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8-1" sheetId="25" r:id="rId1"/>
    <sheet name="2-8-2" sheetId="26" r:id="rId2"/>
    <sheet name="2-8-3" sheetId="27" r:id="rId3"/>
    <sheet name="2-8-4" sheetId="28" r:id="rId4"/>
    <sheet name="2-8-5" sheetId="29" r:id="rId5"/>
  </sheets>
  <externalReferences>
    <externalReference r:id="rId6"/>
    <externalReference r:id="rId7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'2-8-1'!$A$1:$W$254</definedName>
    <definedName name="_xlnm.Print_Area" localSheetId="1">'2-8-2'!$A$1:$S$49</definedName>
    <definedName name="_xlnm.Print_Area" localSheetId="2">'2-8-3'!$A$1:$Y$52</definedName>
    <definedName name="_xlnm.Print_Area" localSheetId="3">'2-8-4'!$A$1:$W$230</definedName>
    <definedName name="_xlnm.Print_Area" localSheetId="4">'2-8-5'!$A$1:$Y$52</definedName>
    <definedName name="_xlnm.Print_Titles" localSheetId="0">'2-8-1'!$1:$5</definedName>
    <definedName name="_xlnm.Print_Titles" localSheetId="3">'2-8-4'!$1:$5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8" i="29" l="1"/>
  <c r="E47" i="29"/>
  <c r="N50" i="29"/>
  <c r="O50" i="29" s="1"/>
  <c r="L50" i="29"/>
  <c r="M50" i="29" s="1"/>
  <c r="D50" i="29"/>
  <c r="E48" i="29" s="1"/>
  <c r="V41" i="29"/>
  <c r="G39" i="29"/>
  <c r="W38" i="29"/>
  <c r="O37" i="29"/>
  <c r="L41" i="29"/>
  <c r="G37" i="29"/>
  <c r="W36" i="29"/>
  <c r="X36" i="29"/>
  <c r="O36" i="29"/>
  <c r="B41" i="29"/>
  <c r="C41" i="29" s="1"/>
  <c r="G31" i="29"/>
  <c r="H31" i="29"/>
  <c r="X30" i="29"/>
  <c r="O30" i="29"/>
  <c r="M30" i="29"/>
  <c r="P30" i="29"/>
  <c r="G30" i="29"/>
  <c r="W29" i="29"/>
  <c r="P29" i="29"/>
  <c r="G29" i="29"/>
  <c r="H29" i="29"/>
  <c r="G28" i="29"/>
  <c r="W27" i="29"/>
  <c r="V32" i="29"/>
  <c r="W30" i="29" s="1"/>
  <c r="H6" i="29"/>
  <c r="N32" i="29"/>
  <c r="O29" i="29" s="1"/>
  <c r="F32" i="29"/>
  <c r="G32" i="29" s="1"/>
  <c r="W22" i="29"/>
  <c r="W21" i="29"/>
  <c r="O21" i="29"/>
  <c r="G21" i="29"/>
  <c r="R48" i="29"/>
  <c r="W20" i="29"/>
  <c r="O20" i="29"/>
  <c r="M20" i="29"/>
  <c r="W19" i="29"/>
  <c r="V46" i="29"/>
  <c r="W18" i="29"/>
  <c r="F10" i="29"/>
  <c r="J9" i="29"/>
  <c r="H9" i="29"/>
  <c r="F9" i="29"/>
  <c r="J8" i="29"/>
  <c r="F8" i="29"/>
  <c r="J7" i="29"/>
  <c r="F7" i="29"/>
  <c r="F6" i="29"/>
  <c r="N50" i="27"/>
  <c r="O50" i="27" s="1"/>
  <c r="P49" i="27"/>
  <c r="H49" i="27"/>
  <c r="P48" i="27"/>
  <c r="G47" i="27"/>
  <c r="P46" i="27"/>
  <c r="F50" i="27"/>
  <c r="G50" i="27" s="1"/>
  <c r="E41" i="27"/>
  <c r="F10" i="27"/>
  <c r="O40" i="27"/>
  <c r="G39" i="27"/>
  <c r="U38" i="27"/>
  <c r="O38" i="27"/>
  <c r="E38" i="27"/>
  <c r="F8" i="27"/>
  <c r="T41" i="27"/>
  <c r="U39" i="27" s="1"/>
  <c r="L41" i="27"/>
  <c r="M41" i="27" s="1"/>
  <c r="E36" i="27"/>
  <c r="D41" i="27"/>
  <c r="E37" i="27" s="1"/>
  <c r="B41" i="27"/>
  <c r="C41" i="27" s="1"/>
  <c r="N32" i="27"/>
  <c r="O32" i="27" s="1"/>
  <c r="M31" i="27"/>
  <c r="G31" i="27"/>
  <c r="G30" i="27"/>
  <c r="W28" i="27"/>
  <c r="G28" i="27"/>
  <c r="B32" i="27"/>
  <c r="C32" i="27" s="1"/>
  <c r="O27" i="27"/>
  <c r="G27" i="27"/>
  <c r="W22" i="27"/>
  <c r="U22" i="27"/>
  <c r="G22" i="27"/>
  <c r="V49" i="27"/>
  <c r="W21" i="27"/>
  <c r="U21" i="27"/>
  <c r="O21" i="27"/>
  <c r="P21" i="27"/>
  <c r="G21" i="27"/>
  <c r="T48" i="27"/>
  <c r="W20" i="27"/>
  <c r="O20" i="27"/>
  <c r="W19" i="27"/>
  <c r="V23" i="27"/>
  <c r="W23" i="27" s="1"/>
  <c r="V45" i="27"/>
  <c r="D23" i="27"/>
  <c r="E23" i="27" s="1"/>
  <c r="B23" i="27"/>
  <c r="G13" i="27"/>
  <c r="H10" i="27"/>
  <c r="H9" i="27"/>
  <c r="H8" i="27"/>
  <c r="H7" i="27"/>
  <c r="H6" i="27"/>
  <c r="P49" i="26"/>
  <c r="S48" i="26"/>
  <c r="D48" i="26"/>
  <c r="C48" i="26"/>
  <c r="S47" i="26"/>
  <c r="Q47" i="26" s="1"/>
  <c r="N47" i="26"/>
  <c r="K47" i="26"/>
  <c r="H47" i="26"/>
  <c r="D47" i="26"/>
  <c r="E47" i="26" s="1"/>
  <c r="C47" i="26"/>
  <c r="S46" i="26"/>
  <c r="Q46" i="26"/>
  <c r="N46" i="26"/>
  <c r="K46" i="26"/>
  <c r="H46" i="26"/>
  <c r="D46" i="26"/>
  <c r="E46" i="26" s="1"/>
  <c r="C46" i="26"/>
  <c r="S45" i="26"/>
  <c r="Q45" i="26" s="1"/>
  <c r="N45" i="26"/>
  <c r="K45" i="26"/>
  <c r="H45" i="26"/>
  <c r="D45" i="26"/>
  <c r="E45" i="26" s="1"/>
  <c r="C45" i="26"/>
  <c r="S44" i="26"/>
  <c r="Q44" i="26" s="1"/>
  <c r="N44" i="26"/>
  <c r="K44" i="26"/>
  <c r="H44" i="26"/>
  <c r="D44" i="26"/>
  <c r="E44" i="26" s="1"/>
  <c r="C44" i="26"/>
  <c r="S43" i="26"/>
  <c r="Q43" i="26" s="1"/>
  <c r="N43" i="26"/>
  <c r="K43" i="26"/>
  <c r="H43" i="26"/>
  <c r="D43" i="26"/>
  <c r="E43" i="26" s="1"/>
  <c r="C43" i="26"/>
  <c r="S42" i="26"/>
  <c r="D42" i="26"/>
  <c r="C42" i="26"/>
  <c r="S41" i="26"/>
  <c r="Q41" i="26" s="1"/>
  <c r="N41" i="26"/>
  <c r="K41" i="26"/>
  <c r="H41" i="26"/>
  <c r="D41" i="26"/>
  <c r="E41" i="26" s="1"/>
  <c r="C41" i="26"/>
  <c r="S40" i="26"/>
  <c r="Q40" i="26" s="1"/>
  <c r="N40" i="26"/>
  <c r="K40" i="26"/>
  <c r="H40" i="26"/>
  <c r="D40" i="26"/>
  <c r="E40" i="26" s="1"/>
  <c r="C40" i="26"/>
  <c r="S39" i="26"/>
  <c r="Q39" i="26"/>
  <c r="N39" i="26"/>
  <c r="K39" i="26"/>
  <c r="H39" i="26"/>
  <c r="D39" i="26"/>
  <c r="E39" i="26" s="1"/>
  <c r="C39" i="26"/>
  <c r="S38" i="26"/>
  <c r="Q38" i="26" s="1"/>
  <c r="N38" i="26"/>
  <c r="K38" i="26"/>
  <c r="H38" i="26"/>
  <c r="D38" i="26"/>
  <c r="E38" i="26" s="1"/>
  <c r="C38" i="26"/>
  <c r="S37" i="26"/>
  <c r="Q37" i="26" s="1"/>
  <c r="N37" i="26"/>
  <c r="K37" i="26"/>
  <c r="H37" i="26"/>
  <c r="D37" i="26"/>
  <c r="E37" i="26" s="1"/>
  <c r="C37" i="26"/>
  <c r="S36" i="26"/>
  <c r="D36" i="26"/>
  <c r="C36" i="26"/>
  <c r="S35" i="26"/>
  <c r="Q35" i="26" s="1"/>
  <c r="N35" i="26"/>
  <c r="K35" i="26"/>
  <c r="H35" i="26"/>
  <c r="D35" i="26"/>
  <c r="E35" i="26" s="1"/>
  <c r="C35" i="26"/>
  <c r="S34" i="26"/>
  <c r="Q34" i="26" s="1"/>
  <c r="N34" i="26"/>
  <c r="K34" i="26"/>
  <c r="H34" i="26"/>
  <c r="D34" i="26"/>
  <c r="E34" i="26" s="1"/>
  <c r="C34" i="26"/>
  <c r="S33" i="26"/>
  <c r="Q33" i="26" s="1"/>
  <c r="N33" i="26"/>
  <c r="K33" i="26"/>
  <c r="H33" i="26"/>
  <c r="D33" i="26"/>
  <c r="E33" i="26" s="1"/>
  <c r="C33" i="26"/>
  <c r="S32" i="26"/>
  <c r="Q32" i="26" s="1"/>
  <c r="N32" i="26"/>
  <c r="K32" i="26"/>
  <c r="H32" i="26"/>
  <c r="D32" i="26"/>
  <c r="E32" i="26" s="1"/>
  <c r="C32" i="26"/>
  <c r="S31" i="26"/>
  <c r="Q31" i="26" s="1"/>
  <c r="N31" i="26"/>
  <c r="K31" i="26"/>
  <c r="H31" i="26"/>
  <c r="D31" i="26"/>
  <c r="E31" i="26" s="1"/>
  <c r="C31" i="26"/>
  <c r="S30" i="26"/>
  <c r="D30" i="26"/>
  <c r="C30" i="26"/>
  <c r="S29" i="26"/>
  <c r="Q29" i="26" s="1"/>
  <c r="N29" i="26"/>
  <c r="K29" i="26"/>
  <c r="H29" i="26"/>
  <c r="D29" i="26"/>
  <c r="E29" i="26" s="1"/>
  <c r="C29" i="26"/>
  <c r="S28" i="26"/>
  <c r="Q28" i="26" s="1"/>
  <c r="N28" i="26"/>
  <c r="K28" i="26"/>
  <c r="H28" i="26"/>
  <c r="D28" i="26"/>
  <c r="E28" i="26" s="1"/>
  <c r="C28" i="26"/>
  <c r="S27" i="26"/>
  <c r="Q27" i="26" s="1"/>
  <c r="N27" i="26"/>
  <c r="K27" i="26"/>
  <c r="H27" i="26"/>
  <c r="E27" i="26"/>
  <c r="D27" i="26"/>
  <c r="C27" i="26"/>
  <c r="S26" i="26"/>
  <c r="Q26" i="26"/>
  <c r="N26" i="26"/>
  <c r="K26" i="26"/>
  <c r="H26" i="26"/>
  <c r="D26" i="26"/>
  <c r="E26" i="26" s="1"/>
  <c r="C26" i="26"/>
  <c r="S25" i="26"/>
  <c r="Q25" i="26" s="1"/>
  <c r="N25" i="26"/>
  <c r="K25" i="26"/>
  <c r="H25" i="26"/>
  <c r="D25" i="26"/>
  <c r="E25" i="26" s="1"/>
  <c r="C25" i="26"/>
  <c r="S24" i="26"/>
  <c r="D24" i="26"/>
  <c r="C24" i="26"/>
  <c r="S23" i="26"/>
  <c r="Q23" i="26" s="1"/>
  <c r="N23" i="26"/>
  <c r="K23" i="26"/>
  <c r="H23" i="26"/>
  <c r="D23" i="26"/>
  <c r="E23" i="26" s="1"/>
  <c r="C23" i="26"/>
  <c r="S22" i="26"/>
  <c r="Q22" i="26" s="1"/>
  <c r="N22" i="26"/>
  <c r="K22" i="26"/>
  <c r="H22" i="26"/>
  <c r="D22" i="26"/>
  <c r="E22" i="26" s="1"/>
  <c r="C22" i="26"/>
  <c r="S21" i="26"/>
  <c r="Q21" i="26" s="1"/>
  <c r="N21" i="26"/>
  <c r="K21" i="26"/>
  <c r="H21" i="26"/>
  <c r="D21" i="26"/>
  <c r="E21" i="26" s="1"/>
  <c r="C21" i="26"/>
  <c r="S20" i="26"/>
  <c r="Q20" i="26" s="1"/>
  <c r="N20" i="26"/>
  <c r="K20" i="26"/>
  <c r="H20" i="26"/>
  <c r="D20" i="26"/>
  <c r="E20" i="26" s="1"/>
  <c r="C20" i="26"/>
  <c r="S19" i="26"/>
  <c r="Q19" i="26" s="1"/>
  <c r="N19" i="26"/>
  <c r="K19" i="26"/>
  <c r="H19" i="26"/>
  <c r="D19" i="26"/>
  <c r="E19" i="26" s="1"/>
  <c r="C19" i="26"/>
  <c r="S18" i="26"/>
  <c r="D18" i="26"/>
  <c r="C18" i="26"/>
  <c r="S17" i="26"/>
  <c r="Q17" i="26" s="1"/>
  <c r="N17" i="26"/>
  <c r="K17" i="26"/>
  <c r="H17" i="26"/>
  <c r="D17" i="26"/>
  <c r="E17" i="26" s="1"/>
  <c r="C17" i="26"/>
  <c r="S16" i="26"/>
  <c r="Q16" i="26" s="1"/>
  <c r="N16" i="26"/>
  <c r="K16" i="26"/>
  <c r="H16" i="26"/>
  <c r="D16" i="26"/>
  <c r="E16" i="26" s="1"/>
  <c r="C16" i="26"/>
  <c r="S15" i="26"/>
  <c r="Q15" i="26" s="1"/>
  <c r="N15" i="26"/>
  <c r="K15" i="26"/>
  <c r="H15" i="26"/>
  <c r="D15" i="26"/>
  <c r="E15" i="26" s="1"/>
  <c r="C15" i="26"/>
  <c r="S14" i="26"/>
  <c r="Q14" i="26" s="1"/>
  <c r="N14" i="26"/>
  <c r="K14" i="26"/>
  <c r="H14" i="26"/>
  <c r="D14" i="26"/>
  <c r="E14" i="26" s="1"/>
  <c r="C14" i="26"/>
  <c r="S13" i="26"/>
  <c r="Q13" i="26"/>
  <c r="N13" i="26"/>
  <c r="K13" i="26"/>
  <c r="H13" i="26"/>
  <c r="E13" i="26"/>
  <c r="D13" i="26"/>
  <c r="C13" i="26"/>
  <c r="S12" i="26"/>
  <c r="D12" i="26"/>
  <c r="C12" i="26"/>
  <c r="S11" i="26"/>
  <c r="Q11" i="26" s="1"/>
  <c r="N11" i="26"/>
  <c r="K11" i="26"/>
  <c r="H11" i="26"/>
  <c r="D11" i="26"/>
  <c r="E11" i="26" s="1"/>
  <c r="C11" i="26"/>
  <c r="S10" i="26"/>
  <c r="Q10" i="26" s="1"/>
  <c r="N10" i="26"/>
  <c r="K10" i="26"/>
  <c r="H10" i="26"/>
  <c r="D10" i="26"/>
  <c r="E10" i="26" s="1"/>
  <c r="C10" i="26"/>
  <c r="S9" i="26"/>
  <c r="Q9" i="26" s="1"/>
  <c r="N9" i="26"/>
  <c r="K9" i="26"/>
  <c r="H9" i="26"/>
  <c r="D9" i="26"/>
  <c r="E9" i="26" s="1"/>
  <c r="C9" i="26"/>
  <c r="S8" i="26"/>
  <c r="Q8" i="26" s="1"/>
  <c r="N8" i="26"/>
  <c r="K8" i="26"/>
  <c r="H8" i="26"/>
  <c r="D8" i="26"/>
  <c r="E8" i="26" s="1"/>
  <c r="C8" i="26"/>
  <c r="S7" i="26"/>
  <c r="Q7" i="26" s="1"/>
  <c r="N7" i="26"/>
  <c r="K7" i="26"/>
  <c r="H7" i="26"/>
  <c r="D7" i="26"/>
  <c r="E7" i="26" s="1"/>
  <c r="C7" i="26"/>
  <c r="W250" i="25"/>
  <c r="U250" i="25"/>
  <c r="S250" i="25"/>
  <c r="Q250" i="25"/>
  <c r="O250" i="25"/>
  <c r="M250" i="25"/>
  <c r="K250" i="25"/>
  <c r="I250" i="25"/>
  <c r="G250" i="25"/>
  <c r="E250" i="25"/>
  <c r="W249" i="25"/>
  <c r="U249" i="25"/>
  <c r="S249" i="25"/>
  <c r="Q249" i="25"/>
  <c r="O249" i="25"/>
  <c r="M249" i="25"/>
  <c r="K249" i="25"/>
  <c r="I249" i="25"/>
  <c r="G249" i="25"/>
  <c r="E249" i="25"/>
  <c r="W248" i="25"/>
  <c r="U248" i="25"/>
  <c r="S248" i="25"/>
  <c r="Q248" i="25"/>
  <c r="O248" i="25"/>
  <c r="M248" i="25"/>
  <c r="K248" i="25"/>
  <c r="I248" i="25"/>
  <c r="G248" i="25"/>
  <c r="E248" i="25"/>
  <c r="W247" i="25"/>
  <c r="U247" i="25"/>
  <c r="S247" i="25"/>
  <c r="Q247" i="25"/>
  <c r="O247" i="25"/>
  <c r="M247" i="25"/>
  <c r="K247" i="25"/>
  <c r="I247" i="25"/>
  <c r="G247" i="25"/>
  <c r="E247" i="25"/>
  <c r="W246" i="25"/>
  <c r="U246" i="25"/>
  <c r="S246" i="25"/>
  <c r="Q246" i="25"/>
  <c r="O246" i="25"/>
  <c r="M246" i="25"/>
  <c r="K246" i="25"/>
  <c r="I246" i="25"/>
  <c r="G246" i="25"/>
  <c r="E246" i="25"/>
  <c r="W238" i="25"/>
  <c r="U238" i="25"/>
  <c r="S238" i="25"/>
  <c r="Q238" i="25"/>
  <c r="O238" i="25"/>
  <c r="M238" i="25"/>
  <c r="K238" i="25"/>
  <c r="I238" i="25"/>
  <c r="G238" i="25"/>
  <c r="E238" i="25"/>
  <c r="W237" i="25"/>
  <c r="U237" i="25"/>
  <c r="S237" i="25"/>
  <c r="Q237" i="25"/>
  <c r="O237" i="25"/>
  <c r="M237" i="25"/>
  <c r="K237" i="25"/>
  <c r="I237" i="25"/>
  <c r="G237" i="25"/>
  <c r="E237" i="25"/>
  <c r="W236" i="25"/>
  <c r="U236" i="25"/>
  <c r="S236" i="25"/>
  <c r="Q236" i="25"/>
  <c r="O236" i="25"/>
  <c r="M236" i="25"/>
  <c r="K236" i="25"/>
  <c r="I236" i="25"/>
  <c r="G236" i="25"/>
  <c r="E236" i="25"/>
  <c r="W235" i="25"/>
  <c r="U235" i="25"/>
  <c r="S235" i="25"/>
  <c r="Q235" i="25"/>
  <c r="O235" i="25"/>
  <c r="M235" i="25"/>
  <c r="K235" i="25"/>
  <c r="I235" i="25"/>
  <c r="G235" i="25"/>
  <c r="E235" i="25"/>
  <c r="W234" i="25"/>
  <c r="U234" i="25"/>
  <c r="S234" i="25"/>
  <c r="Q234" i="25"/>
  <c r="O234" i="25"/>
  <c r="M234" i="25"/>
  <c r="K234" i="25"/>
  <c r="I234" i="25"/>
  <c r="G234" i="25"/>
  <c r="E234" i="25"/>
  <c r="U40" i="27" l="1"/>
  <c r="U41" i="27"/>
  <c r="E46" i="29"/>
  <c r="M46" i="29"/>
  <c r="O46" i="27"/>
  <c r="O46" i="29"/>
  <c r="E39" i="27"/>
  <c r="G48" i="27"/>
  <c r="O47" i="29"/>
  <c r="E40" i="27"/>
  <c r="E50" i="29"/>
  <c r="G49" i="27"/>
  <c r="C23" i="27"/>
  <c r="C20" i="27"/>
  <c r="C22" i="27"/>
  <c r="E20" i="27"/>
  <c r="G29" i="27"/>
  <c r="F32" i="27"/>
  <c r="G32" i="27" s="1"/>
  <c r="P39" i="27"/>
  <c r="J41" i="27"/>
  <c r="K41" i="27" s="1"/>
  <c r="P18" i="27"/>
  <c r="J23" i="27"/>
  <c r="K21" i="27" s="1"/>
  <c r="X18" i="27"/>
  <c r="R23" i="27"/>
  <c r="S22" i="27" s="1"/>
  <c r="X21" i="27"/>
  <c r="N23" i="27"/>
  <c r="G37" i="27"/>
  <c r="J7" i="27"/>
  <c r="T23" i="27"/>
  <c r="R45" i="27"/>
  <c r="H18" i="27"/>
  <c r="C18" i="27"/>
  <c r="D32" i="27"/>
  <c r="E27" i="27" s="1"/>
  <c r="X28" i="27"/>
  <c r="F7" i="27"/>
  <c r="J10" i="27"/>
  <c r="D10" i="27" s="1"/>
  <c r="N23" i="29"/>
  <c r="X38" i="29"/>
  <c r="H19" i="27"/>
  <c r="R46" i="27"/>
  <c r="C19" i="27"/>
  <c r="U19" i="27"/>
  <c r="X36" i="27"/>
  <c r="R41" i="27"/>
  <c r="S41" i="27" s="1"/>
  <c r="T46" i="27"/>
  <c r="P31" i="27"/>
  <c r="R48" i="27"/>
  <c r="H11" i="27"/>
  <c r="I9" i="27" s="1"/>
  <c r="V47" i="27"/>
  <c r="T49" i="27"/>
  <c r="O22" i="27"/>
  <c r="X27" i="27"/>
  <c r="P30" i="27"/>
  <c r="W30" i="27"/>
  <c r="F41" i="27"/>
  <c r="G41" i="27" s="1"/>
  <c r="U37" i="27"/>
  <c r="P38" i="27"/>
  <c r="M40" i="27"/>
  <c r="V48" i="27"/>
  <c r="O49" i="27"/>
  <c r="V23" i="29"/>
  <c r="W23" i="29" s="1"/>
  <c r="X31" i="29"/>
  <c r="H10" i="29"/>
  <c r="J10" i="29"/>
  <c r="T45" i="27"/>
  <c r="G20" i="27"/>
  <c r="H21" i="27"/>
  <c r="E22" i="27"/>
  <c r="T32" i="27"/>
  <c r="U27" i="27" s="1"/>
  <c r="P29" i="27"/>
  <c r="R32" i="27"/>
  <c r="S32" i="27" s="1"/>
  <c r="U36" i="27"/>
  <c r="P37" i="27"/>
  <c r="K37" i="27"/>
  <c r="M39" i="27"/>
  <c r="H40" i="27"/>
  <c r="C40" i="27"/>
  <c r="H45" i="27"/>
  <c r="B50" i="27"/>
  <c r="C45" i="27"/>
  <c r="O45" i="27"/>
  <c r="V47" i="29"/>
  <c r="G20" i="29"/>
  <c r="F6" i="27"/>
  <c r="J9" i="27"/>
  <c r="E18" i="27"/>
  <c r="U18" i="27"/>
  <c r="E19" i="27"/>
  <c r="X20" i="27"/>
  <c r="C21" i="27"/>
  <c r="X22" i="27"/>
  <c r="F23" i="27"/>
  <c r="G23" i="27" s="1"/>
  <c r="P28" i="27"/>
  <c r="H31" i="27"/>
  <c r="C31" i="27"/>
  <c r="O31" i="27"/>
  <c r="P36" i="27"/>
  <c r="K36" i="27"/>
  <c r="V41" i="27"/>
  <c r="W41" i="27" s="1"/>
  <c r="M38" i="27"/>
  <c r="H39" i="27"/>
  <c r="C39" i="27"/>
  <c r="P47" i="27"/>
  <c r="H48" i="27"/>
  <c r="O19" i="29"/>
  <c r="D32" i="29"/>
  <c r="E30" i="29" s="1"/>
  <c r="V46" i="27"/>
  <c r="P20" i="27"/>
  <c r="P27" i="27"/>
  <c r="H30" i="27"/>
  <c r="C30" i="27"/>
  <c r="O30" i="27"/>
  <c r="V32" i="27"/>
  <c r="W32" i="27" s="1"/>
  <c r="M37" i="27"/>
  <c r="H38" i="27"/>
  <c r="C38" i="27"/>
  <c r="X40" i="27"/>
  <c r="D23" i="29"/>
  <c r="E18" i="29"/>
  <c r="T45" i="29"/>
  <c r="M40" i="29"/>
  <c r="M36" i="29"/>
  <c r="M41" i="29"/>
  <c r="G18" i="27"/>
  <c r="W18" i="27"/>
  <c r="G19" i="27"/>
  <c r="H20" i="27"/>
  <c r="R47" i="27"/>
  <c r="E21" i="27"/>
  <c r="L32" i="27"/>
  <c r="M28" i="27" s="1"/>
  <c r="H29" i="27"/>
  <c r="C29" i="27"/>
  <c r="O29" i="27"/>
  <c r="X31" i="27"/>
  <c r="M36" i="27"/>
  <c r="H37" i="27"/>
  <c r="C37" i="27"/>
  <c r="X39" i="27"/>
  <c r="H46" i="27"/>
  <c r="C46" i="27"/>
  <c r="O47" i="27"/>
  <c r="H30" i="29"/>
  <c r="X19" i="27"/>
  <c r="P22" i="27"/>
  <c r="L23" i="27"/>
  <c r="M19" i="27" s="1"/>
  <c r="H28" i="27"/>
  <c r="C28" i="27"/>
  <c r="O28" i="27"/>
  <c r="X30" i="27"/>
  <c r="S30" i="27"/>
  <c r="J32" i="27"/>
  <c r="K32" i="27" s="1"/>
  <c r="H36" i="27"/>
  <c r="C36" i="27"/>
  <c r="O36" i="27"/>
  <c r="N41" i="27"/>
  <c r="O41" i="27" s="1"/>
  <c r="X38" i="27"/>
  <c r="T49" i="29"/>
  <c r="E22" i="29"/>
  <c r="E28" i="29"/>
  <c r="H7" i="29"/>
  <c r="D7" i="29" s="1"/>
  <c r="P31" i="29"/>
  <c r="J6" i="27"/>
  <c r="J8" i="27"/>
  <c r="D8" i="27" s="1"/>
  <c r="F9" i="27"/>
  <c r="P19" i="27"/>
  <c r="T47" i="27"/>
  <c r="H22" i="27"/>
  <c r="R49" i="27"/>
  <c r="H27" i="27"/>
  <c r="C27" i="27"/>
  <c r="X29" i="27"/>
  <c r="S29" i="27"/>
  <c r="X37" i="27"/>
  <c r="P40" i="27"/>
  <c r="P45" i="27"/>
  <c r="J50" i="27"/>
  <c r="K47" i="27" s="1"/>
  <c r="G46" i="27"/>
  <c r="C47" i="27"/>
  <c r="O48" i="27"/>
  <c r="K49" i="27"/>
  <c r="L23" i="29"/>
  <c r="M23" i="29" s="1"/>
  <c r="F23" i="29"/>
  <c r="G23" i="29" s="1"/>
  <c r="L32" i="29"/>
  <c r="M31" i="29" s="1"/>
  <c r="M27" i="29"/>
  <c r="F41" i="29"/>
  <c r="G36" i="29" s="1"/>
  <c r="J6" i="29"/>
  <c r="D6" i="29" s="1"/>
  <c r="M39" i="29"/>
  <c r="H20" i="29"/>
  <c r="T48" i="29"/>
  <c r="X48" i="29" s="1"/>
  <c r="P37" i="29"/>
  <c r="J41" i="29"/>
  <c r="K38" i="29" s="1"/>
  <c r="H19" i="29"/>
  <c r="T47" i="29"/>
  <c r="E21" i="29"/>
  <c r="V49" i="29"/>
  <c r="O32" i="29"/>
  <c r="O31" i="29"/>
  <c r="O28" i="29"/>
  <c r="T41" i="29"/>
  <c r="M37" i="29"/>
  <c r="W40" i="29"/>
  <c r="W41" i="29"/>
  <c r="D50" i="27"/>
  <c r="E46" i="27" s="1"/>
  <c r="L50" i="27"/>
  <c r="M47" i="27" s="1"/>
  <c r="H47" i="27"/>
  <c r="R45" i="29"/>
  <c r="B23" i="29"/>
  <c r="C23" i="29" s="1"/>
  <c r="H18" i="29"/>
  <c r="T46" i="29"/>
  <c r="E20" i="29"/>
  <c r="V48" i="29"/>
  <c r="G22" i="29"/>
  <c r="O27" i="29"/>
  <c r="X29" i="29"/>
  <c r="H8" i="29"/>
  <c r="D8" i="29" s="1"/>
  <c r="U39" i="29"/>
  <c r="G45" i="27"/>
  <c r="F11" i="29"/>
  <c r="G8" i="29" s="1"/>
  <c r="V45" i="29"/>
  <c r="G19" i="29"/>
  <c r="T23" i="29"/>
  <c r="G27" i="29"/>
  <c r="M38" i="29"/>
  <c r="W39" i="29"/>
  <c r="U40" i="29"/>
  <c r="D9" i="29"/>
  <c r="G18" i="29"/>
  <c r="H22" i="29"/>
  <c r="W32" i="29"/>
  <c r="W31" i="29"/>
  <c r="W28" i="29"/>
  <c r="M29" i="29"/>
  <c r="T32" i="29"/>
  <c r="U30" i="29" s="1"/>
  <c r="N41" i="29"/>
  <c r="O38" i="29" s="1"/>
  <c r="W37" i="29"/>
  <c r="C40" i="29"/>
  <c r="H40" i="29"/>
  <c r="C37" i="29"/>
  <c r="H37" i="29"/>
  <c r="P38" i="29"/>
  <c r="X39" i="29"/>
  <c r="J50" i="29"/>
  <c r="K50" i="29" s="1"/>
  <c r="P45" i="29"/>
  <c r="K49" i="29"/>
  <c r="D41" i="29"/>
  <c r="P18" i="29"/>
  <c r="X18" i="29"/>
  <c r="P19" i="29"/>
  <c r="X19" i="29"/>
  <c r="P20" i="29"/>
  <c r="X20" i="29"/>
  <c r="H21" i="29"/>
  <c r="P21" i="29"/>
  <c r="X21" i="29"/>
  <c r="P22" i="29"/>
  <c r="X22" i="29"/>
  <c r="H27" i="29"/>
  <c r="P27" i="29"/>
  <c r="X27" i="29"/>
  <c r="H28" i="29"/>
  <c r="P28" i="29"/>
  <c r="X28" i="29"/>
  <c r="P36" i="29"/>
  <c r="C38" i="29"/>
  <c r="H38" i="29"/>
  <c r="P39" i="29"/>
  <c r="X40" i="29"/>
  <c r="B50" i="29"/>
  <c r="C50" i="29" s="1"/>
  <c r="H45" i="29"/>
  <c r="M45" i="29"/>
  <c r="P46" i="29"/>
  <c r="K47" i="29"/>
  <c r="M49" i="29"/>
  <c r="H36" i="29"/>
  <c r="C48" i="29"/>
  <c r="M48" i="29"/>
  <c r="R46" i="29"/>
  <c r="R47" i="29"/>
  <c r="R49" i="29"/>
  <c r="J23" i="29"/>
  <c r="K23" i="29" s="1"/>
  <c r="R23" i="29"/>
  <c r="S23" i="29" s="1"/>
  <c r="B32" i="29"/>
  <c r="C28" i="29" s="1"/>
  <c r="J32" i="29"/>
  <c r="K28" i="29" s="1"/>
  <c r="R32" i="29"/>
  <c r="S27" i="29" s="1"/>
  <c r="C36" i="29"/>
  <c r="U36" i="29"/>
  <c r="X37" i="29"/>
  <c r="C39" i="29"/>
  <c r="H39" i="29"/>
  <c r="P40" i="29"/>
  <c r="R41" i="29"/>
  <c r="S41" i="29" s="1"/>
  <c r="E45" i="29"/>
  <c r="O45" i="29"/>
  <c r="C46" i="29"/>
  <c r="H46" i="29"/>
  <c r="M47" i="29"/>
  <c r="E49" i="29"/>
  <c r="O49" i="29"/>
  <c r="C19" i="29"/>
  <c r="C20" i="29"/>
  <c r="C21" i="29"/>
  <c r="F50" i="29"/>
  <c r="O48" i="29"/>
  <c r="H47" i="29"/>
  <c r="P47" i="29"/>
  <c r="H48" i="29"/>
  <c r="P48" i="29"/>
  <c r="H49" i="29"/>
  <c r="P49" i="29"/>
  <c r="G40" i="27" l="1"/>
  <c r="C22" i="29"/>
  <c r="K48" i="29"/>
  <c r="E29" i="29"/>
  <c r="G40" i="29"/>
  <c r="S18" i="27"/>
  <c r="K39" i="29"/>
  <c r="G36" i="27"/>
  <c r="K37" i="29"/>
  <c r="K18" i="27"/>
  <c r="S39" i="27"/>
  <c r="C27" i="29"/>
  <c r="K20" i="27"/>
  <c r="S40" i="27"/>
  <c r="S38" i="27"/>
  <c r="O37" i="27"/>
  <c r="K39" i="27"/>
  <c r="K18" i="29"/>
  <c r="K40" i="29"/>
  <c r="K46" i="29"/>
  <c r="K40" i="27"/>
  <c r="S19" i="27"/>
  <c r="K22" i="27"/>
  <c r="E48" i="27"/>
  <c r="G6" i="29"/>
  <c r="G38" i="27"/>
  <c r="K38" i="27"/>
  <c r="S21" i="27"/>
  <c r="M18" i="29"/>
  <c r="K19" i="29"/>
  <c r="E49" i="27"/>
  <c r="S37" i="27"/>
  <c r="S31" i="27"/>
  <c r="H23" i="29"/>
  <c r="I23" i="29" s="1"/>
  <c r="B6" i="29"/>
  <c r="H32" i="27"/>
  <c r="I32" i="27" s="1"/>
  <c r="W37" i="27"/>
  <c r="S36" i="29"/>
  <c r="E41" i="29"/>
  <c r="E39" i="29"/>
  <c r="E36" i="29"/>
  <c r="P50" i="29"/>
  <c r="Q50" i="29" s="1"/>
  <c r="S28" i="29"/>
  <c r="X49" i="27"/>
  <c r="G7" i="29"/>
  <c r="M32" i="27"/>
  <c r="M27" i="27"/>
  <c r="M29" i="27"/>
  <c r="M30" i="27"/>
  <c r="W36" i="27"/>
  <c r="D10" i="29"/>
  <c r="K30" i="27"/>
  <c r="K22" i="29"/>
  <c r="W31" i="27"/>
  <c r="H23" i="27"/>
  <c r="I23" i="27" s="1"/>
  <c r="I18" i="27"/>
  <c r="B6" i="27"/>
  <c r="O23" i="27"/>
  <c r="O19" i="27"/>
  <c r="K23" i="27"/>
  <c r="K19" i="27"/>
  <c r="M18" i="27"/>
  <c r="S37" i="29"/>
  <c r="X49" i="29"/>
  <c r="C45" i="29"/>
  <c r="P41" i="29"/>
  <c r="Q41" i="29" s="1"/>
  <c r="Q36" i="29"/>
  <c r="X23" i="29"/>
  <c r="Y23" i="29" s="1"/>
  <c r="X41" i="29"/>
  <c r="Y37" i="29" s="1"/>
  <c r="C18" i="29"/>
  <c r="U41" i="29"/>
  <c r="U37" i="29"/>
  <c r="S21" i="29"/>
  <c r="K48" i="27"/>
  <c r="G41" i="29"/>
  <c r="G38" i="29"/>
  <c r="B10" i="27"/>
  <c r="I22" i="27"/>
  <c r="Q31" i="29"/>
  <c r="Y30" i="27"/>
  <c r="E40" i="29"/>
  <c r="Q37" i="27"/>
  <c r="W38" i="27"/>
  <c r="X48" i="27"/>
  <c r="D7" i="27"/>
  <c r="R50" i="27"/>
  <c r="S50" i="27" s="1"/>
  <c r="X45" i="27"/>
  <c r="S45" i="27"/>
  <c r="P23" i="27"/>
  <c r="Q22" i="27" s="1"/>
  <c r="H32" i="29"/>
  <c r="I27" i="29" s="1"/>
  <c r="U31" i="27"/>
  <c r="U32" i="27"/>
  <c r="U29" i="27"/>
  <c r="U30" i="27"/>
  <c r="L9" i="29"/>
  <c r="C49" i="29"/>
  <c r="Y40" i="29"/>
  <c r="P23" i="29"/>
  <c r="Q23" i="29" s="1"/>
  <c r="K45" i="29"/>
  <c r="G9" i="29"/>
  <c r="U23" i="29"/>
  <c r="U21" i="29"/>
  <c r="R50" i="29"/>
  <c r="S49" i="29" s="1"/>
  <c r="X45" i="29"/>
  <c r="M46" i="27"/>
  <c r="H11" i="29"/>
  <c r="I10" i="29" s="1"/>
  <c r="I7" i="29"/>
  <c r="V50" i="27"/>
  <c r="W46" i="27" s="1"/>
  <c r="P41" i="27"/>
  <c r="Q41" i="27" s="1"/>
  <c r="F11" i="27"/>
  <c r="G7" i="27" s="1"/>
  <c r="D6" i="27"/>
  <c r="C50" i="27"/>
  <c r="C49" i="27"/>
  <c r="B9" i="27"/>
  <c r="S27" i="27"/>
  <c r="S46" i="27"/>
  <c r="X46" i="27"/>
  <c r="S28" i="27"/>
  <c r="O18" i="27"/>
  <c r="H50" i="29"/>
  <c r="I50" i="29" s="1"/>
  <c r="Q37" i="29"/>
  <c r="U31" i="29"/>
  <c r="I10" i="27"/>
  <c r="I8" i="27"/>
  <c r="I6" i="27"/>
  <c r="I11" i="27"/>
  <c r="G49" i="29"/>
  <c r="G45" i="29"/>
  <c r="G50" i="29"/>
  <c r="G47" i="29"/>
  <c r="S40" i="29"/>
  <c r="Q28" i="29"/>
  <c r="Q21" i="29"/>
  <c r="G46" i="29"/>
  <c r="K20" i="29"/>
  <c r="K21" i="29"/>
  <c r="S22" i="29"/>
  <c r="M32" i="29"/>
  <c r="M28" i="29"/>
  <c r="K50" i="27"/>
  <c r="K46" i="27"/>
  <c r="U28" i="29"/>
  <c r="I30" i="29"/>
  <c r="X47" i="27"/>
  <c r="S19" i="29"/>
  <c r="I30" i="27"/>
  <c r="O39" i="27"/>
  <c r="I45" i="27"/>
  <c r="H50" i="27"/>
  <c r="X32" i="27"/>
  <c r="Y32" i="27" s="1"/>
  <c r="Y27" i="27"/>
  <c r="I19" i="27"/>
  <c r="B7" i="27"/>
  <c r="Y28" i="27"/>
  <c r="U20" i="27"/>
  <c r="U23" i="27"/>
  <c r="I7" i="27"/>
  <c r="U20" i="29"/>
  <c r="J11" i="29"/>
  <c r="J11" i="27"/>
  <c r="K11" i="27" s="1"/>
  <c r="U28" i="27"/>
  <c r="S32" i="29"/>
  <c r="S31" i="29"/>
  <c r="S30" i="29"/>
  <c r="S29" i="29"/>
  <c r="S47" i="29"/>
  <c r="X47" i="29"/>
  <c r="H41" i="29"/>
  <c r="I41" i="29" s="1"/>
  <c r="Q39" i="29"/>
  <c r="I28" i="29"/>
  <c r="B9" i="29"/>
  <c r="S39" i="29"/>
  <c r="S20" i="29"/>
  <c r="M50" i="27"/>
  <c r="M49" i="27"/>
  <c r="M48" i="27"/>
  <c r="M45" i="27"/>
  <c r="B7" i="29"/>
  <c r="U38" i="29"/>
  <c r="K45" i="27"/>
  <c r="I28" i="27"/>
  <c r="U22" i="29"/>
  <c r="Y31" i="27"/>
  <c r="B8" i="27"/>
  <c r="I20" i="27"/>
  <c r="T50" i="29"/>
  <c r="U50" i="29" s="1"/>
  <c r="W27" i="27"/>
  <c r="E27" i="29"/>
  <c r="E32" i="29"/>
  <c r="E31" i="29"/>
  <c r="W29" i="27"/>
  <c r="T50" i="27"/>
  <c r="U45" i="27" s="1"/>
  <c r="M22" i="29"/>
  <c r="W39" i="27"/>
  <c r="Y38" i="29"/>
  <c r="Q39" i="27"/>
  <c r="I49" i="29"/>
  <c r="K32" i="29"/>
  <c r="K31" i="29"/>
  <c r="K30" i="29"/>
  <c r="K29" i="29"/>
  <c r="S46" i="29"/>
  <c r="X46" i="29"/>
  <c r="X32" i="29"/>
  <c r="Y29" i="29" s="1"/>
  <c r="E37" i="29"/>
  <c r="K27" i="29"/>
  <c r="V50" i="29"/>
  <c r="W49" i="29" s="1"/>
  <c r="S18" i="29"/>
  <c r="E50" i="27"/>
  <c r="E45" i="27"/>
  <c r="E47" i="27"/>
  <c r="E38" i="29"/>
  <c r="B8" i="29"/>
  <c r="M21" i="29"/>
  <c r="P50" i="27"/>
  <c r="Q47" i="27" s="1"/>
  <c r="Y29" i="27"/>
  <c r="D9" i="27"/>
  <c r="G9" i="27"/>
  <c r="M23" i="27"/>
  <c r="M21" i="27"/>
  <c r="M22" i="27"/>
  <c r="U19" i="29"/>
  <c r="K27" i="27"/>
  <c r="I31" i="27"/>
  <c r="M19" i="29"/>
  <c r="K29" i="27"/>
  <c r="K10" i="29"/>
  <c r="K31" i="27"/>
  <c r="S36" i="27"/>
  <c r="S38" i="29"/>
  <c r="E30" i="27"/>
  <c r="E31" i="27"/>
  <c r="E32" i="27"/>
  <c r="E28" i="27"/>
  <c r="K7" i="27"/>
  <c r="S23" i="27"/>
  <c r="S20" i="27"/>
  <c r="C48" i="27"/>
  <c r="U27" i="29"/>
  <c r="U32" i="29"/>
  <c r="U29" i="29"/>
  <c r="I29" i="27"/>
  <c r="Q48" i="29"/>
  <c r="C47" i="29"/>
  <c r="C32" i="29"/>
  <c r="C31" i="29"/>
  <c r="C30" i="29"/>
  <c r="C29" i="29"/>
  <c r="Q27" i="29"/>
  <c r="P32" i="29"/>
  <c r="Q20" i="29"/>
  <c r="O41" i="29"/>
  <c r="O39" i="29"/>
  <c r="B10" i="29"/>
  <c r="G11" i="29"/>
  <c r="G10" i="29"/>
  <c r="K41" i="29"/>
  <c r="K36" i="29"/>
  <c r="W40" i="27"/>
  <c r="H41" i="27"/>
  <c r="I41" i="27" s="1"/>
  <c r="E23" i="29"/>
  <c r="E19" i="29"/>
  <c r="P32" i="27"/>
  <c r="Q32" i="27" s="1"/>
  <c r="Q27" i="27"/>
  <c r="U18" i="29"/>
  <c r="K28" i="27"/>
  <c r="O40" i="29"/>
  <c r="X41" i="27"/>
  <c r="Y41" i="27" s="1"/>
  <c r="O23" i="29"/>
  <c r="O22" i="29"/>
  <c r="O18" i="29"/>
  <c r="M20" i="27"/>
  <c r="X23" i="27"/>
  <c r="Y23" i="27" s="1"/>
  <c r="E29" i="27"/>
  <c r="Q20" i="27" l="1"/>
  <c r="W48" i="27"/>
  <c r="D11" i="29"/>
  <c r="E11" i="29" s="1"/>
  <c r="Y19" i="29"/>
  <c r="U49" i="27"/>
  <c r="U45" i="29"/>
  <c r="I36" i="29"/>
  <c r="Y21" i="29"/>
  <c r="Q18" i="27"/>
  <c r="I37" i="29"/>
  <c r="Y20" i="29"/>
  <c r="Y18" i="29"/>
  <c r="Y22" i="29"/>
  <c r="I39" i="29"/>
  <c r="U47" i="29"/>
  <c r="U49" i="29"/>
  <c r="Q31" i="27"/>
  <c r="Q19" i="27"/>
  <c r="K8" i="27"/>
  <c r="W47" i="27"/>
  <c r="I21" i="29"/>
  <c r="Q40" i="29"/>
  <c r="Y31" i="29"/>
  <c r="Y19" i="27"/>
  <c r="Q40" i="27"/>
  <c r="I38" i="29"/>
  <c r="Q46" i="29"/>
  <c r="K6" i="27"/>
  <c r="Q38" i="27"/>
  <c r="Q36" i="27"/>
  <c r="I40" i="29"/>
  <c r="I47" i="29"/>
  <c r="Y36" i="27"/>
  <c r="Q45" i="27"/>
  <c r="I50" i="27"/>
  <c r="I49" i="27"/>
  <c r="I46" i="27"/>
  <c r="Q28" i="27"/>
  <c r="Y21" i="27"/>
  <c r="Y38" i="27"/>
  <c r="Q22" i="29"/>
  <c r="B11" i="27"/>
  <c r="C11" i="27" s="1"/>
  <c r="B11" i="29"/>
  <c r="C11" i="29" s="1"/>
  <c r="L6" i="27"/>
  <c r="X50" i="27"/>
  <c r="Y50" i="27" s="1"/>
  <c r="Y18" i="27"/>
  <c r="Q32" i="29"/>
  <c r="Q29" i="29"/>
  <c r="Q30" i="29"/>
  <c r="W45" i="29"/>
  <c r="Y27" i="29"/>
  <c r="Y40" i="27"/>
  <c r="Y22" i="27"/>
  <c r="I47" i="27"/>
  <c r="K10" i="27"/>
  <c r="I11" i="29"/>
  <c r="I6" i="29"/>
  <c r="I9" i="29"/>
  <c r="I48" i="27"/>
  <c r="L10" i="27"/>
  <c r="I18" i="29"/>
  <c r="I40" i="27"/>
  <c r="Y32" i="29"/>
  <c r="Y30" i="29"/>
  <c r="U50" i="27"/>
  <c r="U48" i="27"/>
  <c r="K11" i="29"/>
  <c r="K7" i="29"/>
  <c r="K9" i="29"/>
  <c r="K8" i="29"/>
  <c r="C7" i="27"/>
  <c r="Y37" i="27"/>
  <c r="W48" i="29"/>
  <c r="I45" i="29"/>
  <c r="L7" i="27"/>
  <c r="G6" i="27"/>
  <c r="U47" i="27"/>
  <c r="I32" i="29"/>
  <c r="I29" i="29"/>
  <c r="I31" i="29"/>
  <c r="K9" i="27"/>
  <c r="C10" i="27"/>
  <c r="E9" i="29"/>
  <c r="S49" i="27"/>
  <c r="U48" i="29"/>
  <c r="K6" i="29"/>
  <c r="D11" i="27"/>
  <c r="E7" i="27" s="1"/>
  <c r="G11" i="27"/>
  <c r="G8" i="27"/>
  <c r="G10" i="27"/>
  <c r="Y49" i="29"/>
  <c r="L10" i="29"/>
  <c r="U46" i="27"/>
  <c r="Q19" i="29"/>
  <c r="Q47" i="29"/>
  <c r="Q50" i="27"/>
  <c r="Q49" i="27"/>
  <c r="Q46" i="27"/>
  <c r="Q48" i="27"/>
  <c r="E7" i="29"/>
  <c r="I38" i="27"/>
  <c r="Y20" i="27"/>
  <c r="L7" i="29"/>
  <c r="W47" i="29"/>
  <c r="I46" i="29"/>
  <c r="I48" i="29"/>
  <c r="X50" i="29"/>
  <c r="Y45" i="29" s="1"/>
  <c r="L6" i="29"/>
  <c r="Q18" i="29"/>
  <c r="S48" i="27"/>
  <c r="Y41" i="29"/>
  <c r="Y36" i="29"/>
  <c r="W50" i="29"/>
  <c r="W46" i="29"/>
  <c r="I22" i="29"/>
  <c r="I20" i="29"/>
  <c r="Q29" i="27"/>
  <c r="Y39" i="27"/>
  <c r="U46" i="29"/>
  <c r="Q38" i="29"/>
  <c r="C8" i="27"/>
  <c r="C7" i="29"/>
  <c r="S47" i="27"/>
  <c r="I21" i="27"/>
  <c r="S50" i="29"/>
  <c r="S48" i="29"/>
  <c r="L9" i="27"/>
  <c r="I37" i="27"/>
  <c r="I27" i="27"/>
  <c r="C8" i="29"/>
  <c r="I36" i="27"/>
  <c r="I8" i="29"/>
  <c r="I39" i="27"/>
  <c r="I19" i="29"/>
  <c r="L8" i="29"/>
  <c r="Q49" i="29"/>
  <c r="L8" i="27"/>
  <c r="Y39" i="29"/>
  <c r="C9" i="27"/>
  <c r="W50" i="27"/>
  <c r="W49" i="27"/>
  <c r="W45" i="27"/>
  <c r="S45" i="29"/>
  <c r="Y28" i="29"/>
  <c r="Q23" i="27"/>
  <c r="Q21" i="27"/>
  <c r="Q30" i="27"/>
  <c r="Q45" i="29"/>
  <c r="E10" i="29" l="1"/>
  <c r="Y47" i="27"/>
  <c r="C6" i="27"/>
  <c r="E6" i="29"/>
  <c r="Y45" i="27"/>
  <c r="Y48" i="27"/>
  <c r="Y46" i="27"/>
  <c r="Y47" i="29"/>
  <c r="Y46" i="29"/>
  <c r="E8" i="29"/>
  <c r="Y49" i="27"/>
  <c r="M8" i="27"/>
  <c r="L11" i="27"/>
  <c r="M11" i="27" s="1"/>
  <c r="C6" i="29"/>
  <c r="L11" i="29"/>
  <c r="M7" i="29" s="1"/>
  <c r="E6" i="27"/>
  <c r="C9" i="29"/>
  <c r="E11" i="27"/>
  <c r="E10" i="27"/>
  <c r="E8" i="27"/>
  <c r="E9" i="27"/>
  <c r="Y50" i="29"/>
  <c r="Y48" i="29"/>
  <c r="C10" i="29"/>
  <c r="M9" i="27" l="1"/>
  <c r="M10" i="27"/>
  <c r="M7" i="27"/>
  <c r="M6" i="27"/>
  <c r="M8" i="29"/>
  <c r="M11" i="29"/>
  <c r="M9" i="29"/>
  <c r="M10" i="29"/>
  <c r="M6" i="29"/>
</calcChain>
</file>

<file path=xl/sharedStrings.xml><?xml version="1.0" encoding="utf-8"?>
<sst xmlns="http://schemas.openxmlformats.org/spreadsheetml/2006/main" count="1001" uniqueCount="166">
  <si>
    <t>資本金</t>
  </si>
  <si>
    <t>年度</t>
    <rPh sb="0" eb="2">
      <t>ネンド</t>
    </rPh>
    <phoneticPr fontId="4"/>
  </si>
  <si>
    <t>R01年度</t>
  </si>
  <si>
    <t>H23年度</t>
    <phoneticPr fontId="4"/>
  </si>
  <si>
    <t>業種</t>
    <rPh sb="0" eb="2">
      <t>ギョウシュ</t>
    </rPh>
    <phoneticPr fontId="4"/>
  </si>
  <si>
    <t>一次下請</t>
    <rPh sb="0" eb="4">
      <t>イチ</t>
    </rPh>
    <phoneticPr fontId="4"/>
  </si>
  <si>
    <t>１０％未満</t>
    <rPh sb="3" eb="5">
      <t>ミマン</t>
    </rPh>
    <phoneticPr fontId="4"/>
  </si>
  <si>
    <t>二次下請</t>
    <rPh sb="0" eb="4">
      <t>ニ</t>
    </rPh>
    <phoneticPr fontId="4"/>
  </si>
  <si>
    <t>７０％以上</t>
    <rPh sb="3" eb="5">
      <t>イジョウ</t>
    </rPh>
    <phoneticPr fontId="4"/>
  </si>
  <si>
    <t>合　　　計</t>
    <rPh sb="0" eb="5">
      <t>ゴウケイ</t>
    </rPh>
    <phoneticPr fontId="4"/>
  </si>
  <si>
    <t>（単位：社、％）</t>
    <rPh sb="1" eb="3">
      <t>タンイ</t>
    </rPh>
    <rPh sb="4" eb="5">
      <t>シャ</t>
    </rPh>
    <phoneticPr fontId="4"/>
  </si>
  <si>
    <t>個　　人</t>
    <phoneticPr fontId="4"/>
  </si>
  <si>
    <t>合　　計</t>
    <phoneticPr fontId="4"/>
  </si>
  <si>
    <t>3000万円以上　　　　　 5000万円未満</t>
    <phoneticPr fontId="4"/>
  </si>
  <si>
    <t>5000万円以上　　　　　    1億円未満</t>
    <phoneticPr fontId="4"/>
  </si>
  <si>
    <t>しゅんせつ工事業</t>
    <rPh sb="5" eb="7">
      <t>コウジ</t>
    </rPh>
    <rPh sb="7" eb="8">
      <t>ギョウ</t>
    </rPh>
    <phoneticPr fontId="4"/>
  </si>
  <si>
    <t>小　　計</t>
    <rPh sb="0" eb="4">
      <t>ショウケイ</t>
    </rPh>
    <phoneticPr fontId="4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</si>
  <si>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</si>
  <si>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</si>
  <si>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ガラス工事業</t>
    <rPh sb="3" eb="5">
      <t>コウジ</t>
    </rPh>
    <rPh sb="5" eb="6">
      <t>ギョウ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</si>
  <si>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</si>
  <si>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4"/>
  </si>
  <si>
    <t>合　　計</t>
    <rPh sb="0" eb="4">
      <t>ゴウケイ</t>
    </rPh>
    <phoneticPr fontId="4"/>
  </si>
  <si>
    <t>（注）</t>
    <rPh sb="1" eb="2">
      <t>チュウ</t>
    </rPh>
    <phoneticPr fontId="4"/>
  </si>
  <si>
    <t>増減</t>
    <rPh sb="0" eb="2">
      <t>ゾウゲン</t>
    </rPh>
    <phoneticPr fontId="4"/>
  </si>
  <si>
    <t>H26年度</t>
    <rPh sb="3" eb="5">
      <t>ネンド</t>
    </rPh>
    <phoneticPr fontId="4"/>
  </si>
  <si>
    <t>H23年度</t>
    <rPh sb="3" eb="5">
      <t>ネンド</t>
    </rPh>
    <phoneticPr fontId="4"/>
  </si>
  <si>
    <t>H14年度</t>
  </si>
  <si>
    <t>１００％</t>
    <phoneticPr fontId="4"/>
  </si>
  <si>
    <t>1.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4"/>
  </si>
  <si>
    <t>木造建築</t>
    <rPh sb="0" eb="2">
      <t>モクゾウ</t>
    </rPh>
    <rPh sb="2" eb="4">
      <t>ケンチク</t>
    </rPh>
    <phoneticPr fontId="4"/>
  </si>
  <si>
    <t>三次以下下請</t>
    <rPh sb="0" eb="6">
      <t>サン</t>
    </rPh>
    <phoneticPr fontId="4"/>
  </si>
  <si>
    <t>2.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4"/>
  </si>
  <si>
    <t>５０％以上１００％以下</t>
    <rPh sb="3" eb="5">
      <t>イジョウ</t>
    </rPh>
    <rPh sb="9" eb="11">
      <t>イカ</t>
    </rPh>
    <phoneticPr fontId="4"/>
  </si>
  <si>
    <t>-</t>
    <phoneticPr fontId="4"/>
  </si>
  <si>
    <t>　建　　　築</t>
    <rPh sb="1" eb="6">
      <t>ケンチク</t>
    </rPh>
    <phoneticPr fontId="4"/>
  </si>
  <si>
    <t>　職　　　別</t>
    <rPh sb="1" eb="6">
      <t>ショクベツ</t>
    </rPh>
    <phoneticPr fontId="4"/>
  </si>
  <si>
    <t>　設　　　備</t>
    <rPh sb="1" eb="6">
      <t>セツビ</t>
    </rPh>
    <phoneticPr fontId="4"/>
  </si>
  <si>
    <t>表2－8－1　特定業者への専属状況（下請比率上位１社）（下請完工高のある企業のみ対象）</t>
    <rPh sb="0" eb="1">
      <t>ヒョウ</t>
    </rPh>
    <rPh sb="7" eb="9">
      <t>トクテイ</t>
    </rPh>
    <rPh sb="9" eb="11">
      <t>ギョウシャ</t>
    </rPh>
    <rPh sb="13" eb="15">
      <t>センゾク</t>
    </rPh>
    <rPh sb="15" eb="17">
      <t>ジョウキョウ</t>
    </rPh>
    <rPh sb="18" eb="20">
      <t>シタウケ</t>
    </rPh>
    <rPh sb="20" eb="22">
      <t>ヒリツ</t>
    </rPh>
    <rPh sb="22" eb="24">
      <t>ジョウイ</t>
    </rPh>
    <rPh sb="25" eb="26">
      <t>シャ</t>
    </rPh>
    <rPh sb="28" eb="30">
      <t>シタヒ</t>
    </rPh>
    <rPh sb="30" eb="33">
      <t>カンコウダカ</t>
    </rPh>
    <rPh sb="36" eb="38">
      <t>キギョウ</t>
    </rPh>
    <rPh sb="40" eb="42">
      <t>タイショウ</t>
    </rPh>
    <phoneticPr fontId="4"/>
  </si>
  <si>
    <t>法　　　　　　　人</t>
    <phoneticPr fontId="4"/>
  </si>
  <si>
    <t>専属比率</t>
    <rPh sb="0" eb="2">
      <t>センゾク</t>
    </rPh>
    <rPh sb="2" eb="4">
      <t>ヒリツ</t>
    </rPh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</si>
  <si>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</si>
  <si>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</si>
  <si>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</si>
  <si>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1億円以上      　　　　　   3億円未満</t>
    <phoneticPr fontId="4"/>
  </si>
  <si>
    <t>3億円以上      　　　　　   10億円未満</t>
    <rPh sb="1" eb="2">
      <t>オク</t>
    </rPh>
    <phoneticPr fontId="4"/>
  </si>
  <si>
    <t>10億円以上</t>
    <phoneticPr fontId="4"/>
  </si>
  <si>
    <t>　一般土木建築</t>
    <phoneticPr fontId="4"/>
  </si>
  <si>
    <t>一般土木建築工事業</t>
    <phoneticPr fontId="4"/>
  </si>
  <si>
    <t>10%未満</t>
    <rPh sb="3" eb="5">
      <t>ミマン</t>
    </rPh>
    <phoneticPr fontId="4"/>
  </si>
  <si>
    <t>10%以上30%未満</t>
    <rPh sb="3" eb="5">
      <t>イジョウ</t>
    </rPh>
    <rPh sb="8" eb="10">
      <t>ミマン</t>
    </rPh>
    <phoneticPr fontId="4"/>
  </si>
  <si>
    <t>30%以上50%未満</t>
    <rPh sb="3" eb="5">
      <t>イジョウ</t>
    </rPh>
    <rPh sb="8" eb="10">
      <t>ミマン</t>
    </rPh>
    <phoneticPr fontId="4"/>
  </si>
  <si>
    <t>50%以上70%未満</t>
    <rPh sb="3" eb="5">
      <t>イジョウ</t>
    </rPh>
    <rPh sb="8" eb="10">
      <t>ミマン</t>
    </rPh>
    <phoneticPr fontId="4"/>
  </si>
  <si>
    <t>70%以上</t>
    <rPh sb="3" eb="5">
      <t>イジョウ</t>
    </rPh>
    <phoneticPr fontId="4"/>
  </si>
  <si>
    <t>　土　　　　木</t>
    <rPh sb="1" eb="7">
      <t>ドボク</t>
    </rPh>
    <phoneticPr fontId="4"/>
  </si>
  <si>
    <t>　土木工事業</t>
    <rPh sb="1" eb="3">
      <t>ドボク</t>
    </rPh>
    <rPh sb="3" eb="5">
      <t>コウジ</t>
    </rPh>
    <rPh sb="5" eb="6">
      <t>ギョウ</t>
    </rPh>
    <phoneticPr fontId="4"/>
  </si>
  <si>
    <t>　ほ装工事業</t>
    <rPh sb="1" eb="3">
      <t>ホソウ</t>
    </rPh>
    <rPh sb="3" eb="5">
      <t>コウジ</t>
    </rPh>
    <rPh sb="5" eb="6">
      <t>ギョウ</t>
    </rPh>
    <phoneticPr fontId="4"/>
  </si>
  <si>
    <t>　造園工事業</t>
    <rPh sb="1" eb="3">
      <t>ゾウエン</t>
    </rPh>
    <rPh sb="3" eb="5">
      <t>コウジ</t>
    </rPh>
    <rPh sb="5" eb="6">
      <t>ギョウ</t>
    </rPh>
    <phoneticPr fontId="4"/>
  </si>
  <si>
    <t>水道施設工事業　　</t>
    <rPh sb="0" eb="4">
      <t>スイド</t>
    </rPh>
    <rPh sb="4" eb="6">
      <t>コウジ</t>
    </rPh>
    <rPh sb="6" eb="7">
      <t>ギョウ</t>
    </rPh>
    <phoneticPr fontId="4"/>
  </si>
  <si>
    <t>小　　　計</t>
    <rPh sb="0" eb="5">
      <t>ショウケイ</t>
    </rPh>
    <phoneticPr fontId="4"/>
  </si>
  <si>
    <t>　建築工事業</t>
    <rPh sb="1" eb="3">
      <t>ケンチク</t>
    </rPh>
    <rPh sb="3" eb="5">
      <t>コウジ</t>
    </rPh>
    <rPh sb="5" eb="6">
      <t>ギョウ</t>
    </rPh>
    <phoneticPr fontId="4"/>
  </si>
  <si>
    <t>　大工工事業</t>
    <rPh sb="1" eb="3">
      <t>ダイク</t>
    </rPh>
    <rPh sb="3" eb="5">
      <t>コウジ</t>
    </rPh>
    <rPh sb="5" eb="6">
      <t>ギョウ</t>
    </rPh>
    <phoneticPr fontId="4"/>
  </si>
  <si>
    <t>コンクリート工事業　とび・土工・</t>
    <rPh sb="6" eb="8">
      <t>コウジ</t>
    </rPh>
    <rPh sb="8" eb="9">
      <t>ギョウ</t>
    </rPh>
    <rPh sb="13" eb="14">
      <t>ド</t>
    </rPh>
    <phoneticPr fontId="4"/>
  </si>
  <si>
    <t>　鋼構造物工事業</t>
    <rPh sb="1" eb="2">
      <t>コウ</t>
    </rPh>
    <rPh sb="2" eb="5">
      <t>コウゾウブツ</t>
    </rPh>
    <rPh sb="5" eb="7">
      <t>コウジ</t>
    </rPh>
    <rPh sb="7" eb="8">
      <t>ギョウ</t>
    </rPh>
    <phoneticPr fontId="4"/>
  </si>
  <si>
    <t>　鉄筋工事業</t>
    <rPh sb="1" eb="3">
      <t>テッキン</t>
    </rPh>
    <rPh sb="3" eb="5">
      <t>コウジ</t>
    </rPh>
    <rPh sb="5" eb="6">
      <t>ギョウ</t>
    </rPh>
    <phoneticPr fontId="4"/>
  </si>
  <si>
    <t>　解体工事業</t>
    <phoneticPr fontId="4"/>
  </si>
  <si>
    <t>　左官工事業</t>
    <rPh sb="1" eb="3">
      <t>サカン</t>
    </rPh>
    <rPh sb="3" eb="5">
      <t>コウジ</t>
    </rPh>
    <rPh sb="5" eb="6">
      <t>ギョウ</t>
    </rPh>
    <phoneticPr fontId="4"/>
  </si>
  <si>
    <t>　職 　　別</t>
    <rPh sb="1" eb="2">
      <t>ショク</t>
    </rPh>
    <rPh sb="5" eb="6">
      <t>ベツ</t>
    </rPh>
    <phoneticPr fontId="4"/>
  </si>
  <si>
    <t>　石工事業</t>
    <rPh sb="1" eb="2">
      <t>イシ</t>
    </rPh>
    <rPh sb="2" eb="4">
      <t>コウジ</t>
    </rPh>
    <rPh sb="4" eb="5">
      <t>ギョウ</t>
    </rPh>
    <phoneticPr fontId="4"/>
  </si>
  <si>
    <t>　屋根工事業</t>
    <rPh sb="1" eb="3">
      <t>ヤネ</t>
    </rPh>
    <rPh sb="3" eb="5">
      <t>コウジ</t>
    </rPh>
    <rPh sb="5" eb="6">
      <t>ギョウ</t>
    </rPh>
    <phoneticPr fontId="4"/>
  </si>
  <si>
    <t>　ブロック工事業　　　　　　タイル・れんが・</t>
    <rPh sb="5" eb="7">
      <t>コウジ</t>
    </rPh>
    <rPh sb="7" eb="8">
      <t>ギョウ</t>
    </rPh>
    <phoneticPr fontId="4"/>
  </si>
  <si>
    <t>　板金工事業</t>
    <rPh sb="1" eb="3">
      <t>バンキン</t>
    </rPh>
    <rPh sb="3" eb="5">
      <t>コウジ</t>
    </rPh>
    <rPh sb="5" eb="6">
      <t>ギョウ</t>
    </rPh>
    <phoneticPr fontId="4"/>
  </si>
  <si>
    <t>　塗装工事業</t>
    <rPh sb="1" eb="3">
      <t>トソウ</t>
    </rPh>
    <rPh sb="3" eb="5">
      <t>コウジ</t>
    </rPh>
    <rPh sb="5" eb="6">
      <t>ギョウ</t>
    </rPh>
    <phoneticPr fontId="4"/>
  </si>
  <si>
    <t>　防水工事業</t>
    <rPh sb="1" eb="3">
      <t>ボウスイ</t>
    </rPh>
    <rPh sb="3" eb="6">
      <t>コージ</t>
    </rPh>
    <phoneticPr fontId="4"/>
  </si>
  <si>
    <t>　内装仕上工事業</t>
    <rPh sb="1" eb="3">
      <t>ナイソウ</t>
    </rPh>
    <rPh sb="3" eb="5">
      <t>シアゲ</t>
    </rPh>
    <rPh sb="5" eb="8">
      <t>コージ</t>
    </rPh>
    <phoneticPr fontId="4"/>
  </si>
  <si>
    <t>　職　　　別</t>
    <rPh sb="1" eb="2">
      <t>ショク</t>
    </rPh>
    <rPh sb="5" eb="6">
      <t>ベツ</t>
    </rPh>
    <phoneticPr fontId="4"/>
  </si>
  <si>
    <t>　建具工事業</t>
    <rPh sb="1" eb="3">
      <t>ケング</t>
    </rPh>
    <rPh sb="3" eb="5">
      <t>コウジ</t>
    </rPh>
    <rPh sb="5" eb="6">
      <t>ギョウ</t>
    </rPh>
    <phoneticPr fontId="4"/>
  </si>
  <si>
    <t>　電気工事業</t>
    <rPh sb="1" eb="3">
      <t>デンキ</t>
    </rPh>
    <rPh sb="3" eb="5">
      <t>コウジ</t>
    </rPh>
    <rPh sb="5" eb="6">
      <t>ギョウ</t>
    </rPh>
    <phoneticPr fontId="4"/>
  </si>
  <si>
    <t>　管工事業</t>
    <rPh sb="1" eb="2">
      <t>クダ</t>
    </rPh>
    <rPh sb="2" eb="4">
      <t>コウジ</t>
    </rPh>
    <rPh sb="4" eb="5">
      <t>ギョウ</t>
    </rPh>
    <phoneticPr fontId="4"/>
  </si>
  <si>
    <t>　熱絶縁工事業</t>
    <rPh sb="1" eb="2">
      <t>ネツ</t>
    </rPh>
    <rPh sb="2" eb="4">
      <t>ゼツエン</t>
    </rPh>
    <rPh sb="4" eb="6">
      <t>コウジ</t>
    </rPh>
    <rPh sb="6" eb="7">
      <t>ギョウ</t>
    </rPh>
    <phoneticPr fontId="4"/>
  </si>
  <si>
    <t>　電気通信工事業</t>
    <rPh sb="1" eb="3">
      <t>デンキ</t>
    </rPh>
    <rPh sb="3" eb="5">
      <t>ツウシン</t>
    </rPh>
    <rPh sb="5" eb="7">
      <t>コウジ</t>
    </rPh>
    <rPh sb="7" eb="8">
      <t>ギョウ</t>
    </rPh>
    <phoneticPr fontId="4"/>
  </si>
  <si>
    <t>　さく井工事業</t>
    <rPh sb="3" eb="4">
      <t>イ</t>
    </rPh>
    <rPh sb="4" eb="6">
      <t>コウジ</t>
    </rPh>
    <rPh sb="6" eb="7">
      <t>ギョウ</t>
    </rPh>
    <phoneticPr fontId="4"/>
  </si>
  <si>
    <t>　消防施設工事業</t>
    <rPh sb="1" eb="3">
      <t>ショウボウ</t>
    </rPh>
    <rPh sb="3" eb="5">
      <t>シセツ</t>
    </rPh>
    <rPh sb="5" eb="7">
      <t>コウジ</t>
    </rPh>
    <rPh sb="7" eb="8">
      <t>ギョウ</t>
    </rPh>
    <phoneticPr fontId="4"/>
  </si>
  <si>
    <t>増　　減</t>
    <rPh sb="0" eb="1">
      <t>ゾウ</t>
    </rPh>
    <rPh sb="3" eb="4">
      <t>ゲン</t>
    </rPh>
    <phoneticPr fontId="4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</si>
  <si>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</si>
  <si>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</si>
  <si>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</si>
  <si>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</si>
  <si>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</si>
  <si>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</si>
  <si>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1. 下請比率上位1社とは、最も取引高の高い建設業者1社から請け負った下請け完成工事高の占める割合</t>
    <rPh sb="3" eb="5">
      <t>シタウケ</t>
    </rPh>
    <rPh sb="5" eb="7">
      <t>ヒリツ</t>
    </rPh>
    <rPh sb="7" eb="9">
      <t>ジョウイ</t>
    </rPh>
    <rPh sb="9" eb="11">
      <t>１シャ</t>
    </rPh>
    <rPh sb="14" eb="15">
      <t>モット</t>
    </rPh>
    <rPh sb="16" eb="18">
      <t>トリヒキ</t>
    </rPh>
    <rPh sb="18" eb="19">
      <t>ダカ</t>
    </rPh>
    <rPh sb="20" eb="21">
      <t>タカ</t>
    </rPh>
    <rPh sb="22" eb="25">
      <t>ケンセツギョウ</t>
    </rPh>
    <rPh sb="25" eb="26">
      <t>シャ</t>
    </rPh>
    <rPh sb="26" eb="28">
      <t>１シャ</t>
    </rPh>
    <rPh sb="30" eb="33">
      <t>ウケオ</t>
    </rPh>
    <rPh sb="35" eb="37">
      <t>シタウ</t>
    </rPh>
    <rPh sb="38" eb="40">
      <t>カンセイ</t>
    </rPh>
    <rPh sb="40" eb="42">
      <t>コウジ</t>
    </rPh>
    <rPh sb="42" eb="43">
      <t>ダカ</t>
    </rPh>
    <rPh sb="44" eb="45">
      <t>シ</t>
    </rPh>
    <rPh sb="47" eb="49">
      <t>ワリアイ</t>
    </rPh>
    <phoneticPr fontId="4"/>
  </si>
  <si>
    <t>3．無効回答企業 931社を除く</t>
    <phoneticPr fontId="2"/>
  </si>
  <si>
    <t>表2－8－2　特定業者への専属状況（下請比率上位1社）（経年変化）（下請完工高のある企業のみ対象）</t>
    <rPh sb="0" eb="1">
      <t>ヒョウ</t>
    </rPh>
    <rPh sb="7" eb="9">
      <t>トクテイ</t>
    </rPh>
    <rPh sb="9" eb="11">
      <t>ギョウシャ</t>
    </rPh>
    <rPh sb="13" eb="15">
      <t>センゾク</t>
    </rPh>
    <rPh sb="15" eb="17">
      <t>ジョウキョウ</t>
    </rPh>
    <rPh sb="18" eb="20">
      <t>シタウケ</t>
    </rPh>
    <rPh sb="20" eb="22">
      <t>ヒリツ</t>
    </rPh>
    <rPh sb="22" eb="24">
      <t>ジョウイ</t>
    </rPh>
    <rPh sb="25" eb="26">
      <t>シャ</t>
    </rPh>
    <rPh sb="28" eb="30">
      <t>ケイネン</t>
    </rPh>
    <rPh sb="30" eb="32">
      <t>ヘンカ</t>
    </rPh>
    <rPh sb="34" eb="36">
      <t>シタヒ</t>
    </rPh>
    <rPh sb="36" eb="39">
      <t>カンコウダカ</t>
    </rPh>
    <rPh sb="42" eb="44">
      <t>キギョウ</t>
    </rPh>
    <rPh sb="46" eb="48">
      <t>タイショウ</t>
    </rPh>
    <phoneticPr fontId="4"/>
  </si>
  <si>
    <t>H26年度</t>
    <phoneticPr fontId="4"/>
  </si>
  <si>
    <t>H20年度</t>
    <phoneticPr fontId="4"/>
  </si>
  <si>
    <t>H17年度</t>
    <phoneticPr fontId="4"/>
  </si>
  <si>
    <t>一般土木建築</t>
    <phoneticPr fontId="4"/>
  </si>
  <si>
    <t>１０％以上３０％未満</t>
    <rPh sb="3" eb="5">
      <t>イジョウ</t>
    </rPh>
    <rPh sb="8" eb="10">
      <t>ミマン</t>
    </rPh>
    <phoneticPr fontId="4"/>
  </si>
  <si>
    <t>３０％以上５０％未満</t>
    <rPh sb="3" eb="5">
      <t>イジョウ</t>
    </rPh>
    <rPh sb="8" eb="10">
      <t>ミマン</t>
    </rPh>
    <phoneticPr fontId="4"/>
  </si>
  <si>
    <t>５０％以上７０％未満</t>
    <rPh sb="3" eb="5">
      <t>イジョウ</t>
    </rPh>
    <rPh sb="8" eb="10">
      <t>ミマン</t>
    </rPh>
    <phoneticPr fontId="4"/>
  </si>
  <si>
    <t>-</t>
    <phoneticPr fontId="4"/>
  </si>
  <si>
    <t>-</t>
    <phoneticPr fontId="4"/>
  </si>
  <si>
    <t>-</t>
    <phoneticPr fontId="4"/>
  </si>
  <si>
    <t>土　　　木</t>
    <rPh sb="0" eb="5">
      <t>ドボク</t>
    </rPh>
    <phoneticPr fontId="4"/>
  </si>
  <si>
    <t>-</t>
    <phoneticPr fontId="4"/>
  </si>
  <si>
    <t>-</t>
    <phoneticPr fontId="4"/>
  </si>
  <si>
    <t>建　　　築</t>
    <rPh sb="0" eb="5">
      <t>ケンチク</t>
    </rPh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</si>
  <si>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</si>
  <si>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</si>
  <si>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</si>
  <si>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</si>
  <si>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職   別</t>
    <rPh sb="0" eb="5">
      <t>ショクベツ</t>
    </rPh>
    <phoneticPr fontId="4"/>
  </si>
  <si>
    <t>-</t>
    <phoneticPr fontId="4"/>
  </si>
  <si>
    <t>設　　　備</t>
    <rPh sb="0" eb="5">
      <t>セツビ</t>
    </rPh>
    <phoneticPr fontId="4"/>
  </si>
  <si>
    <t>-</t>
    <phoneticPr fontId="4"/>
  </si>
  <si>
    <t>表2－8－3　特定業者への専属状況（下請比率上位１社）（下請比率、次数別集計）（下請完工高のある企業のみ対象）</t>
    <rPh sb="0" eb="1">
      <t>ヒョウ</t>
    </rPh>
    <rPh sb="7" eb="9">
      <t>トクテイ</t>
    </rPh>
    <rPh sb="9" eb="11">
      <t>ギョウシャ</t>
    </rPh>
    <rPh sb="13" eb="15">
      <t>センゾク</t>
    </rPh>
    <rPh sb="15" eb="17">
      <t>ジョウキョウ</t>
    </rPh>
    <rPh sb="18" eb="20">
      <t>シタウケ</t>
    </rPh>
    <rPh sb="20" eb="22">
      <t>ヒリツ</t>
    </rPh>
    <rPh sb="22" eb="24">
      <t>ジョウイ</t>
    </rPh>
    <rPh sb="25" eb="26">
      <t>シャ</t>
    </rPh>
    <rPh sb="28" eb="30">
      <t>シタウケ</t>
    </rPh>
    <rPh sb="30" eb="32">
      <t>ヒリツ</t>
    </rPh>
    <rPh sb="33" eb="35">
      <t>ジスウ</t>
    </rPh>
    <rPh sb="35" eb="36">
      <t>ベツ</t>
    </rPh>
    <rPh sb="36" eb="38">
      <t>シュウケイ</t>
    </rPh>
    <rPh sb="40" eb="42">
      <t>シタヒ</t>
    </rPh>
    <rPh sb="42" eb="45">
      <t>カンコウダカ</t>
    </rPh>
    <rPh sb="48" eb="50">
      <t>キギョウ</t>
    </rPh>
    <rPh sb="52" eb="54">
      <t>タイショウ</t>
    </rPh>
    <phoneticPr fontId="4"/>
  </si>
  <si>
    <t>（概要）</t>
    <rPh sb="1" eb="3">
      <t>ガイヨウ</t>
    </rPh>
    <phoneticPr fontId="4"/>
  </si>
  <si>
    <t>下請比率、次数</t>
    <rPh sb="0" eb="4">
      <t>シタヒ</t>
    </rPh>
    <rPh sb="5" eb="7">
      <t>ジスウ</t>
    </rPh>
    <phoneticPr fontId="4"/>
  </si>
  <si>
    <t>０％超　　　　　　　５０％未満</t>
    <rPh sb="2" eb="3">
      <t>コ</t>
    </rPh>
    <rPh sb="13" eb="15">
      <t>ミマン</t>
    </rPh>
    <phoneticPr fontId="4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</si>
  <si>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4"/>
  </si>
  <si>
    <t>０％超１０％未満</t>
    <rPh sb="2" eb="3">
      <t>コ</t>
    </rPh>
    <rPh sb="6" eb="8">
      <t>ミマン</t>
    </rPh>
    <phoneticPr fontId="4"/>
  </si>
  <si>
    <t>１０％以上２０％未満</t>
    <rPh sb="3" eb="5">
      <t>イジョウ</t>
    </rPh>
    <rPh sb="8" eb="10">
      <t>ミマン</t>
    </rPh>
    <phoneticPr fontId="4"/>
  </si>
  <si>
    <t>２０％以上３０％未満</t>
    <rPh sb="3" eb="5">
      <t>イジョウ</t>
    </rPh>
    <rPh sb="8" eb="10">
      <t>ミマン</t>
    </rPh>
    <phoneticPr fontId="4"/>
  </si>
  <si>
    <t>３０％以上４０％未満</t>
    <rPh sb="3" eb="5">
      <t>イジョウ</t>
    </rPh>
    <rPh sb="8" eb="10">
      <t>ミマン</t>
    </rPh>
    <phoneticPr fontId="4"/>
  </si>
  <si>
    <t>４０％以上５０％未満</t>
    <rPh sb="3" eb="5">
      <t>イジョウ</t>
    </rPh>
    <rPh sb="8" eb="10">
      <t>ミマン</t>
    </rPh>
    <phoneticPr fontId="4"/>
  </si>
  <si>
    <t>５０％以上６０％未満</t>
    <rPh sb="3" eb="5">
      <t>イジョウ</t>
    </rPh>
    <rPh sb="8" eb="10">
      <t>ミマン</t>
    </rPh>
    <phoneticPr fontId="4"/>
  </si>
  <si>
    <t>合　　計</t>
    <phoneticPr fontId="4"/>
  </si>
  <si>
    <t>６０％以上７０％未満</t>
    <rPh sb="3" eb="5">
      <t>イジョウ</t>
    </rPh>
    <rPh sb="8" eb="10">
      <t>ミマン</t>
    </rPh>
    <phoneticPr fontId="4"/>
  </si>
  <si>
    <t>７０％以上８０％未満</t>
    <rPh sb="3" eb="5">
      <t>イジョウ</t>
    </rPh>
    <rPh sb="8" eb="10">
      <t>ミマン</t>
    </rPh>
    <phoneticPr fontId="4"/>
  </si>
  <si>
    <t>８０％以上９０％未満</t>
    <rPh sb="3" eb="5">
      <t>イジョウ</t>
    </rPh>
    <rPh sb="8" eb="10">
      <t>ミマン</t>
    </rPh>
    <phoneticPr fontId="4"/>
  </si>
  <si>
    <t>９０％以上１００％未満</t>
    <rPh sb="3" eb="5">
      <t>イジョウ</t>
    </rPh>
    <rPh sb="9" eb="11">
      <t>ミマン</t>
    </rPh>
    <phoneticPr fontId="4"/>
  </si>
  <si>
    <t>合　　　　　計</t>
    <rPh sb="0" eb="7">
      <t>ゴウケイ</t>
    </rPh>
    <phoneticPr fontId="4"/>
  </si>
  <si>
    <t>小　　計</t>
    <phoneticPr fontId="2"/>
  </si>
  <si>
    <t>合　　計</t>
    <phoneticPr fontId="4"/>
  </si>
  <si>
    <t>表2－8－4　特定業者への専属状況（下請比率上位２社）（下請完工高のある企業のみ対象）</t>
    <rPh sb="0" eb="1">
      <t>ヒョウ</t>
    </rPh>
    <rPh sb="7" eb="9">
      <t>トクテイ</t>
    </rPh>
    <rPh sb="9" eb="11">
      <t>ギョウシャ</t>
    </rPh>
    <rPh sb="13" eb="15">
      <t>センゾク</t>
    </rPh>
    <rPh sb="15" eb="17">
      <t>ジョウキョウ</t>
    </rPh>
    <rPh sb="18" eb="20">
      <t>シタウケ</t>
    </rPh>
    <rPh sb="20" eb="22">
      <t>ヒリツ</t>
    </rPh>
    <rPh sb="22" eb="24">
      <t>ジョウイ</t>
    </rPh>
    <rPh sb="25" eb="26">
      <t>シャ</t>
    </rPh>
    <rPh sb="28" eb="30">
      <t>シタヒ</t>
    </rPh>
    <rPh sb="30" eb="33">
      <t>カンコウダカ</t>
    </rPh>
    <rPh sb="36" eb="38">
      <t>キギョウ</t>
    </rPh>
    <rPh sb="40" eb="42">
      <t>タイショウ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</si>
  <si>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</si>
  <si>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</si>
  <si>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</si>
  <si>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</si>
  <si>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</si>
  <si>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</si>
  <si>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</si>
  <si>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</si>
  <si>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　　　　　   3億円未満</t>
    <phoneticPr fontId="4"/>
  </si>
  <si>
    <t>10億円以上</t>
    <phoneticPr fontId="4"/>
  </si>
  <si>
    <t>　一般土木建築</t>
    <phoneticPr fontId="4"/>
  </si>
  <si>
    <t>一般土木建築工事業</t>
    <phoneticPr fontId="4"/>
  </si>
  <si>
    <t>　　土　　　　　木</t>
    <rPh sb="2" eb="9">
      <t>ドボク</t>
    </rPh>
    <phoneticPr fontId="4"/>
  </si>
  <si>
    <t>　　建　　　　　築</t>
    <rPh sb="2" eb="9">
      <t>ケンチク</t>
    </rPh>
    <phoneticPr fontId="4"/>
  </si>
  <si>
    <t>　木造建築工事業</t>
    <rPh sb="1" eb="3">
      <t>モクゾウ</t>
    </rPh>
    <rPh sb="3" eb="5">
      <t>ケンチク</t>
    </rPh>
    <rPh sb="5" eb="7">
      <t>コウジ</t>
    </rPh>
    <rPh sb="7" eb="8">
      <t>ギョウ</t>
    </rPh>
    <phoneticPr fontId="4"/>
  </si>
  <si>
    <t>小　　　計</t>
    <phoneticPr fontId="2"/>
  </si>
  <si>
    <t>　　職　　　　　別</t>
    <rPh sb="2" eb="9">
      <t>ショクベツ</t>
    </rPh>
    <phoneticPr fontId="4"/>
  </si>
  <si>
    <t>コンクリート工事業
とび・土工・</t>
    <rPh sb="6" eb="8">
      <t>コウジ</t>
    </rPh>
    <rPh sb="8" eb="9">
      <t>ギョウ</t>
    </rPh>
    <rPh sb="13" eb="14">
      <t>ド</t>
    </rPh>
    <phoneticPr fontId="4"/>
  </si>
  <si>
    <t>　解体工事業</t>
    <phoneticPr fontId="4"/>
  </si>
  <si>
    <t>　　職　　　　　別</t>
    <rPh sb="2" eb="3">
      <t>ショク</t>
    </rPh>
    <rPh sb="8" eb="9">
      <t>ベツ</t>
    </rPh>
    <phoneticPr fontId="4"/>
  </si>
  <si>
    <t>　ガラス工事業</t>
    <rPh sb="4" eb="6">
      <t>コウジ</t>
    </rPh>
    <rPh sb="6" eb="7">
      <t>ギョウ</t>
    </rPh>
    <phoneticPr fontId="4"/>
  </si>
  <si>
    <t>　　設　　　　　備</t>
    <rPh sb="2" eb="9">
      <t>セツビ</t>
    </rPh>
    <phoneticPr fontId="4"/>
  </si>
  <si>
    <t>1. 下請比率上位2社とは、最も取引高の高い建設業者2社から請け負った下請け完成工事高の占める割合</t>
    <rPh sb="3" eb="5">
      <t>シタウケ</t>
    </rPh>
    <rPh sb="5" eb="7">
      <t>ヒリツ</t>
    </rPh>
    <rPh sb="7" eb="9">
      <t>ジョウイ</t>
    </rPh>
    <rPh sb="10" eb="11">
      <t>１シャ</t>
    </rPh>
    <rPh sb="14" eb="15">
      <t>モット</t>
    </rPh>
    <rPh sb="16" eb="18">
      <t>トリヒキ</t>
    </rPh>
    <rPh sb="18" eb="19">
      <t>ダカ</t>
    </rPh>
    <rPh sb="20" eb="21">
      <t>タカ</t>
    </rPh>
    <rPh sb="22" eb="25">
      <t>ケンセツギョウ</t>
    </rPh>
    <rPh sb="25" eb="26">
      <t>シャ</t>
    </rPh>
    <rPh sb="27" eb="28">
      <t>１シャ</t>
    </rPh>
    <rPh sb="30" eb="33">
      <t>ウケオ</t>
    </rPh>
    <rPh sb="35" eb="37">
      <t>シタウ</t>
    </rPh>
    <rPh sb="38" eb="40">
      <t>カンセイ</t>
    </rPh>
    <rPh sb="40" eb="42">
      <t>コウジ</t>
    </rPh>
    <rPh sb="42" eb="43">
      <t>ダカ</t>
    </rPh>
    <rPh sb="44" eb="45">
      <t>シ</t>
    </rPh>
    <rPh sb="47" eb="49">
      <t>ワリアイ</t>
    </rPh>
    <phoneticPr fontId="4"/>
  </si>
  <si>
    <t>3．無効回答企業 954社を除く</t>
    <phoneticPr fontId="2"/>
  </si>
  <si>
    <t>表2－8－5　特定業者への専属状況（下請比率上位２社）（下請比率、次数別集計）（下請完工高のある企業のみ対象）</t>
    <rPh sb="0" eb="1">
      <t>ヒョウ</t>
    </rPh>
    <rPh sb="7" eb="9">
      <t>トクテイ</t>
    </rPh>
    <rPh sb="9" eb="11">
      <t>ギョウシャ</t>
    </rPh>
    <rPh sb="13" eb="15">
      <t>センゾク</t>
    </rPh>
    <rPh sb="15" eb="17">
      <t>ジョウキョウ</t>
    </rPh>
    <rPh sb="18" eb="20">
      <t>シタウケ</t>
    </rPh>
    <rPh sb="20" eb="22">
      <t>ヒリツ</t>
    </rPh>
    <rPh sb="22" eb="24">
      <t>ジョウイ</t>
    </rPh>
    <rPh sb="25" eb="26">
      <t>シャ</t>
    </rPh>
    <rPh sb="28" eb="30">
      <t>シタウケ</t>
    </rPh>
    <rPh sb="30" eb="32">
      <t>ヒリツ</t>
    </rPh>
    <rPh sb="33" eb="35">
      <t>ジスウ</t>
    </rPh>
    <rPh sb="35" eb="36">
      <t>ベツ</t>
    </rPh>
    <rPh sb="36" eb="38">
      <t>シュウケイ</t>
    </rPh>
    <rPh sb="40" eb="42">
      <t>シタヒ</t>
    </rPh>
    <rPh sb="42" eb="45">
      <t>カンコウダカ</t>
    </rPh>
    <rPh sb="48" eb="50">
      <t>キギョウ</t>
    </rPh>
    <rPh sb="52" eb="54">
      <t>タイショウ</t>
    </rPh>
    <phoneticPr fontId="4"/>
  </si>
  <si>
    <t>2．無効回答企業 1,947社を除く</t>
    <phoneticPr fontId="2"/>
  </si>
  <si>
    <t>合　　計</t>
    <phoneticPr fontId="4"/>
  </si>
  <si>
    <t>１００％</t>
    <phoneticPr fontId="4"/>
  </si>
  <si>
    <t/>
  </si>
  <si>
    <t>2．無効回答企業 1,076社を除く</t>
  </si>
  <si>
    <t>2．無効回答企業 1,093社を除く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</si>
</sst>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.0;&quot;▲ &quot;#,##0.0"/>
    <numFmt numFmtId="178" formatCode="#,##0_ "/>
    <numFmt numFmtId="179" formatCode="\(0.0\)"/>
    <numFmt numFmtId="181" formatCode="[Black]\(#,##0.0\)"/>
    <numFmt numFmtId="182" formatCode="#,##0;&quot;▲ &quot;#,##0"/>
    <numFmt numFmtId="183" formatCode="0_ "/>
  </numFmts>
  <fonts count="13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  <xf numFmtId="0" fontId="8" fillId="0" borderId="0"/>
  </cellStyleXfs>
  <cellXfs count="28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6" fillId="0" borderId="1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center" vertical="center" wrapText="1"/>
    </xf>
    <xf numFmtId="176" fontId="5" fillId="0" borderId="0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14" xfId="1" applyNumberFormat="1" applyFont="1" applyBorder="1" applyAlignment="1">
      <alignment vertical="center"/>
    </xf>
    <xf numFmtId="176" fontId="6" fillId="0" borderId="19" xfId="1" applyNumberFormat="1" applyFont="1" applyBorder="1" applyAlignment="1">
      <alignment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6" fontId="6" fillId="0" borderId="19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178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176" fontId="5" fillId="0" borderId="0" xfId="1" applyNumberFormat="1" applyFont="1" applyAlignment="1">
      <alignment vertical="center" wrapText="1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178" fontId="5" fillId="0" borderId="0" xfId="1" quotePrefix="1" applyNumberFormat="1" applyFont="1" applyAlignment="1">
      <alignment vertical="center"/>
    </xf>
    <xf numFmtId="178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176" fontId="5" fillId="0" borderId="0" xfId="3" applyNumberFormat="1" applyFont="1" applyAlignment="1">
      <alignment vertical="center"/>
    </xf>
    <xf numFmtId="176" fontId="5" fillId="0" borderId="0" xfId="3" applyNumberFormat="1" applyFont="1" applyBorder="1" applyAlignment="1">
      <alignment vertical="center"/>
    </xf>
    <xf numFmtId="176" fontId="5" fillId="0" borderId="14" xfId="3" applyNumberFormat="1" applyFont="1" applyFill="1" applyBorder="1" applyAlignment="1">
      <alignment vertical="center" shrinkToFit="1"/>
    </xf>
    <xf numFmtId="176" fontId="5" fillId="0" borderId="0" xfId="3" applyNumberFormat="1" applyFont="1" applyFill="1" applyAlignment="1">
      <alignment vertical="center"/>
    </xf>
    <xf numFmtId="176" fontId="5" fillId="0" borderId="10" xfId="3" applyNumberFormat="1" applyFont="1" applyFill="1" applyBorder="1" applyAlignment="1">
      <alignment vertical="center" shrinkToFit="1"/>
    </xf>
    <xf numFmtId="176" fontId="5" fillId="0" borderId="12" xfId="3" applyNumberFormat="1" applyFont="1" applyFill="1" applyBorder="1" applyAlignment="1">
      <alignment vertical="center" shrinkToFit="1"/>
    </xf>
    <xf numFmtId="0" fontId="5" fillId="0" borderId="0" xfId="3" applyFont="1" applyFill="1"/>
    <xf numFmtId="176" fontId="6" fillId="0" borderId="19" xfId="3" applyNumberFormat="1" applyFont="1" applyFill="1" applyBorder="1" applyAlignment="1">
      <alignment vertical="center"/>
    </xf>
    <xf numFmtId="176" fontId="6" fillId="0" borderId="12" xfId="3" applyNumberFormat="1" applyFont="1" applyFill="1" applyBorder="1" applyAlignment="1">
      <alignment vertical="center"/>
    </xf>
    <xf numFmtId="176" fontId="6" fillId="0" borderId="6" xfId="3" applyNumberFormat="1" applyFont="1" applyFill="1" applyBorder="1" applyAlignment="1">
      <alignment horizontal="center" vertical="center"/>
    </xf>
    <xf numFmtId="0" fontId="5" fillId="0" borderId="0" xfId="3" applyFont="1" applyFill="1" applyAlignment="1">
      <alignment vertical="center"/>
    </xf>
    <xf numFmtId="176" fontId="5" fillId="0" borderId="2" xfId="3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 wrapText="1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176" fontId="6" fillId="0" borderId="2" xfId="1" applyNumberFormat="1" applyFont="1" applyFill="1" applyBorder="1" applyAlignment="1">
      <alignment horizontal="right" vertical="center"/>
    </xf>
    <xf numFmtId="0" fontId="1" fillId="0" borderId="0" xfId="1"/>
    <xf numFmtId="176" fontId="6" fillId="0" borderId="37" xfId="1" applyNumberFormat="1" applyFont="1" applyBorder="1" applyAlignment="1">
      <alignment vertical="center"/>
    </xf>
    <xf numFmtId="0" fontId="6" fillId="0" borderId="18" xfId="1" applyFont="1" applyFill="1" applyBorder="1" applyAlignment="1">
      <alignment vertical="top" textRotation="255" wrapText="1"/>
    </xf>
    <xf numFmtId="0" fontId="1" fillId="0" borderId="18" xfId="1" applyFont="1" applyFill="1" applyBorder="1" applyAlignment="1">
      <alignment vertical="top" textRotation="255" wrapText="1"/>
    </xf>
    <xf numFmtId="0" fontId="1" fillId="0" borderId="18" xfId="1" applyFont="1" applyFill="1" applyBorder="1" applyAlignment="1">
      <alignment horizontal="center" vertical="top" textRotation="255"/>
    </xf>
    <xf numFmtId="176" fontId="5" fillId="0" borderId="0" xfId="3" applyNumberFormat="1" applyFont="1" applyAlignment="1">
      <alignment horizontal="center" vertical="center" wrapText="1"/>
    </xf>
    <xf numFmtId="181" fontId="5" fillId="0" borderId="0" xfId="1" applyNumberFormat="1" applyFont="1" applyFill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24" xfId="1" applyNumberFormat="1" applyFont="1" applyFill="1" applyBorder="1" applyAlignment="1">
      <alignment horizontal="right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vertical="top"/>
    </xf>
    <xf numFmtId="0" fontId="6" fillId="0" borderId="18" xfId="1" applyFont="1" applyFill="1" applyBorder="1" applyAlignment="1">
      <alignment vertical="top"/>
    </xf>
    <xf numFmtId="176" fontId="6" fillId="0" borderId="18" xfId="1" applyNumberFormat="1" applyFont="1" applyFill="1" applyBorder="1" applyAlignment="1">
      <alignment vertical="top"/>
    </xf>
    <xf numFmtId="0" fontId="6" fillId="0" borderId="9" xfId="1" applyFont="1" applyFill="1" applyBorder="1" applyAlignment="1">
      <alignment vertical="top" textRotation="255" wrapText="1"/>
    </xf>
    <xf numFmtId="176" fontId="6" fillId="0" borderId="9" xfId="1" applyNumberFormat="1" applyFont="1" applyFill="1" applyBorder="1" applyAlignment="1">
      <alignment vertical="top"/>
    </xf>
    <xf numFmtId="0" fontId="6" fillId="0" borderId="18" xfId="1" applyFont="1" applyFill="1" applyBorder="1" applyAlignment="1">
      <alignment horizontal="center" vertical="top" textRotation="255"/>
    </xf>
    <xf numFmtId="176" fontId="6" fillId="0" borderId="18" xfId="1" applyNumberFormat="1" applyFont="1" applyFill="1" applyBorder="1" applyAlignment="1">
      <alignment vertical="top" textRotation="255" wrapText="1"/>
    </xf>
    <xf numFmtId="181" fontId="5" fillId="0" borderId="0" xfId="1" applyNumberFormat="1" applyFont="1" applyAlignment="1">
      <alignment vertical="center"/>
    </xf>
    <xf numFmtId="176" fontId="12" fillId="0" borderId="0" xfId="3" applyNumberFormat="1" applyFont="1" applyFill="1" applyAlignment="1">
      <alignment vertical="center"/>
    </xf>
    <xf numFmtId="178" fontId="5" fillId="0" borderId="0" xfId="3" applyNumberFormat="1" applyFont="1" applyFill="1" applyAlignment="1">
      <alignment vertical="center"/>
    </xf>
    <xf numFmtId="0" fontId="5" fillId="0" borderId="0" xfId="3" applyFont="1" applyFill="1" applyAlignment="1">
      <alignment horizontal="right"/>
    </xf>
    <xf numFmtId="176" fontId="5" fillId="0" borderId="1" xfId="3" applyNumberFormat="1" applyFont="1" applyFill="1" applyBorder="1" applyAlignment="1">
      <alignment vertical="center"/>
    </xf>
    <xf numFmtId="176" fontId="5" fillId="0" borderId="6" xfId="3" applyNumberFormat="1" applyFont="1" applyFill="1" applyBorder="1" applyAlignment="1">
      <alignment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vertical="center"/>
    </xf>
    <xf numFmtId="176" fontId="5" fillId="0" borderId="7" xfId="3" applyNumberFormat="1" applyFont="1" applyFill="1" applyBorder="1" applyAlignment="1">
      <alignment horizontal="center" vertical="center" wrapText="1"/>
    </xf>
    <xf numFmtId="176" fontId="5" fillId="0" borderId="8" xfId="3" applyNumberFormat="1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176" fontId="5" fillId="0" borderId="9" xfId="3" applyNumberFormat="1" applyFont="1" applyFill="1" applyBorder="1" applyAlignment="1">
      <alignment horizontal="center" vertical="center" wrapText="1"/>
    </xf>
    <xf numFmtId="176" fontId="6" fillId="0" borderId="10" xfId="3" applyNumberFormat="1" applyFont="1" applyFill="1" applyBorder="1" applyAlignment="1">
      <alignment vertical="center"/>
    </xf>
    <xf numFmtId="176" fontId="5" fillId="0" borderId="9" xfId="3" applyNumberFormat="1" applyFont="1" applyFill="1" applyBorder="1" applyAlignment="1">
      <alignment horizontal="center" vertical="center" shrinkToFit="1"/>
    </xf>
    <xf numFmtId="176" fontId="6" fillId="0" borderId="36" xfId="3" applyNumberFormat="1" applyFont="1" applyFill="1" applyBorder="1" applyAlignment="1">
      <alignment horizontal="center" vertical="center"/>
    </xf>
    <xf numFmtId="176" fontId="5" fillId="0" borderId="21" xfId="3" applyNumberFormat="1" applyFont="1" applyFill="1" applyBorder="1" applyAlignment="1">
      <alignment horizontal="center" vertical="center" shrinkToFit="1"/>
    </xf>
    <xf numFmtId="176" fontId="5" fillId="0" borderId="19" xfId="3" applyNumberFormat="1" applyFont="1" applyFill="1" applyBorder="1" applyAlignment="1">
      <alignment vertical="center" shrinkToFit="1"/>
    </xf>
    <xf numFmtId="178" fontId="5" fillId="0" borderId="0" xfId="3" applyNumberFormat="1" applyFont="1" applyAlignment="1">
      <alignment vertical="center"/>
    </xf>
    <xf numFmtId="0" fontId="5" fillId="0" borderId="0" xfId="3" applyFont="1" applyAlignment="1">
      <alignment vertic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vertical="center" wrapText="1"/>
    </xf>
    <xf numFmtId="0" fontId="5" fillId="0" borderId="16" xfId="1" applyFont="1" applyBorder="1" applyAlignment="1">
      <alignment vertical="center"/>
    </xf>
    <xf numFmtId="0" fontId="5" fillId="0" borderId="23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quotePrefix="1" applyFont="1" applyBorder="1" applyAlignment="1">
      <alignment horizontal="center" vertical="center"/>
    </xf>
    <xf numFmtId="176" fontId="6" fillId="0" borderId="24" xfId="1" applyNumberFormat="1" applyFont="1" applyBorder="1" applyAlignment="1">
      <alignment horizontal="right" vertical="center" wrapText="1"/>
    </xf>
    <xf numFmtId="176" fontId="6" fillId="0" borderId="8" xfId="1" applyNumberFormat="1" applyFont="1" applyBorder="1" applyAlignment="1">
      <alignment horizontal="center" vertical="center" wrapText="1"/>
    </xf>
    <xf numFmtId="0" fontId="6" fillId="0" borderId="18" xfId="1" applyFont="1" applyBorder="1" applyAlignment="1">
      <alignment vertical="top"/>
    </xf>
    <xf numFmtId="176" fontId="6" fillId="0" borderId="18" xfId="1" applyNumberFormat="1" applyFont="1" applyBorder="1" applyAlignment="1">
      <alignment vertical="top"/>
    </xf>
    <xf numFmtId="0" fontId="6" fillId="0" borderId="18" xfId="1" applyFont="1" applyBorder="1" applyAlignment="1">
      <alignment horizontal="center" vertical="top" textRotation="255"/>
    </xf>
    <xf numFmtId="0" fontId="1" fillId="0" borderId="18" xfId="1" applyFont="1" applyBorder="1" applyAlignment="1">
      <alignment vertical="top"/>
    </xf>
    <xf numFmtId="176" fontId="6" fillId="0" borderId="7" xfId="1" applyNumberFormat="1" applyFont="1" applyBorder="1" applyAlignment="1">
      <alignment horizontal="center" vertical="center" textRotation="255" wrapText="1"/>
    </xf>
    <xf numFmtId="0" fontId="1" fillId="0" borderId="7" xfId="1" applyFont="1" applyBorder="1" applyAlignment="1">
      <alignment horizontal="center" vertical="center" textRotation="255" wrapText="1"/>
    </xf>
    <xf numFmtId="0" fontId="1" fillId="0" borderId="9" xfId="1" applyFont="1" applyBorder="1" applyAlignment="1">
      <alignment vertical="top"/>
    </xf>
    <xf numFmtId="181" fontId="5" fillId="0" borderId="0" xfId="1" quotePrefix="1" applyNumberFormat="1" applyFont="1" applyAlignment="1">
      <alignment vertical="center"/>
    </xf>
    <xf numFmtId="179" fontId="6" fillId="0" borderId="32" xfId="1" applyNumberFormat="1" applyFont="1" applyBorder="1" applyAlignment="1">
      <alignment vertical="center" shrinkToFit="1"/>
    </xf>
    <xf numFmtId="179" fontId="6" fillId="0" borderId="28" xfId="1" applyNumberFormat="1" applyFont="1" applyBorder="1" applyAlignment="1">
      <alignment vertical="center" shrinkToFit="1"/>
    </xf>
    <xf numFmtId="179" fontId="6" fillId="0" borderId="26" xfId="1" applyNumberFormat="1" applyFont="1" applyBorder="1" applyAlignment="1">
      <alignment vertical="center" shrinkToFit="1"/>
    </xf>
    <xf numFmtId="179" fontId="6" fillId="0" borderId="22" xfId="1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vertical="center" shrinkToFit="1"/>
    </xf>
    <xf numFmtId="178" fontId="6" fillId="0" borderId="13" xfId="1" applyNumberFormat="1" applyFont="1" applyFill="1" applyBorder="1" applyAlignment="1">
      <alignment vertical="center" shrinkToFit="1"/>
    </xf>
    <xf numFmtId="178" fontId="6" fillId="0" borderId="38" xfId="1" applyNumberFormat="1" applyFont="1" applyFill="1" applyBorder="1" applyAlignment="1">
      <alignment vertical="center" shrinkToFit="1"/>
    </xf>
    <xf numFmtId="182" fontId="6" fillId="0" borderId="25" xfId="1" applyNumberFormat="1" applyFont="1" applyFill="1" applyBorder="1" applyAlignment="1">
      <alignment vertical="center" shrinkToFit="1"/>
    </xf>
    <xf numFmtId="181" fontId="6" fillId="0" borderId="26" xfId="1" applyNumberFormat="1" applyFont="1" applyFill="1" applyBorder="1" applyAlignment="1">
      <alignment vertical="center" shrinkToFit="1"/>
    </xf>
    <xf numFmtId="182" fontId="6" fillId="0" borderId="27" xfId="1" applyNumberFormat="1" applyFont="1" applyFill="1" applyBorder="1" applyAlignment="1">
      <alignment vertical="center" shrinkToFit="1"/>
    </xf>
    <xf numFmtId="181" fontId="6" fillId="0" borderId="28" xfId="1" applyNumberFormat="1" applyFont="1" applyFill="1" applyBorder="1" applyAlignment="1">
      <alignment vertical="center" shrinkToFit="1"/>
    </xf>
    <xf numFmtId="182" fontId="6" fillId="0" borderId="29" xfId="1" applyNumberFormat="1" applyFont="1" applyFill="1" applyBorder="1" applyAlignment="1">
      <alignment vertical="center" shrinkToFit="1"/>
    </xf>
    <xf numFmtId="181" fontId="6" fillId="0" borderId="30" xfId="1" applyNumberFormat="1" applyFont="1" applyFill="1" applyBorder="1" applyAlignment="1">
      <alignment vertical="center" shrinkToFit="1"/>
    </xf>
    <xf numFmtId="182" fontId="6" fillId="0" borderId="23" xfId="1" applyNumberFormat="1" applyFont="1" applyFill="1" applyBorder="1" applyAlignment="1">
      <alignment vertical="center" shrinkToFit="1"/>
    </xf>
    <xf numFmtId="181" fontId="6" fillId="0" borderId="17" xfId="1" applyNumberFormat="1" applyFont="1" applyFill="1" applyBorder="1" applyAlignment="1">
      <alignment vertical="center" shrinkToFit="1"/>
    </xf>
    <xf numFmtId="182" fontId="6" fillId="0" borderId="27" xfId="1" applyNumberFormat="1" applyFont="1" applyFill="1" applyBorder="1" applyAlignment="1">
      <alignment horizontal="right" vertical="center" shrinkToFit="1"/>
    </xf>
    <xf numFmtId="181" fontId="6" fillId="0" borderId="28" xfId="1" applyNumberFormat="1" applyFont="1" applyFill="1" applyBorder="1" applyAlignment="1">
      <alignment horizontal="right" vertical="center" shrinkToFit="1"/>
    </xf>
    <xf numFmtId="182" fontId="6" fillId="0" borderId="23" xfId="1" applyNumberFormat="1" applyFont="1" applyFill="1" applyBorder="1" applyAlignment="1">
      <alignment horizontal="right" vertical="center" shrinkToFit="1"/>
    </xf>
    <xf numFmtId="181" fontId="6" fillId="0" borderId="17" xfId="1" applyNumberFormat="1" applyFont="1" applyFill="1" applyBorder="1" applyAlignment="1">
      <alignment horizontal="right" vertical="center" shrinkToFit="1"/>
    </xf>
    <xf numFmtId="182" fontId="6" fillId="0" borderId="31" xfId="1" applyNumberFormat="1" applyFont="1" applyFill="1" applyBorder="1" applyAlignment="1">
      <alignment vertical="center" shrinkToFit="1"/>
    </xf>
    <xf numFmtId="181" fontId="6" fillId="0" borderId="32" xfId="1" applyNumberFormat="1" applyFont="1" applyFill="1" applyBorder="1" applyAlignment="1">
      <alignment vertical="center" shrinkToFit="1"/>
    </xf>
    <xf numFmtId="182" fontId="6" fillId="0" borderId="25" xfId="1" applyNumberFormat="1" applyFont="1" applyFill="1" applyBorder="1" applyAlignment="1">
      <alignment horizontal="right" vertical="center" shrinkToFit="1"/>
    </xf>
    <xf numFmtId="181" fontId="6" fillId="0" borderId="26" xfId="1" applyNumberFormat="1" applyFont="1" applyFill="1" applyBorder="1" applyAlignment="1">
      <alignment horizontal="right" vertical="center" shrinkToFit="1"/>
    </xf>
    <xf numFmtId="182" fontId="6" fillId="0" borderId="34" xfId="1" applyNumberFormat="1" applyFont="1" applyFill="1" applyBorder="1" applyAlignment="1">
      <alignment vertical="center" shrinkToFit="1"/>
    </xf>
    <xf numFmtId="181" fontId="6" fillId="0" borderId="35" xfId="1" applyNumberFormat="1" applyFont="1" applyFill="1" applyBorder="1" applyAlignment="1">
      <alignment vertical="center" shrinkToFit="1"/>
    </xf>
    <xf numFmtId="176" fontId="6" fillId="0" borderId="32" xfId="1" applyNumberFormat="1" applyFont="1" applyFill="1" applyBorder="1" applyAlignment="1">
      <alignment vertical="center" shrinkToFit="1"/>
    </xf>
    <xf numFmtId="176" fontId="6" fillId="0" borderId="28" xfId="1" applyNumberFormat="1" applyFont="1" applyFill="1" applyBorder="1" applyAlignment="1">
      <alignment vertical="center" shrinkToFit="1"/>
    </xf>
    <xf numFmtId="176" fontId="6" fillId="0" borderId="30" xfId="1" applyNumberFormat="1" applyFont="1" applyFill="1" applyBorder="1" applyAlignment="1">
      <alignment vertical="center" shrinkToFit="1"/>
    </xf>
    <xf numFmtId="181" fontId="6" fillId="0" borderId="17" xfId="1" applyNumberFormat="1" applyFont="1" applyFill="1" applyBorder="1" applyAlignment="1">
      <alignment horizontal="center" vertical="center" shrinkToFit="1"/>
    </xf>
    <xf numFmtId="182" fontId="6" fillId="0" borderId="11" xfId="3" applyNumberFormat="1" applyFont="1" applyFill="1" applyBorder="1" applyAlignment="1">
      <alignment vertical="center" shrinkToFit="1"/>
    </xf>
    <xf numFmtId="179" fontId="6" fillId="0" borderId="26" xfId="3" applyNumberFormat="1" applyFont="1" applyFill="1" applyBorder="1" applyAlignment="1">
      <alignment vertical="center" shrinkToFit="1"/>
    </xf>
    <xf numFmtId="182" fontId="6" fillId="0" borderId="13" xfId="3" applyNumberFormat="1" applyFont="1" applyFill="1" applyBorder="1" applyAlignment="1">
      <alignment vertical="center" shrinkToFit="1"/>
    </xf>
    <xf numFmtId="179" fontId="6" fillId="0" borderId="28" xfId="3" applyNumberFormat="1" applyFont="1" applyFill="1" applyBorder="1" applyAlignment="1">
      <alignment vertical="center" shrinkToFit="1"/>
    </xf>
    <xf numFmtId="182" fontId="6" fillId="0" borderId="15" xfId="3" applyNumberFormat="1" applyFont="1" applyFill="1" applyBorder="1" applyAlignment="1">
      <alignment vertical="center" shrinkToFit="1"/>
    </xf>
    <xf numFmtId="179" fontId="6" fillId="0" borderId="30" xfId="3" applyNumberFormat="1" applyFont="1" applyFill="1" applyBorder="1" applyAlignment="1">
      <alignment vertical="center" shrinkToFit="1"/>
    </xf>
    <xf numFmtId="182" fontId="6" fillId="0" borderId="16" xfId="3" applyNumberFormat="1" applyFont="1" applyFill="1" applyBorder="1" applyAlignment="1">
      <alignment vertical="center" shrinkToFit="1"/>
    </xf>
    <xf numFmtId="179" fontId="6" fillId="0" borderId="17" xfId="3" applyNumberFormat="1" applyFont="1" applyFill="1" applyBorder="1" applyAlignment="1">
      <alignment vertical="center" shrinkToFit="1"/>
    </xf>
    <xf numFmtId="182" fontId="6" fillId="0" borderId="33" xfId="3" applyNumberFormat="1" applyFont="1" applyFill="1" applyBorder="1" applyAlignment="1">
      <alignment vertical="center" shrinkToFit="1"/>
    </xf>
    <xf numFmtId="179" fontId="6" fillId="0" borderId="35" xfId="3" applyNumberFormat="1" applyFont="1" applyFill="1" applyBorder="1" applyAlignment="1">
      <alignment vertical="center" shrinkToFit="1"/>
    </xf>
    <xf numFmtId="182" fontId="6" fillId="0" borderId="20" xfId="3" applyNumberFormat="1" applyFont="1" applyFill="1" applyBorder="1" applyAlignment="1">
      <alignment vertical="center" shrinkToFit="1"/>
    </xf>
    <xf numFmtId="179" fontId="6" fillId="0" borderId="32" xfId="3" applyNumberFormat="1" applyFont="1" applyFill="1" applyBorder="1" applyAlignment="1">
      <alignment vertical="center" shrinkToFit="1"/>
    </xf>
    <xf numFmtId="178" fontId="6" fillId="0" borderId="20" xfId="1" applyNumberFormat="1" applyFont="1" applyBorder="1" applyAlignment="1">
      <alignment vertical="center" shrinkToFit="1"/>
    </xf>
    <xf numFmtId="179" fontId="6" fillId="0" borderId="25" xfId="1" applyNumberFormat="1" applyFont="1" applyBorder="1" applyAlignment="1">
      <alignment vertical="center" shrinkToFit="1"/>
    </xf>
    <xf numFmtId="183" fontId="6" fillId="0" borderId="20" xfId="1" applyNumberFormat="1" applyFont="1" applyBorder="1" applyAlignment="1">
      <alignment vertical="center" shrinkToFit="1"/>
    </xf>
    <xf numFmtId="178" fontId="6" fillId="0" borderId="13" xfId="1" applyNumberFormat="1" applyFont="1" applyBorder="1" applyAlignment="1">
      <alignment vertical="center" shrinkToFit="1"/>
    </xf>
    <xf numFmtId="179" fontId="6" fillId="0" borderId="27" xfId="1" applyNumberFormat="1" applyFont="1" applyBorder="1" applyAlignment="1">
      <alignment vertical="center" shrinkToFit="1"/>
    </xf>
    <xf numFmtId="183" fontId="6" fillId="0" borderId="13" xfId="1" applyNumberFormat="1" applyFont="1" applyBorder="1" applyAlignment="1">
      <alignment vertical="center" shrinkToFit="1"/>
    </xf>
    <xf numFmtId="178" fontId="6" fillId="0" borderId="38" xfId="1" applyNumberFormat="1" applyFont="1" applyBorder="1" applyAlignment="1">
      <alignment vertical="center" shrinkToFit="1"/>
    </xf>
    <xf numFmtId="179" fontId="6" fillId="0" borderId="40" xfId="1" applyNumberFormat="1" applyFont="1" applyBorder="1" applyAlignment="1">
      <alignment vertical="center" shrinkToFit="1"/>
    </xf>
    <xf numFmtId="183" fontId="6" fillId="0" borderId="38" xfId="1" applyNumberFormat="1" applyFont="1" applyBorder="1" applyAlignment="1">
      <alignment vertical="center" shrinkToFit="1"/>
    </xf>
    <xf numFmtId="179" fontId="6" fillId="0" borderId="39" xfId="1" applyNumberFormat="1" applyFont="1" applyBorder="1" applyAlignment="1">
      <alignment vertical="center" shrinkToFit="1"/>
    </xf>
    <xf numFmtId="178" fontId="6" fillId="0" borderId="16" xfId="1" applyNumberFormat="1" applyFont="1" applyBorder="1" applyAlignment="1">
      <alignment vertical="center" shrinkToFit="1"/>
    </xf>
    <xf numFmtId="179" fontId="6" fillId="0" borderId="23" xfId="1" applyNumberFormat="1" applyFont="1" applyBorder="1" applyAlignment="1">
      <alignment vertical="center" shrinkToFit="1"/>
    </xf>
    <xf numFmtId="179" fontId="6" fillId="0" borderId="17" xfId="1" applyNumberFormat="1" applyFont="1" applyBorder="1" applyAlignment="1">
      <alignment vertical="center" shrinkToFit="1"/>
    </xf>
    <xf numFmtId="179" fontId="6" fillId="0" borderId="31" xfId="1" applyNumberFormat="1" applyFont="1" applyBorder="1" applyAlignment="1">
      <alignment vertical="center" shrinkToFit="1"/>
    </xf>
    <xf numFmtId="179" fontId="6" fillId="0" borderId="27" xfId="1" applyNumberFormat="1" applyFont="1" applyFill="1" applyBorder="1" applyAlignment="1">
      <alignment vertical="center" shrinkToFit="1"/>
    </xf>
    <xf numFmtId="179" fontId="6" fillId="0" borderId="40" xfId="1" applyNumberFormat="1" applyFont="1" applyFill="1" applyBorder="1" applyAlignment="1">
      <alignment vertical="center" shrinkToFit="1"/>
    </xf>
    <xf numFmtId="182" fontId="6" fillId="0" borderId="4" xfId="1" applyNumberFormat="1" applyFont="1" applyFill="1" applyBorder="1" applyAlignment="1">
      <alignment vertical="center" shrinkToFit="1"/>
    </xf>
    <xf numFmtId="181" fontId="6" fillId="0" borderId="6" xfId="1" applyNumberFormat="1" applyFont="1" applyFill="1" applyBorder="1" applyAlignment="1">
      <alignment vertical="center" shrinkToFit="1"/>
    </xf>
    <xf numFmtId="182" fontId="6" fillId="0" borderId="5" xfId="1" applyNumberFormat="1" applyFont="1" applyFill="1" applyBorder="1" applyAlignment="1">
      <alignment vertical="center" shrinkToFit="1"/>
    </xf>
    <xf numFmtId="176" fontId="6" fillId="0" borderId="7" xfId="1" applyNumberFormat="1" applyFont="1" applyFill="1" applyBorder="1" applyAlignment="1">
      <alignment horizontal="center" vertical="center" textRotation="255" wrapText="1"/>
    </xf>
    <xf numFmtId="0" fontId="1" fillId="0" borderId="8" xfId="1" applyFont="1" applyFill="1" applyBorder="1" applyAlignment="1">
      <alignment horizontal="center" vertical="center" textRotation="255" wrapText="1"/>
    </xf>
    <xf numFmtId="0" fontId="1" fillId="0" borderId="7" xfId="1" applyFont="1" applyFill="1" applyBorder="1" applyAlignment="1">
      <alignment horizontal="center" vertical="center" textRotation="255" wrapText="1"/>
    </xf>
    <xf numFmtId="176" fontId="6" fillId="0" borderId="16" xfId="1" applyNumberFormat="1" applyFont="1" applyFill="1" applyBorder="1" applyAlignment="1">
      <alignment horizontal="center" vertical="top" wrapText="1"/>
    </xf>
    <xf numFmtId="176" fontId="6" fillId="0" borderId="23" xfId="1" applyNumberFormat="1" applyFont="1" applyFill="1" applyBorder="1" applyAlignment="1">
      <alignment horizontal="center" vertical="top" wrapText="1"/>
    </xf>
    <xf numFmtId="176" fontId="6" fillId="0" borderId="17" xfId="1" applyNumberFormat="1" applyFont="1" applyFill="1" applyBorder="1" applyAlignment="1">
      <alignment horizontal="center" vertical="top" wrapText="1"/>
    </xf>
    <xf numFmtId="176" fontId="7" fillId="0" borderId="3" xfId="1" applyNumberFormat="1" applyFont="1" applyFill="1" applyBorder="1" applyAlignment="1">
      <alignment vertical="top" textRotation="255" wrapText="1"/>
    </xf>
    <xf numFmtId="0" fontId="1" fillId="0" borderId="18" xfId="1" applyFont="1" applyFill="1" applyBorder="1" applyAlignment="1">
      <alignment vertical="top" textRotation="255" wrapText="1"/>
    </xf>
    <xf numFmtId="176" fontId="6" fillId="0" borderId="16" xfId="1" applyNumberFormat="1" applyFont="1" applyFill="1" applyBorder="1" applyAlignment="1">
      <alignment horizontal="center" vertical="center"/>
    </xf>
    <xf numFmtId="176" fontId="6" fillId="0" borderId="17" xfId="1" applyNumberFormat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textRotation="255" wrapText="1"/>
    </xf>
    <xf numFmtId="176" fontId="6" fillId="0" borderId="33" xfId="1" applyNumberFormat="1" applyFont="1" applyFill="1" applyBorder="1" applyAlignment="1">
      <alignment horizontal="center" vertical="center"/>
    </xf>
    <xf numFmtId="0" fontId="6" fillId="0" borderId="34" xfId="1" applyFont="1" applyFill="1" applyBorder="1" applyAlignment="1">
      <alignment horizontal="center" vertical="center"/>
    </xf>
    <xf numFmtId="0" fontId="6" fillId="0" borderId="35" xfId="1" applyFont="1" applyFill="1" applyBorder="1" applyAlignment="1">
      <alignment horizontal="center" vertical="center"/>
    </xf>
    <xf numFmtId="176" fontId="7" fillId="0" borderId="18" xfId="1" applyNumberFormat="1" applyFont="1" applyFill="1" applyBorder="1" applyAlignment="1">
      <alignment vertical="top" textRotation="255" wrapText="1"/>
    </xf>
    <xf numFmtId="176" fontId="6" fillId="0" borderId="3" xfId="1" applyNumberFormat="1" applyFont="1" applyFill="1" applyBorder="1" applyAlignment="1">
      <alignment vertical="top" textRotation="255" wrapText="1"/>
    </xf>
    <xf numFmtId="176" fontId="7" fillId="0" borderId="3" xfId="1" applyNumberFormat="1" applyFont="1" applyFill="1" applyBorder="1" applyAlignment="1">
      <alignment vertical="distributed" textRotation="255"/>
    </xf>
    <xf numFmtId="0" fontId="11" fillId="0" borderId="18" xfId="1" applyFont="1" applyFill="1" applyBorder="1" applyAlignment="1">
      <alignment vertical="distributed" textRotation="255"/>
    </xf>
    <xf numFmtId="176" fontId="6" fillId="0" borderId="3" xfId="1" applyNumberFormat="1" applyFont="1" applyFill="1" applyBorder="1" applyAlignment="1">
      <alignment vertical="center" textRotation="255" wrapText="1"/>
    </xf>
    <xf numFmtId="0" fontId="1" fillId="0" borderId="18" xfId="1" applyFont="1" applyFill="1" applyBorder="1" applyAlignment="1">
      <alignment vertical="center" textRotation="255" wrapText="1"/>
    </xf>
    <xf numFmtId="0" fontId="6" fillId="0" borderId="23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176" fontId="6" fillId="0" borderId="18" xfId="1" applyNumberFormat="1" applyFont="1" applyFill="1" applyBorder="1" applyAlignment="1">
      <alignment vertical="top" textRotation="255" wrapText="1"/>
    </xf>
    <xf numFmtId="0" fontId="6" fillId="0" borderId="18" xfId="1" applyFont="1" applyFill="1" applyBorder="1" applyAlignment="1">
      <alignment horizontal="center" vertical="top" textRotation="255"/>
    </xf>
    <xf numFmtId="0" fontId="6" fillId="0" borderId="3" xfId="1" applyFont="1" applyFill="1" applyBorder="1" applyAlignment="1">
      <alignment horizontal="center" vertical="top" textRotation="255"/>
    </xf>
    <xf numFmtId="0" fontId="1" fillId="0" borderId="18" xfId="1" applyFont="1" applyFill="1" applyBorder="1" applyAlignment="1">
      <alignment horizontal="center" vertical="top" textRotation="255"/>
    </xf>
    <xf numFmtId="0" fontId="11" fillId="0" borderId="18" xfId="1" applyFont="1" applyFill="1" applyBorder="1" applyAlignment="1">
      <alignment vertical="top" textRotation="255" wrapText="1"/>
    </xf>
    <xf numFmtId="0" fontId="9" fillId="0" borderId="18" xfId="1" applyFont="1" applyFill="1" applyBorder="1" applyAlignment="1">
      <alignment vertical="top" textRotation="255" wrapText="1"/>
    </xf>
    <xf numFmtId="176" fontId="6" fillId="0" borderId="23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vertical="center" textRotation="255" wrapText="1"/>
    </xf>
    <xf numFmtId="0" fontId="1" fillId="0" borderId="8" xfId="1" applyFont="1" applyFill="1" applyBorder="1" applyAlignment="1">
      <alignment vertical="center" wrapText="1"/>
    </xf>
    <xf numFmtId="0" fontId="1" fillId="0" borderId="7" xfId="1" applyFont="1" applyFill="1" applyBorder="1" applyAlignment="1">
      <alignment vertical="center" wrapText="1"/>
    </xf>
    <xf numFmtId="0" fontId="1" fillId="0" borderId="18" xfId="1" applyFont="1" applyFill="1" applyBorder="1" applyAlignment="1">
      <alignment vertical="top"/>
    </xf>
    <xf numFmtId="176" fontId="6" fillId="0" borderId="3" xfId="1" applyNumberFormat="1" applyFont="1" applyFill="1" applyBorder="1" applyAlignment="1">
      <alignment vertical="top" textRotation="255" shrinkToFit="1"/>
    </xf>
    <xf numFmtId="0" fontId="1" fillId="0" borderId="18" xfId="1" applyFont="1" applyFill="1" applyBorder="1" applyAlignment="1">
      <alignment vertical="top" textRotation="255" shrinkToFit="1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176" fontId="6" fillId="0" borderId="16" xfId="1" applyNumberFormat="1" applyFont="1" applyFill="1" applyBorder="1" applyAlignment="1">
      <alignment horizontal="center" vertical="center" wrapText="1"/>
    </xf>
    <xf numFmtId="176" fontId="6" fillId="0" borderId="23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7" xfId="3" applyNumberFormat="1" applyFont="1" applyFill="1" applyBorder="1" applyAlignment="1">
      <alignment horizontal="center" vertical="center" textRotation="255" wrapText="1"/>
    </xf>
    <xf numFmtId="0" fontId="10" fillId="0" borderId="7" xfId="3" applyFill="1" applyBorder="1" applyAlignment="1">
      <alignment horizontal="center" vertical="center" textRotation="255" wrapText="1"/>
    </xf>
    <xf numFmtId="0" fontId="10" fillId="0" borderId="16" xfId="3" applyFill="1" applyBorder="1" applyAlignment="1">
      <alignment horizontal="center" vertical="center" textRotation="255" wrapText="1"/>
    </xf>
    <xf numFmtId="176" fontId="6" fillId="0" borderId="1" xfId="3" applyNumberFormat="1" applyFont="1" applyFill="1" applyBorder="1" applyAlignment="1">
      <alignment horizontal="center" vertical="top" textRotation="255" wrapText="1"/>
    </xf>
    <xf numFmtId="0" fontId="10" fillId="0" borderId="7" xfId="3" applyFill="1" applyBorder="1" applyAlignment="1">
      <alignment horizontal="center" vertical="top" textRotation="255" wrapText="1"/>
    </xf>
    <xf numFmtId="0" fontId="10" fillId="0" borderId="16" xfId="3" applyFill="1" applyBorder="1" applyAlignment="1">
      <alignment horizontal="center" vertical="top" textRotation="255" wrapText="1"/>
    </xf>
    <xf numFmtId="176" fontId="6" fillId="0" borderId="1" xfId="3" applyNumberFormat="1" applyFont="1" applyFill="1" applyBorder="1" applyAlignment="1">
      <alignment vertical="top" textRotation="255" wrapText="1"/>
    </xf>
    <xf numFmtId="0" fontId="10" fillId="0" borderId="7" xfId="3" applyFill="1" applyBorder="1" applyAlignment="1">
      <alignment vertical="top" textRotation="255" wrapText="1"/>
    </xf>
    <xf numFmtId="0" fontId="10" fillId="0" borderId="16" xfId="3" applyFill="1" applyBorder="1" applyAlignment="1">
      <alignment vertical="top" textRotation="255" wrapText="1"/>
    </xf>
    <xf numFmtId="0" fontId="10" fillId="0" borderId="33" xfId="3" applyFill="1" applyBorder="1" applyAlignment="1">
      <alignment vertical="top" textRotation="255" wrapText="1"/>
    </xf>
    <xf numFmtId="176" fontId="2" fillId="0" borderId="0" xfId="3" applyNumberFormat="1" applyFont="1" applyFill="1" applyAlignment="1">
      <alignment horizontal="left" vertical="center" shrinkToFit="1"/>
    </xf>
    <xf numFmtId="0" fontId="5" fillId="0" borderId="1" xfId="3" applyFont="1" applyFill="1" applyBorder="1" applyAlignment="1">
      <alignment horizontal="center" vertical="center"/>
    </xf>
    <xf numFmtId="0" fontId="10" fillId="0" borderId="24" xfId="3" applyFill="1" applyBorder="1" applyAlignment="1">
      <alignment horizontal="center" vertical="center"/>
    </xf>
    <xf numFmtId="0" fontId="10" fillId="0" borderId="7" xfId="3" applyFill="1" applyBorder="1" applyAlignment="1">
      <alignment horizontal="center" vertical="center"/>
    </xf>
    <xf numFmtId="0" fontId="10" fillId="0" borderId="8" xfId="3" applyFill="1" applyBorder="1" applyAlignment="1">
      <alignment horizontal="center" vertical="center"/>
    </xf>
    <xf numFmtId="0" fontId="10" fillId="0" borderId="2" xfId="3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4" xfId="1" quotePrefix="1" applyFont="1" applyBorder="1" applyAlignment="1">
      <alignment horizontal="center" vertical="center"/>
    </xf>
    <xf numFmtId="0" fontId="5" fillId="0" borderId="2" xfId="1" quotePrefix="1" applyFont="1" applyBorder="1" applyAlignment="1">
      <alignment horizontal="center" vertical="center"/>
    </xf>
    <xf numFmtId="9" fontId="5" fillId="0" borderId="1" xfId="1" quotePrefix="1" applyNumberFormat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 wrapText="1"/>
    </xf>
    <xf numFmtId="0" fontId="5" fillId="0" borderId="2" xfId="1" quotePrefix="1" applyFont="1" applyBorder="1" applyAlignment="1">
      <alignment horizontal="center" vertical="center" wrapText="1"/>
    </xf>
    <xf numFmtId="0" fontId="5" fillId="0" borderId="16" xfId="1" quotePrefix="1" applyFont="1" applyBorder="1" applyAlignment="1">
      <alignment horizontal="center" vertical="center" wrapText="1"/>
    </xf>
    <xf numFmtId="0" fontId="5" fillId="0" borderId="17" xfId="1" quotePrefix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176" fontId="6" fillId="0" borderId="33" xfId="1" applyNumberFormat="1" applyFont="1" applyBorder="1" applyAlignment="1">
      <alignment horizontal="center" vertical="center"/>
    </xf>
    <xf numFmtId="0" fontId="6" fillId="0" borderId="34" xfId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center" textRotation="255" wrapText="1"/>
    </xf>
    <xf numFmtId="0" fontId="1" fillId="0" borderId="8" xfId="1" applyFont="1" applyBorder="1" applyAlignment="1">
      <alignment horizontal="center" vertical="center" textRotation="255" wrapText="1"/>
    </xf>
    <xf numFmtId="0" fontId="1" fillId="0" borderId="7" xfId="1" applyFont="1" applyBorder="1" applyAlignment="1">
      <alignment horizontal="center" vertical="center" textRotation="255" wrapText="1"/>
    </xf>
    <xf numFmtId="176" fontId="6" fillId="0" borderId="16" xfId="1" applyNumberFormat="1" applyFont="1" applyBorder="1" applyAlignment="1">
      <alignment horizontal="center" vertical="top" wrapText="1"/>
    </xf>
    <xf numFmtId="176" fontId="6" fillId="0" borderId="23" xfId="1" applyNumberFormat="1" applyFont="1" applyBorder="1" applyAlignment="1">
      <alignment horizontal="center" vertical="top" wrapText="1"/>
    </xf>
    <xf numFmtId="176" fontId="6" fillId="0" borderId="17" xfId="1" applyNumberFormat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textRotation="255"/>
    </xf>
    <xf numFmtId="0" fontId="1" fillId="0" borderId="18" xfId="1" applyFont="1" applyBorder="1" applyAlignment="1">
      <alignment vertical="top"/>
    </xf>
    <xf numFmtId="176" fontId="6" fillId="0" borderId="3" xfId="1" applyNumberFormat="1" applyFont="1" applyBorder="1" applyAlignment="1">
      <alignment vertical="top" textRotation="255" wrapText="1"/>
    </xf>
    <xf numFmtId="0" fontId="1" fillId="0" borderId="18" xfId="1" applyFont="1" applyBorder="1" applyAlignment="1">
      <alignment vertical="top" textRotation="255" wrapText="1"/>
    </xf>
    <xf numFmtId="176" fontId="6" fillId="0" borderId="16" xfId="1" applyNumberFormat="1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 textRotation="255" wrapText="1"/>
    </xf>
    <xf numFmtId="176" fontId="7" fillId="0" borderId="3" xfId="1" applyNumberFormat="1" applyFont="1" applyBorder="1" applyAlignment="1">
      <alignment vertical="top" textRotation="255" wrapText="1"/>
    </xf>
    <xf numFmtId="176" fontId="6" fillId="0" borderId="18" xfId="1" applyNumberFormat="1" applyFont="1" applyBorder="1" applyAlignment="1">
      <alignment vertical="top" textRotation="255" wrapText="1"/>
    </xf>
    <xf numFmtId="0" fontId="9" fillId="0" borderId="18" xfId="1" applyFont="1" applyBorder="1" applyAlignment="1">
      <alignment vertical="top" textRotation="255" wrapText="1"/>
    </xf>
    <xf numFmtId="176" fontId="6" fillId="0" borderId="3" xfId="1" applyNumberFormat="1" applyFont="1" applyBorder="1" applyAlignment="1">
      <alignment vertical="center" textRotation="255" wrapText="1"/>
    </xf>
    <xf numFmtId="0" fontId="1" fillId="0" borderId="18" xfId="1" applyFont="1" applyBorder="1" applyAlignment="1">
      <alignment vertical="center" textRotation="255" wrapText="1"/>
    </xf>
    <xf numFmtId="0" fontId="6" fillId="0" borderId="23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176" fontId="6" fillId="0" borderId="23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vertical="distributed" textRotation="255"/>
    </xf>
    <xf numFmtId="0" fontId="11" fillId="0" borderId="18" xfId="1" applyFont="1" applyBorder="1" applyAlignment="1">
      <alignment vertical="distributed" textRotation="255"/>
    </xf>
    <xf numFmtId="0" fontId="6" fillId="0" borderId="18" xfId="1" applyFont="1" applyBorder="1" applyAlignment="1">
      <alignment horizontal="center" vertical="top" textRotation="255"/>
    </xf>
    <xf numFmtId="0" fontId="1" fillId="0" borderId="9" xfId="1" applyFont="1" applyBorder="1" applyAlignment="1">
      <alignment vertical="top"/>
    </xf>
    <xf numFmtId="0" fontId="11" fillId="0" borderId="18" xfId="1" applyFont="1" applyBorder="1" applyAlignment="1">
      <alignment vertical="top" textRotation="255" wrapText="1"/>
    </xf>
    <xf numFmtId="176" fontId="6" fillId="0" borderId="7" xfId="1" applyNumberFormat="1" applyFont="1" applyBorder="1" applyAlignment="1">
      <alignment vertical="center" textRotation="255" wrapText="1"/>
    </xf>
    <xf numFmtId="0" fontId="1" fillId="0" borderId="2" xfId="1" applyFont="1" applyBorder="1" applyAlignment="1">
      <alignment vertical="center" wrapText="1"/>
    </xf>
    <xf numFmtId="0" fontId="1" fillId="0" borderId="7" xfId="1" applyFont="1" applyBorder="1" applyAlignment="1">
      <alignment vertical="center" wrapText="1"/>
    </xf>
    <xf numFmtId="0" fontId="1" fillId="0" borderId="8" xfId="1" applyFont="1" applyBorder="1" applyAlignment="1">
      <alignment vertical="center" wrapText="1"/>
    </xf>
    <xf numFmtId="0" fontId="1" fillId="0" borderId="9" xfId="1" applyFont="1" applyBorder="1" applyAlignment="1">
      <alignment vertical="top" textRotation="255" wrapText="1"/>
    </xf>
    <xf numFmtId="0" fontId="6" fillId="0" borderId="2" xfId="1" applyFont="1" applyBorder="1" applyAlignment="1">
      <alignment horizontal="center" vertical="center" textRotation="255" wrapText="1"/>
    </xf>
    <xf numFmtId="0" fontId="6" fillId="0" borderId="8" xfId="1" applyFont="1" applyBorder="1" applyAlignment="1">
      <alignment horizontal="center" vertical="center" textRotation="255" wrapText="1"/>
    </xf>
    <xf numFmtId="176" fontId="6" fillId="0" borderId="1" xfId="1" applyNumberFormat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7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176" fontId="6" fillId="0" borderId="16" xfId="1" applyNumberFormat="1" applyFont="1" applyBorder="1" applyAlignment="1">
      <alignment horizontal="center" vertical="center" wrapText="1"/>
    </xf>
    <xf numFmtId="176" fontId="6" fillId="0" borderId="23" xfId="1" applyNumberFormat="1" applyFont="1" applyBorder="1" applyAlignment="1">
      <alignment horizontal="center" vertical="center" wrapText="1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W254"/>
  <sheetViews>
    <sheetView tabSelected="1" view="pageBreakPreview" zoomScale="85" zoomScaleNormal="85" zoomScaleSheetLayoutView="85" workbookViewId="0"/>
  </sheetViews>
  <sheetFormatPr defaultColWidth="8.875" defaultRowHeight="13.5" x14ac:dyDescent="0.15"/>
  <cols>
    <col min="1" max="1" width="4.125" style="2" customWidth="1"/>
    <col min="2" max="2" width="4.125" style="20" customWidth="1"/>
    <col min="3" max="3" width="14" style="2" customWidth="1"/>
    <col min="4" max="4" width="6.625" style="17" customWidth="1"/>
    <col min="5" max="5" width="6.375" style="62" customWidth="1"/>
    <col min="6" max="6" width="6.625" style="17" customWidth="1"/>
    <col min="7" max="7" width="6.375" style="62" customWidth="1"/>
    <col min="8" max="8" width="6.625" style="17" customWidth="1"/>
    <col min="9" max="9" width="6.375" style="62" customWidth="1"/>
    <col min="10" max="10" width="6.625" style="17" customWidth="1"/>
    <col min="11" max="11" width="6.375" style="62" customWidth="1"/>
    <col min="12" max="12" width="6.625" style="17" customWidth="1"/>
    <col min="13" max="13" width="6.375" style="62" customWidth="1"/>
    <col min="14" max="14" width="6.625" style="17" customWidth="1"/>
    <col min="15" max="15" width="6.375" style="62" customWidth="1"/>
    <col min="16" max="16" width="6.625" style="17" customWidth="1"/>
    <col min="17" max="17" width="6.375" style="62" customWidth="1"/>
    <col min="18" max="18" width="6.375" style="18" customWidth="1"/>
    <col min="19" max="19" width="6.375" style="62" customWidth="1"/>
    <col min="20" max="20" width="6.625" style="19" customWidth="1"/>
    <col min="21" max="21" width="9" style="62" customWidth="1"/>
    <col min="22" max="22" width="7.375" style="18" customWidth="1"/>
    <col min="23" max="23" width="6.5" style="62" customWidth="1"/>
    <col min="24" max="16384" width="8.875" style="2"/>
  </cols>
  <sheetData>
    <row r="1" spans="1:23" ht="17.25" customHeight="1" x14ac:dyDescent="0.15">
      <c r="A1" s="39" t="s">
        <v>38</v>
      </c>
      <c r="B1" s="41"/>
      <c r="C1" s="16"/>
      <c r="D1" s="25"/>
      <c r="E1" s="51"/>
      <c r="F1" s="25"/>
      <c r="G1" s="51"/>
      <c r="H1" s="25"/>
      <c r="I1" s="51"/>
      <c r="J1" s="25"/>
      <c r="K1" s="51"/>
      <c r="L1" s="25"/>
      <c r="M1" s="51"/>
      <c r="N1" s="25"/>
      <c r="O1" s="51"/>
      <c r="P1" s="25"/>
      <c r="Q1" s="51"/>
      <c r="R1" s="26"/>
      <c r="S1" s="51"/>
      <c r="T1" s="40"/>
      <c r="U1" s="51"/>
      <c r="V1" s="26"/>
      <c r="W1" s="51"/>
    </row>
    <row r="2" spans="1:23" ht="17.25" x14ac:dyDescent="0.15">
      <c r="A2" s="39"/>
      <c r="B2" s="41"/>
      <c r="C2" s="16"/>
      <c r="D2" s="25"/>
      <c r="E2" s="51"/>
      <c r="F2" s="25"/>
      <c r="G2" s="51"/>
      <c r="H2" s="25"/>
      <c r="I2" s="51"/>
      <c r="J2" s="25"/>
      <c r="K2" s="51"/>
      <c r="L2" s="25"/>
      <c r="M2" s="51"/>
      <c r="N2" s="25"/>
      <c r="O2" s="51"/>
      <c r="P2" s="25"/>
      <c r="Q2" s="51"/>
      <c r="R2" s="26"/>
      <c r="S2" s="51"/>
      <c r="T2" s="40"/>
      <c r="U2" s="51"/>
      <c r="V2" s="26"/>
      <c r="W2" s="51"/>
    </row>
    <row r="3" spans="1:23" ht="17.25" customHeight="1" x14ac:dyDescent="0.15">
      <c r="A3" s="16"/>
      <c r="B3" s="41"/>
      <c r="C3" s="16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3" t="s">
        <v>10</v>
      </c>
    </row>
    <row r="4" spans="1:23" ht="15.75" customHeight="1" x14ac:dyDescent="0.15">
      <c r="A4" s="52"/>
      <c r="B4" s="53"/>
      <c r="C4" s="44" t="s">
        <v>0</v>
      </c>
      <c r="D4" s="194" t="s">
        <v>11</v>
      </c>
      <c r="E4" s="195"/>
      <c r="F4" s="198" t="s">
        <v>39</v>
      </c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200"/>
      <c r="V4" s="194" t="s">
        <v>12</v>
      </c>
      <c r="W4" s="195"/>
    </row>
    <row r="5" spans="1:23" s="5" customFormat="1" ht="34.5" customHeight="1" x14ac:dyDescent="0.15">
      <c r="A5" s="201" t="s">
        <v>4</v>
      </c>
      <c r="B5" s="202"/>
      <c r="C5" s="54" t="s">
        <v>40</v>
      </c>
      <c r="D5" s="196"/>
      <c r="E5" s="197"/>
      <c r="F5" s="203" t="s">
        <v>41</v>
      </c>
      <c r="G5" s="204"/>
      <c r="H5" s="203" t="s">
        <v>42</v>
      </c>
      <c r="I5" s="204"/>
      <c r="J5" s="203" t="s">
        <v>43</v>
      </c>
      <c r="K5" s="204"/>
      <c r="L5" s="203" t="s">
        <v>13</v>
      </c>
      <c r="M5" s="204"/>
      <c r="N5" s="203" t="s">
        <v>14</v>
      </c>
      <c r="O5" s="204"/>
      <c r="P5" s="203" t="s">
        <v>44</v>
      </c>
      <c r="Q5" s="204"/>
      <c r="R5" s="203" t="s">
        <v>45</v>
      </c>
      <c r="S5" s="204"/>
      <c r="T5" s="205" t="s">
        <v>46</v>
      </c>
      <c r="U5" s="206"/>
      <c r="V5" s="196"/>
      <c r="W5" s="197"/>
    </row>
    <row r="6" spans="1:23" s="6" customFormat="1" ht="24" customHeight="1" x14ac:dyDescent="0.15">
      <c r="A6" s="174" t="s">
        <v>47</v>
      </c>
      <c r="B6" s="192" t="s">
        <v>48</v>
      </c>
      <c r="C6" s="12" t="s">
        <v>49</v>
      </c>
      <c r="D6" s="106"/>
      <c r="E6" s="107"/>
      <c r="F6" s="106">
        <v>89.666666666666671</v>
      </c>
      <c r="G6" s="107">
        <v>40</v>
      </c>
      <c r="H6" s="106">
        <v>135</v>
      </c>
      <c r="I6" s="107">
        <v>62.5</v>
      </c>
      <c r="J6" s="106">
        <v>437.52112676056328</v>
      </c>
      <c r="K6" s="107">
        <v>40.74074074074074</v>
      </c>
      <c r="L6" s="106">
        <v>214.87179487179489</v>
      </c>
      <c r="M6" s="107">
        <v>34.482758620689658</v>
      </c>
      <c r="N6" s="106">
        <v>179.62025316455689</v>
      </c>
      <c r="O6" s="107">
        <v>46.874999999999993</v>
      </c>
      <c r="P6" s="106">
        <v>32.29999999999999</v>
      </c>
      <c r="Q6" s="107">
        <v>42.499999999999993</v>
      </c>
      <c r="R6" s="106">
        <v>5.0526315789473681</v>
      </c>
      <c r="S6" s="107">
        <v>25</v>
      </c>
      <c r="T6" s="106">
        <v>7.3529411764705888</v>
      </c>
      <c r="U6" s="107">
        <v>17.857142857142858</v>
      </c>
      <c r="V6" s="106">
        <v>1101.3854142189996</v>
      </c>
      <c r="W6" s="107">
        <v>40.886132352193542</v>
      </c>
    </row>
    <row r="7" spans="1:23" s="6" customFormat="1" ht="24" customHeight="1" x14ac:dyDescent="0.15">
      <c r="A7" s="191"/>
      <c r="B7" s="193"/>
      <c r="C7" s="13" t="s">
        <v>50</v>
      </c>
      <c r="D7" s="108"/>
      <c r="E7" s="109"/>
      <c r="F7" s="108">
        <v>89.666666666666671</v>
      </c>
      <c r="G7" s="109">
        <v>40</v>
      </c>
      <c r="H7" s="108"/>
      <c r="I7" s="109"/>
      <c r="J7" s="108">
        <v>178.98591549295776</v>
      </c>
      <c r="K7" s="109">
        <v>16.666666666666671</v>
      </c>
      <c r="L7" s="108">
        <v>128.92307692307688</v>
      </c>
      <c r="M7" s="109">
        <v>20.689655172413786</v>
      </c>
      <c r="N7" s="108">
        <v>113.75949367088604</v>
      </c>
      <c r="O7" s="109">
        <v>29.6875</v>
      </c>
      <c r="P7" s="108">
        <v>15.200000000000001</v>
      </c>
      <c r="Q7" s="109">
        <v>20.000000000000004</v>
      </c>
      <c r="R7" s="108">
        <v>6.3157894736842106</v>
      </c>
      <c r="S7" s="109">
        <v>31.250000000000004</v>
      </c>
      <c r="T7" s="108">
        <v>14.705882352941178</v>
      </c>
      <c r="U7" s="109">
        <v>35.714285714285715</v>
      </c>
      <c r="V7" s="108">
        <v>547.55682458021283</v>
      </c>
      <c r="W7" s="109">
        <v>20.326654512678953</v>
      </c>
    </row>
    <row r="8" spans="1:23" s="6" customFormat="1" ht="24" customHeight="1" x14ac:dyDescent="0.15">
      <c r="A8" s="191"/>
      <c r="B8" s="193"/>
      <c r="C8" s="13" t="s">
        <v>51</v>
      </c>
      <c r="D8" s="108">
        <v>36</v>
      </c>
      <c r="E8" s="109">
        <v>100</v>
      </c>
      <c r="F8" s="108">
        <v>44.833333333333336</v>
      </c>
      <c r="G8" s="109">
        <v>20</v>
      </c>
      <c r="H8" s="108">
        <v>27</v>
      </c>
      <c r="I8" s="109">
        <v>12.5</v>
      </c>
      <c r="J8" s="108">
        <v>159.09859154929578</v>
      </c>
      <c r="K8" s="109">
        <v>14.814814814814818</v>
      </c>
      <c r="L8" s="108">
        <v>171.89743589743588</v>
      </c>
      <c r="M8" s="109">
        <v>27.586206896551722</v>
      </c>
      <c r="N8" s="108">
        <v>53.886075949367097</v>
      </c>
      <c r="O8" s="109">
        <v>14.062500000000007</v>
      </c>
      <c r="P8" s="108">
        <v>11.4</v>
      </c>
      <c r="Q8" s="109">
        <v>15.000000000000004</v>
      </c>
      <c r="R8" s="108"/>
      <c r="S8" s="109"/>
      <c r="T8" s="108">
        <v>7.3529411764705888</v>
      </c>
      <c r="U8" s="109">
        <v>17.857142857142858</v>
      </c>
      <c r="V8" s="108">
        <v>511.46837790590268</v>
      </c>
      <c r="W8" s="109">
        <v>18.986962713548653</v>
      </c>
    </row>
    <row r="9" spans="1:23" s="6" customFormat="1" ht="24" customHeight="1" x14ac:dyDescent="0.15">
      <c r="A9" s="191"/>
      <c r="B9" s="193"/>
      <c r="C9" s="13" t="s">
        <v>52</v>
      </c>
      <c r="D9" s="108"/>
      <c r="E9" s="109"/>
      <c r="F9" s="108"/>
      <c r="G9" s="109"/>
      <c r="H9" s="108"/>
      <c r="I9" s="109"/>
      <c r="J9" s="108">
        <v>159.09859154929578</v>
      </c>
      <c r="K9" s="109">
        <v>14.814814814814818</v>
      </c>
      <c r="L9" s="108">
        <v>53.717948717948715</v>
      </c>
      <c r="M9" s="109">
        <v>8.6206896551724146</v>
      </c>
      <c r="N9" s="108">
        <v>17.962025316455694</v>
      </c>
      <c r="O9" s="109">
        <v>4.6875000000000009</v>
      </c>
      <c r="P9" s="108">
        <v>7.6</v>
      </c>
      <c r="Q9" s="109">
        <v>10.000000000000002</v>
      </c>
      <c r="R9" s="108">
        <v>3.7894736842105261</v>
      </c>
      <c r="S9" s="109">
        <v>18.75</v>
      </c>
      <c r="T9" s="108">
        <v>4.4117647058823533</v>
      </c>
      <c r="U9" s="109">
        <v>10.714285714285714</v>
      </c>
      <c r="V9" s="108">
        <v>246.57980397379305</v>
      </c>
      <c r="W9" s="109">
        <v>9.1536480967468101</v>
      </c>
    </row>
    <row r="10" spans="1:23" s="6" customFormat="1" ht="24" customHeight="1" x14ac:dyDescent="0.15">
      <c r="A10" s="191"/>
      <c r="B10" s="193"/>
      <c r="C10" s="14" t="s">
        <v>53</v>
      </c>
      <c r="D10" s="110"/>
      <c r="E10" s="111"/>
      <c r="F10" s="110"/>
      <c r="G10" s="111"/>
      <c r="H10" s="110">
        <v>54</v>
      </c>
      <c r="I10" s="111">
        <v>25</v>
      </c>
      <c r="J10" s="110">
        <v>139.21126760563379</v>
      </c>
      <c r="K10" s="111">
        <v>12.962962962962965</v>
      </c>
      <c r="L10" s="110">
        <v>53.717948717948715</v>
      </c>
      <c r="M10" s="111">
        <v>8.6206896551724146</v>
      </c>
      <c r="N10" s="110">
        <v>17.962025316455694</v>
      </c>
      <c r="O10" s="111">
        <v>4.6875000000000009</v>
      </c>
      <c r="P10" s="110">
        <v>9.5</v>
      </c>
      <c r="Q10" s="111">
        <v>12.500000000000002</v>
      </c>
      <c r="R10" s="110">
        <v>5.0526315789473681</v>
      </c>
      <c r="S10" s="111">
        <v>25</v>
      </c>
      <c r="T10" s="110">
        <v>7.3529411764705888</v>
      </c>
      <c r="U10" s="111">
        <v>17.857142857142858</v>
      </c>
      <c r="V10" s="110">
        <v>286.79681439545618</v>
      </c>
      <c r="W10" s="111">
        <v>10.646602324832047</v>
      </c>
    </row>
    <row r="11" spans="1:23" s="6" customFormat="1" ht="24" customHeight="1" x14ac:dyDescent="0.15">
      <c r="A11" s="55"/>
      <c r="B11" s="167" t="s">
        <v>16</v>
      </c>
      <c r="C11" s="168"/>
      <c r="D11" s="112">
        <v>36</v>
      </c>
      <c r="E11" s="113">
        <v>100</v>
      </c>
      <c r="F11" s="112">
        <v>224.16666666666669</v>
      </c>
      <c r="G11" s="113">
        <v>100</v>
      </c>
      <c r="H11" s="112">
        <v>216</v>
      </c>
      <c r="I11" s="113">
        <v>100</v>
      </c>
      <c r="J11" s="112">
        <v>1073.9154929577462</v>
      </c>
      <c r="K11" s="113">
        <v>100</v>
      </c>
      <c r="L11" s="112">
        <v>623.12820512820508</v>
      </c>
      <c r="M11" s="113">
        <v>100</v>
      </c>
      <c r="N11" s="112">
        <v>383.1898734177214</v>
      </c>
      <c r="O11" s="113">
        <v>100</v>
      </c>
      <c r="P11" s="112">
        <v>75.999999999999986</v>
      </c>
      <c r="Q11" s="113">
        <v>100</v>
      </c>
      <c r="R11" s="112">
        <v>20.210526315789473</v>
      </c>
      <c r="S11" s="113">
        <v>100</v>
      </c>
      <c r="T11" s="112">
        <v>41.176470588235297</v>
      </c>
      <c r="U11" s="113">
        <v>100</v>
      </c>
      <c r="V11" s="112">
        <v>2693.7872350743642</v>
      </c>
      <c r="W11" s="113">
        <v>100</v>
      </c>
    </row>
    <row r="12" spans="1:23" s="6" customFormat="1" ht="24" customHeight="1" x14ac:dyDescent="0.15">
      <c r="A12" s="174" t="s">
        <v>54</v>
      </c>
      <c r="B12" s="174" t="s">
        <v>55</v>
      </c>
      <c r="C12" s="12" t="s">
        <v>49</v>
      </c>
      <c r="D12" s="106">
        <v>90.785714285714292</v>
      </c>
      <c r="E12" s="107">
        <v>10</v>
      </c>
      <c r="F12" s="106">
        <v>324.06896551724139</v>
      </c>
      <c r="G12" s="107">
        <v>10.256410256410257</v>
      </c>
      <c r="H12" s="106">
        <v>388.1142857142857</v>
      </c>
      <c r="I12" s="107">
        <v>10.344827586206895</v>
      </c>
      <c r="J12" s="106">
        <v>1945.5503875968982</v>
      </c>
      <c r="K12" s="107">
        <v>24.175824175824175</v>
      </c>
      <c r="L12" s="106">
        <v>691.90243902439033</v>
      </c>
      <c r="M12" s="107">
        <v>23.762376237623762</v>
      </c>
      <c r="N12" s="106">
        <v>248.49999999999991</v>
      </c>
      <c r="O12" s="107">
        <v>29.268292682926827</v>
      </c>
      <c r="P12" s="106">
        <v>18.913043478260867</v>
      </c>
      <c r="Q12" s="107">
        <v>23.809523809523814</v>
      </c>
      <c r="R12" s="106">
        <v>5.4545454545454541</v>
      </c>
      <c r="S12" s="107">
        <v>50.000000000000007</v>
      </c>
      <c r="T12" s="106">
        <v>2.6666666666666665</v>
      </c>
      <c r="U12" s="107">
        <v>16.666666666666664</v>
      </c>
      <c r="V12" s="106">
        <v>3715.9560477380028</v>
      </c>
      <c r="W12" s="107">
        <v>18.830273244828849</v>
      </c>
    </row>
    <row r="13" spans="1:23" s="6" customFormat="1" ht="24" customHeight="1" x14ac:dyDescent="0.15">
      <c r="A13" s="166"/>
      <c r="B13" s="166"/>
      <c r="C13" s="13" t="s">
        <v>50</v>
      </c>
      <c r="D13" s="108">
        <v>90.785714285714292</v>
      </c>
      <c r="E13" s="109">
        <v>10</v>
      </c>
      <c r="F13" s="108">
        <v>567.12068965517244</v>
      </c>
      <c r="G13" s="109">
        <v>17.948717948717949</v>
      </c>
      <c r="H13" s="108">
        <v>1293.714285714286</v>
      </c>
      <c r="I13" s="109">
        <v>34.482758620689658</v>
      </c>
      <c r="J13" s="108">
        <v>2299.2868217054252</v>
      </c>
      <c r="K13" s="109">
        <v>28.571428571428569</v>
      </c>
      <c r="L13" s="108">
        <v>807.21951219512221</v>
      </c>
      <c r="M13" s="109">
        <v>27.72277227722773</v>
      </c>
      <c r="N13" s="108">
        <v>248.49999999999991</v>
      </c>
      <c r="O13" s="109">
        <v>29.268292682926827</v>
      </c>
      <c r="P13" s="108">
        <v>26.478260869565212</v>
      </c>
      <c r="Q13" s="109">
        <v>33.333333333333336</v>
      </c>
      <c r="R13" s="108">
        <v>3.2727272727272725</v>
      </c>
      <c r="S13" s="109">
        <v>30.000000000000004</v>
      </c>
      <c r="T13" s="108">
        <v>5.333333333333333</v>
      </c>
      <c r="U13" s="109">
        <v>33.333333333333329</v>
      </c>
      <c r="V13" s="108">
        <v>5341.7113450313454</v>
      </c>
      <c r="W13" s="109">
        <v>27.068642074809166</v>
      </c>
    </row>
    <row r="14" spans="1:23" s="6" customFormat="1" ht="24" customHeight="1" x14ac:dyDescent="0.15">
      <c r="A14" s="166"/>
      <c r="B14" s="166"/>
      <c r="C14" s="13" t="s">
        <v>51</v>
      </c>
      <c r="D14" s="108">
        <v>90.785714285714292</v>
      </c>
      <c r="E14" s="109">
        <v>10</v>
      </c>
      <c r="F14" s="108">
        <v>810.17241379310349</v>
      </c>
      <c r="G14" s="109">
        <v>25.641025641025642</v>
      </c>
      <c r="H14" s="108">
        <v>905.60000000000014</v>
      </c>
      <c r="I14" s="109">
        <v>24.137931034482758</v>
      </c>
      <c r="J14" s="108">
        <v>1326.5116279069764</v>
      </c>
      <c r="K14" s="109">
        <v>16.483516483516485</v>
      </c>
      <c r="L14" s="108">
        <v>663.07317073170736</v>
      </c>
      <c r="M14" s="109">
        <v>22.772277227722771</v>
      </c>
      <c r="N14" s="108">
        <v>155.3125</v>
      </c>
      <c r="O14" s="109">
        <v>18.292682926829276</v>
      </c>
      <c r="P14" s="108">
        <v>7.5652173913043477</v>
      </c>
      <c r="Q14" s="109">
        <v>9.5238095238095273</v>
      </c>
      <c r="R14" s="108">
        <v>1.0909090909090908</v>
      </c>
      <c r="S14" s="109">
        <v>10.000000000000002</v>
      </c>
      <c r="T14" s="108"/>
      <c r="U14" s="109"/>
      <c r="V14" s="108">
        <v>3960.1115531997152</v>
      </c>
      <c r="W14" s="109">
        <v>20.067509321631203</v>
      </c>
    </row>
    <row r="15" spans="1:23" s="6" customFormat="1" ht="24" customHeight="1" x14ac:dyDescent="0.15">
      <c r="A15" s="166"/>
      <c r="B15" s="166"/>
      <c r="C15" s="13" t="s">
        <v>52</v>
      </c>
      <c r="D15" s="108">
        <v>363.14285714285717</v>
      </c>
      <c r="E15" s="109">
        <v>40</v>
      </c>
      <c r="F15" s="108">
        <v>324.06896551724139</v>
      </c>
      <c r="G15" s="109">
        <v>10.256410256410257</v>
      </c>
      <c r="H15" s="108">
        <v>388.1142857142857</v>
      </c>
      <c r="I15" s="109">
        <v>10.344827586206895</v>
      </c>
      <c r="J15" s="108">
        <v>1149.643410852713</v>
      </c>
      <c r="K15" s="109">
        <v>14.28571428571429</v>
      </c>
      <c r="L15" s="108">
        <v>403.60975609756082</v>
      </c>
      <c r="M15" s="109">
        <v>13.861386138613854</v>
      </c>
      <c r="N15" s="108">
        <v>93.1875</v>
      </c>
      <c r="O15" s="109">
        <v>10.975609756097564</v>
      </c>
      <c r="P15" s="108">
        <v>11.347826086956522</v>
      </c>
      <c r="Q15" s="109">
        <v>14.28571428571429</v>
      </c>
      <c r="R15" s="108">
        <v>1.0909090909090908</v>
      </c>
      <c r="S15" s="109">
        <v>10.000000000000002</v>
      </c>
      <c r="T15" s="108">
        <v>2.6666666666666665</v>
      </c>
      <c r="U15" s="109">
        <v>16.666666666666664</v>
      </c>
      <c r="V15" s="108">
        <v>2736.8721771691903</v>
      </c>
      <c r="W15" s="109">
        <v>13.868853740516332</v>
      </c>
    </row>
    <row r="16" spans="1:23" s="6" customFormat="1" ht="24" customHeight="1" x14ac:dyDescent="0.15">
      <c r="A16" s="166"/>
      <c r="B16" s="166"/>
      <c r="C16" s="14" t="s">
        <v>53</v>
      </c>
      <c r="D16" s="110">
        <v>272.35714285714289</v>
      </c>
      <c r="E16" s="111">
        <v>30.000000000000004</v>
      </c>
      <c r="F16" s="110">
        <v>1134.2413793103447</v>
      </c>
      <c r="G16" s="111">
        <v>35.897435897435891</v>
      </c>
      <c r="H16" s="110">
        <v>776.22857142857151</v>
      </c>
      <c r="I16" s="111">
        <v>20.689655172413794</v>
      </c>
      <c r="J16" s="110">
        <v>1326.5116279069764</v>
      </c>
      <c r="K16" s="111">
        <v>16.483516483516485</v>
      </c>
      <c r="L16" s="110">
        <v>345.951219512195</v>
      </c>
      <c r="M16" s="111">
        <v>11.881188118811876</v>
      </c>
      <c r="N16" s="110">
        <v>103.54166666666667</v>
      </c>
      <c r="O16" s="111">
        <v>12.195121951219516</v>
      </c>
      <c r="P16" s="110">
        <v>15.130434782608695</v>
      </c>
      <c r="Q16" s="111">
        <v>19.047619047619055</v>
      </c>
      <c r="R16" s="110"/>
      <c r="S16" s="111"/>
      <c r="T16" s="110">
        <v>5.333333333333333</v>
      </c>
      <c r="U16" s="111">
        <v>33.333333333333329</v>
      </c>
      <c r="V16" s="110">
        <v>3979.2953757978389</v>
      </c>
      <c r="W16" s="111">
        <v>20.164721618214443</v>
      </c>
    </row>
    <row r="17" spans="1:23" s="6" customFormat="1" ht="24" customHeight="1" x14ac:dyDescent="0.15">
      <c r="A17" s="47"/>
      <c r="B17" s="167" t="s">
        <v>16</v>
      </c>
      <c r="C17" s="168"/>
      <c r="D17" s="112">
        <v>907.85714285714289</v>
      </c>
      <c r="E17" s="113">
        <v>100</v>
      </c>
      <c r="F17" s="112">
        <v>3159.6724137931033</v>
      </c>
      <c r="G17" s="113">
        <v>100</v>
      </c>
      <c r="H17" s="112">
        <v>3751.7714285714292</v>
      </c>
      <c r="I17" s="113">
        <v>100</v>
      </c>
      <c r="J17" s="112">
        <v>8047.5038759689887</v>
      </c>
      <c r="K17" s="113">
        <v>100</v>
      </c>
      <c r="L17" s="112">
        <v>2911.7560975609758</v>
      </c>
      <c r="M17" s="113">
        <v>100</v>
      </c>
      <c r="N17" s="112">
        <v>849.0416666666664</v>
      </c>
      <c r="O17" s="113">
        <v>100</v>
      </c>
      <c r="P17" s="112">
        <v>79.434782608695627</v>
      </c>
      <c r="Q17" s="113">
        <v>100</v>
      </c>
      <c r="R17" s="112">
        <v>10.909090909090907</v>
      </c>
      <c r="S17" s="113">
        <v>100</v>
      </c>
      <c r="T17" s="112">
        <v>16</v>
      </c>
      <c r="U17" s="113">
        <v>100</v>
      </c>
      <c r="V17" s="112">
        <v>19733.946498936093</v>
      </c>
      <c r="W17" s="113">
        <v>100</v>
      </c>
    </row>
    <row r="18" spans="1:23" s="6" customFormat="1" ht="24" customHeight="1" x14ac:dyDescent="0.15">
      <c r="A18" s="56"/>
      <c r="B18" s="174" t="s">
        <v>56</v>
      </c>
      <c r="C18" s="12" t="s">
        <v>49</v>
      </c>
      <c r="D18" s="106">
        <v>6.8888888888888893</v>
      </c>
      <c r="E18" s="107">
        <v>12.5</v>
      </c>
      <c r="F18" s="106">
        <v>64.333333333333329</v>
      </c>
      <c r="G18" s="107">
        <v>10</v>
      </c>
      <c r="H18" s="106">
        <v>44.166666666666664</v>
      </c>
      <c r="I18" s="107">
        <v>9.9999999999999982</v>
      </c>
      <c r="J18" s="106">
        <v>182.71698113207546</v>
      </c>
      <c r="K18" s="107">
        <v>18</v>
      </c>
      <c r="L18" s="106">
        <v>82.249999999999986</v>
      </c>
      <c r="M18" s="107">
        <v>27.69230769230769</v>
      </c>
      <c r="N18" s="106">
        <v>31.333333333333332</v>
      </c>
      <c r="O18" s="107">
        <v>36</v>
      </c>
      <c r="P18" s="106">
        <v>5</v>
      </c>
      <c r="Q18" s="107">
        <v>33.333333333333336</v>
      </c>
      <c r="R18" s="106">
        <v>2.6666666666666665</v>
      </c>
      <c r="S18" s="107">
        <v>66.666666666666657</v>
      </c>
      <c r="T18" s="106"/>
      <c r="U18" s="107"/>
      <c r="V18" s="106">
        <v>419.35587002096435</v>
      </c>
      <c r="W18" s="107">
        <v>16.392253483543286</v>
      </c>
    </row>
    <row r="19" spans="1:23" s="6" customFormat="1" ht="24" customHeight="1" x14ac:dyDescent="0.15">
      <c r="A19" s="56"/>
      <c r="B19" s="166"/>
      <c r="C19" s="13" t="s">
        <v>50</v>
      </c>
      <c r="D19" s="108">
        <v>6.8888888888888893</v>
      </c>
      <c r="E19" s="109">
        <v>12.5</v>
      </c>
      <c r="F19" s="108">
        <v>192.99999999999997</v>
      </c>
      <c r="G19" s="109">
        <v>30</v>
      </c>
      <c r="H19" s="108">
        <v>132.5</v>
      </c>
      <c r="I19" s="109">
        <v>30</v>
      </c>
      <c r="J19" s="108">
        <v>385.73584905660368</v>
      </c>
      <c r="K19" s="109">
        <v>37.999999999999993</v>
      </c>
      <c r="L19" s="108">
        <v>127.94444444444441</v>
      </c>
      <c r="M19" s="109">
        <v>43.076923076923073</v>
      </c>
      <c r="N19" s="108">
        <v>27.851851851851851</v>
      </c>
      <c r="O19" s="109">
        <v>32</v>
      </c>
      <c r="P19" s="108">
        <v>5</v>
      </c>
      <c r="Q19" s="109">
        <v>33.333333333333336</v>
      </c>
      <c r="R19" s="108"/>
      <c r="S19" s="109"/>
      <c r="T19" s="108"/>
      <c r="U19" s="109"/>
      <c r="V19" s="108">
        <v>878.9210342417889</v>
      </c>
      <c r="W19" s="109">
        <v>34.356253042527285</v>
      </c>
    </row>
    <row r="20" spans="1:23" s="6" customFormat="1" ht="24" customHeight="1" x14ac:dyDescent="0.15">
      <c r="A20" s="56"/>
      <c r="B20" s="166"/>
      <c r="C20" s="13" t="s">
        <v>51</v>
      </c>
      <c r="D20" s="108"/>
      <c r="E20" s="109"/>
      <c r="F20" s="108">
        <v>96.5</v>
      </c>
      <c r="G20" s="109">
        <v>15.000000000000002</v>
      </c>
      <c r="H20" s="108">
        <v>22.083333333333332</v>
      </c>
      <c r="I20" s="109">
        <v>4.9999999999999991</v>
      </c>
      <c r="J20" s="108">
        <v>203.01886792452828</v>
      </c>
      <c r="K20" s="109">
        <v>20</v>
      </c>
      <c r="L20" s="108">
        <v>59.402777777777764</v>
      </c>
      <c r="M20" s="109">
        <v>19.999999999999996</v>
      </c>
      <c r="N20" s="108">
        <v>17.407407407407408</v>
      </c>
      <c r="O20" s="109">
        <v>20</v>
      </c>
      <c r="P20" s="108">
        <v>2.5</v>
      </c>
      <c r="Q20" s="109">
        <v>16.666666666666668</v>
      </c>
      <c r="R20" s="108"/>
      <c r="S20" s="109"/>
      <c r="T20" s="108"/>
      <c r="U20" s="109"/>
      <c r="V20" s="108">
        <v>400.91238644304678</v>
      </c>
      <c r="W20" s="109">
        <v>15.671313872244466</v>
      </c>
    </row>
    <row r="21" spans="1:23" s="6" customFormat="1" ht="24" customHeight="1" x14ac:dyDescent="0.15">
      <c r="A21" s="56"/>
      <c r="B21" s="166"/>
      <c r="C21" s="13" t="s">
        <v>52</v>
      </c>
      <c r="D21" s="108">
        <v>6.8888888888888893</v>
      </c>
      <c r="E21" s="109">
        <v>12.5</v>
      </c>
      <c r="F21" s="108">
        <v>96.5</v>
      </c>
      <c r="G21" s="109">
        <v>15.000000000000002</v>
      </c>
      <c r="H21" s="108">
        <v>66.25</v>
      </c>
      <c r="I21" s="109">
        <v>15</v>
      </c>
      <c r="J21" s="108">
        <v>81.20754716981132</v>
      </c>
      <c r="K21" s="109">
        <v>8</v>
      </c>
      <c r="L21" s="108">
        <v>27.416666666666664</v>
      </c>
      <c r="M21" s="109">
        <v>9.2307692307692317</v>
      </c>
      <c r="N21" s="108">
        <v>10.444444444444445</v>
      </c>
      <c r="O21" s="109">
        <v>12</v>
      </c>
      <c r="P21" s="108">
        <v>2.5</v>
      </c>
      <c r="Q21" s="109">
        <v>16.666666666666668</v>
      </c>
      <c r="R21" s="108"/>
      <c r="S21" s="109"/>
      <c r="T21" s="108"/>
      <c r="U21" s="109"/>
      <c r="V21" s="108">
        <v>291.20754716981133</v>
      </c>
      <c r="W21" s="109">
        <v>11.383047837841874</v>
      </c>
    </row>
    <row r="22" spans="1:23" s="6" customFormat="1" ht="24" customHeight="1" x14ac:dyDescent="0.15">
      <c r="A22" s="56"/>
      <c r="B22" s="47"/>
      <c r="C22" s="14" t="s">
        <v>53</v>
      </c>
      <c r="D22" s="110">
        <v>34.444444444444443</v>
      </c>
      <c r="E22" s="111">
        <v>62.499999999999993</v>
      </c>
      <c r="F22" s="110">
        <v>192.99999999999997</v>
      </c>
      <c r="G22" s="111">
        <v>30</v>
      </c>
      <c r="H22" s="110">
        <v>176.66666666666669</v>
      </c>
      <c r="I22" s="111">
        <v>40</v>
      </c>
      <c r="J22" s="110">
        <v>162.41509433962264</v>
      </c>
      <c r="K22" s="111">
        <v>16</v>
      </c>
      <c r="L22" s="110"/>
      <c r="M22" s="111"/>
      <c r="N22" s="110"/>
      <c r="O22" s="111"/>
      <c r="P22" s="110"/>
      <c r="Q22" s="111"/>
      <c r="R22" s="110">
        <v>1.3333333333333333</v>
      </c>
      <c r="S22" s="111">
        <v>33.333333333333329</v>
      </c>
      <c r="T22" s="110"/>
      <c r="U22" s="111"/>
      <c r="V22" s="110">
        <v>567.85953878406713</v>
      </c>
      <c r="W22" s="111">
        <v>22.197131763843107</v>
      </c>
    </row>
    <row r="23" spans="1:23" s="6" customFormat="1" ht="24" customHeight="1" x14ac:dyDescent="0.15">
      <c r="A23" s="57"/>
      <c r="B23" s="167" t="s">
        <v>16</v>
      </c>
      <c r="C23" s="168"/>
      <c r="D23" s="112">
        <v>55.111111111111114</v>
      </c>
      <c r="E23" s="113">
        <v>100</v>
      </c>
      <c r="F23" s="112">
        <v>643.33333333333326</v>
      </c>
      <c r="G23" s="113">
        <v>100</v>
      </c>
      <c r="H23" s="112">
        <v>441.66666666666669</v>
      </c>
      <c r="I23" s="113">
        <v>100</v>
      </c>
      <c r="J23" s="112">
        <v>1015.0943396226414</v>
      </c>
      <c r="K23" s="113">
        <v>100</v>
      </c>
      <c r="L23" s="112">
        <v>297.01388888888886</v>
      </c>
      <c r="M23" s="113">
        <v>100</v>
      </c>
      <c r="N23" s="112">
        <v>87.037037037037038</v>
      </c>
      <c r="O23" s="113">
        <v>100</v>
      </c>
      <c r="P23" s="112">
        <v>15</v>
      </c>
      <c r="Q23" s="113">
        <v>100</v>
      </c>
      <c r="R23" s="112">
        <v>4</v>
      </c>
      <c r="S23" s="113">
        <v>100</v>
      </c>
      <c r="T23" s="112"/>
      <c r="U23" s="113"/>
      <c r="V23" s="112">
        <v>2558.2563766596782</v>
      </c>
      <c r="W23" s="113">
        <v>100</v>
      </c>
    </row>
    <row r="24" spans="1:23" s="6" customFormat="1" ht="24" customHeight="1" x14ac:dyDescent="0.15">
      <c r="A24" s="56"/>
      <c r="B24" s="174" t="s">
        <v>15</v>
      </c>
      <c r="C24" s="12" t="s">
        <v>49</v>
      </c>
      <c r="D24" s="106"/>
      <c r="E24" s="107"/>
      <c r="F24" s="106"/>
      <c r="G24" s="107"/>
      <c r="H24" s="106"/>
      <c r="I24" s="107"/>
      <c r="J24" s="106"/>
      <c r="K24" s="107"/>
      <c r="L24" s="106"/>
      <c r="M24" s="107"/>
      <c r="N24" s="106">
        <v>4.5</v>
      </c>
      <c r="O24" s="107">
        <v>50</v>
      </c>
      <c r="P24" s="106"/>
      <c r="Q24" s="107"/>
      <c r="R24" s="106"/>
      <c r="S24" s="107"/>
      <c r="T24" s="106"/>
      <c r="U24" s="107"/>
      <c r="V24" s="106">
        <v>4.5</v>
      </c>
      <c r="W24" s="107">
        <v>4.1284403669724767</v>
      </c>
    </row>
    <row r="25" spans="1:23" s="6" customFormat="1" ht="24" customHeight="1" x14ac:dyDescent="0.15">
      <c r="A25" s="56"/>
      <c r="B25" s="166"/>
      <c r="C25" s="13" t="s">
        <v>50</v>
      </c>
      <c r="D25" s="108"/>
      <c r="E25" s="109"/>
      <c r="F25" s="108"/>
      <c r="G25" s="109"/>
      <c r="H25" s="108"/>
      <c r="I25" s="109"/>
      <c r="J25" s="108"/>
      <c r="K25" s="109"/>
      <c r="L25" s="108">
        <v>7.666666666666667</v>
      </c>
      <c r="M25" s="109">
        <v>33.333333333333336</v>
      </c>
      <c r="N25" s="108"/>
      <c r="O25" s="109"/>
      <c r="P25" s="108"/>
      <c r="Q25" s="109"/>
      <c r="R25" s="108"/>
      <c r="S25" s="109"/>
      <c r="T25" s="108"/>
      <c r="U25" s="109"/>
      <c r="V25" s="108">
        <v>7.666666666666667</v>
      </c>
      <c r="W25" s="109">
        <v>7.0336391437308867</v>
      </c>
    </row>
    <row r="26" spans="1:23" s="6" customFormat="1" ht="24" customHeight="1" x14ac:dyDescent="0.15">
      <c r="A26" s="56"/>
      <c r="B26" s="166"/>
      <c r="C26" s="13" t="s">
        <v>51</v>
      </c>
      <c r="D26" s="108"/>
      <c r="E26" s="109"/>
      <c r="F26" s="108">
        <v>77</v>
      </c>
      <c r="G26" s="109">
        <v>100</v>
      </c>
      <c r="H26" s="108"/>
      <c r="I26" s="109"/>
      <c r="J26" s="108"/>
      <c r="K26" s="109"/>
      <c r="L26" s="108">
        <v>7.666666666666667</v>
      </c>
      <c r="M26" s="109">
        <v>33.333333333333336</v>
      </c>
      <c r="N26" s="108">
        <v>4.5</v>
      </c>
      <c r="O26" s="109">
        <v>50</v>
      </c>
      <c r="P26" s="108"/>
      <c r="Q26" s="109"/>
      <c r="R26" s="108"/>
      <c r="S26" s="109"/>
      <c r="T26" s="108"/>
      <c r="U26" s="109"/>
      <c r="V26" s="108">
        <v>89.166666666666671</v>
      </c>
      <c r="W26" s="109">
        <v>81.804281345565755</v>
      </c>
    </row>
    <row r="27" spans="1:23" s="6" customFormat="1" ht="24" customHeight="1" x14ac:dyDescent="0.15">
      <c r="A27" s="56"/>
      <c r="B27" s="166"/>
      <c r="C27" s="13" t="s">
        <v>52</v>
      </c>
      <c r="D27" s="108"/>
      <c r="E27" s="109"/>
      <c r="F27" s="108"/>
      <c r="G27" s="109"/>
      <c r="H27" s="108"/>
      <c r="I27" s="109"/>
      <c r="J27" s="108"/>
      <c r="K27" s="109"/>
      <c r="L27" s="108"/>
      <c r="M27" s="109"/>
      <c r="N27" s="108"/>
      <c r="O27" s="109"/>
      <c r="P27" s="108"/>
      <c r="Q27" s="109"/>
      <c r="R27" s="108"/>
      <c r="S27" s="109"/>
      <c r="T27" s="108"/>
      <c r="U27" s="109"/>
      <c r="V27" s="108"/>
      <c r="W27" s="109"/>
    </row>
    <row r="28" spans="1:23" s="6" customFormat="1" ht="24" customHeight="1" x14ac:dyDescent="0.15">
      <c r="A28" s="56"/>
      <c r="B28" s="166"/>
      <c r="C28" s="14" t="s">
        <v>53</v>
      </c>
      <c r="D28" s="110"/>
      <c r="E28" s="111"/>
      <c r="F28" s="110"/>
      <c r="G28" s="111"/>
      <c r="H28" s="110"/>
      <c r="I28" s="111"/>
      <c r="J28" s="110"/>
      <c r="K28" s="111"/>
      <c r="L28" s="110">
        <v>7.666666666666667</v>
      </c>
      <c r="M28" s="111">
        <v>33.333333333333336</v>
      </c>
      <c r="N28" s="110"/>
      <c r="O28" s="111"/>
      <c r="P28" s="110"/>
      <c r="Q28" s="111"/>
      <c r="R28" s="110"/>
      <c r="S28" s="111"/>
      <c r="T28" s="110"/>
      <c r="U28" s="111"/>
      <c r="V28" s="110">
        <v>7.666666666666667</v>
      </c>
      <c r="W28" s="111">
        <v>7.0336391437308867</v>
      </c>
    </row>
    <row r="29" spans="1:23" s="6" customFormat="1" ht="24" customHeight="1" x14ac:dyDescent="0.15">
      <c r="A29" s="57"/>
      <c r="B29" s="167" t="s">
        <v>16</v>
      </c>
      <c r="C29" s="168"/>
      <c r="D29" s="112"/>
      <c r="E29" s="113"/>
      <c r="F29" s="112">
        <v>77</v>
      </c>
      <c r="G29" s="113">
        <v>100</v>
      </c>
      <c r="H29" s="112"/>
      <c r="I29" s="113"/>
      <c r="J29" s="112"/>
      <c r="K29" s="113"/>
      <c r="L29" s="112">
        <v>23</v>
      </c>
      <c r="M29" s="113">
        <v>100</v>
      </c>
      <c r="N29" s="112">
        <v>9</v>
      </c>
      <c r="O29" s="113">
        <v>100</v>
      </c>
      <c r="P29" s="112"/>
      <c r="Q29" s="113"/>
      <c r="R29" s="112"/>
      <c r="S29" s="113"/>
      <c r="T29" s="112"/>
      <c r="U29" s="113"/>
      <c r="V29" s="112">
        <v>109</v>
      </c>
      <c r="W29" s="113">
        <v>100</v>
      </c>
    </row>
    <row r="30" spans="1:23" s="6" customFormat="1" ht="24" customHeight="1" x14ac:dyDescent="0.15">
      <c r="A30" s="56"/>
      <c r="B30" s="174" t="s">
        <v>57</v>
      </c>
      <c r="C30" s="12" t="s">
        <v>49</v>
      </c>
      <c r="D30" s="106"/>
      <c r="E30" s="107"/>
      <c r="F30" s="106"/>
      <c r="G30" s="107"/>
      <c r="H30" s="106">
        <v>224</v>
      </c>
      <c r="I30" s="107">
        <v>66.666666666666671</v>
      </c>
      <c r="J30" s="106">
        <v>171.35483870967738</v>
      </c>
      <c r="K30" s="107">
        <v>32</v>
      </c>
      <c r="L30" s="106">
        <v>65.625</v>
      </c>
      <c r="M30" s="107">
        <v>42</v>
      </c>
      <c r="N30" s="106">
        <v>20.8125</v>
      </c>
      <c r="O30" s="107">
        <v>56.25</v>
      </c>
      <c r="P30" s="106"/>
      <c r="Q30" s="107"/>
      <c r="R30" s="106"/>
      <c r="S30" s="107"/>
      <c r="T30" s="106"/>
      <c r="U30" s="107"/>
      <c r="V30" s="106">
        <v>481.79233870967738</v>
      </c>
      <c r="W30" s="107">
        <v>34.481867976474248</v>
      </c>
    </row>
    <row r="31" spans="1:23" s="6" customFormat="1" ht="24" customHeight="1" x14ac:dyDescent="0.15">
      <c r="A31" s="56"/>
      <c r="B31" s="166"/>
      <c r="C31" s="13" t="s">
        <v>50</v>
      </c>
      <c r="D31" s="108"/>
      <c r="E31" s="109"/>
      <c r="F31" s="108">
        <v>97.5</v>
      </c>
      <c r="G31" s="109">
        <v>33.333333333333336</v>
      </c>
      <c r="H31" s="108"/>
      <c r="I31" s="109"/>
      <c r="J31" s="108">
        <v>235.61290322580638</v>
      </c>
      <c r="K31" s="109">
        <v>43.999999999999993</v>
      </c>
      <c r="L31" s="108">
        <v>43.75</v>
      </c>
      <c r="M31" s="109">
        <v>28</v>
      </c>
      <c r="N31" s="108">
        <v>9.25</v>
      </c>
      <c r="O31" s="109">
        <v>25</v>
      </c>
      <c r="P31" s="108">
        <v>2</v>
      </c>
      <c r="Q31" s="109">
        <v>100</v>
      </c>
      <c r="R31" s="108"/>
      <c r="S31" s="109"/>
      <c r="T31" s="108"/>
      <c r="U31" s="109"/>
      <c r="V31" s="108">
        <v>388.11290322580635</v>
      </c>
      <c r="W31" s="109">
        <v>27.777232665924025</v>
      </c>
    </row>
    <row r="32" spans="1:23" s="6" customFormat="1" ht="24" customHeight="1" x14ac:dyDescent="0.15">
      <c r="A32" s="56"/>
      <c r="B32" s="166"/>
      <c r="C32" s="13" t="s">
        <v>51</v>
      </c>
      <c r="D32" s="108"/>
      <c r="E32" s="109"/>
      <c r="F32" s="108">
        <v>97.5</v>
      </c>
      <c r="G32" s="109">
        <v>33.333333333333336</v>
      </c>
      <c r="H32" s="108"/>
      <c r="I32" s="109"/>
      <c r="J32" s="108">
        <v>64.258064516129025</v>
      </c>
      <c r="K32" s="109">
        <v>12</v>
      </c>
      <c r="L32" s="108">
        <v>31.25</v>
      </c>
      <c r="M32" s="109">
        <v>20</v>
      </c>
      <c r="N32" s="108">
        <v>4.625</v>
      </c>
      <c r="O32" s="109">
        <v>12.5</v>
      </c>
      <c r="P32" s="108"/>
      <c r="Q32" s="109"/>
      <c r="R32" s="108"/>
      <c r="S32" s="109"/>
      <c r="T32" s="108"/>
      <c r="U32" s="109"/>
      <c r="V32" s="108">
        <v>197.63306451612902</v>
      </c>
      <c r="W32" s="109">
        <v>14.144594446400433</v>
      </c>
    </row>
    <row r="33" spans="1:23" s="6" customFormat="1" ht="24" customHeight="1" x14ac:dyDescent="0.15">
      <c r="A33" s="56"/>
      <c r="B33" s="166"/>
      <c r="C33" s="13" t="s">
        <v>52</v>
      </c>
      <c r="D33" s="108"/>
      <c r="E33" s="109"/>
      <c r="F33" s="108"/>
      <c r="G33" s="109"/>
      <c r="H33" s="108">
        <v>56</v>
      </c>
      <c r="I33" s="109">
        <v>16.666666666666668</v>
      </c>
      <c r="J33" s="108">
        <v>21.419354838709676</v>
      </c>
      <c r="K33" s="109">
        <v>4.0000000000000009</v>
      </c>
      <c r="L33" s="108">
        <v>9.375</v>
      </c>
      <c r="M33" s="109">
        <v>6</v>
      </c>
      <c r="N33" s="108">
        <v>2.3125</v>
      </c>
      <c r="O33" s="109">
        <v>6.25</v>
      </c>
      <c r="P33" s="108"/>
      <c r="Q33" s="109"/>
      <c r="R33" s="108"/>
      <c r="S33" s="109"/>
      <c r="T33" s="108"/>
      <c r="U33" s="109"/>
      <c r="V33" s="108">
        <v>89.10685483870968</v>
      </c>
      <c r="W33" s="109">
        <v>6.3773758058837453</v>
      </c>
    </row>
    <row r="34" spans="1:23" s="6" customFormat="1" ht="24" customHeight="1" x14ac:dyDescent="0.15">
      <c r="A34" s="56"/>
      <c r="B34" s="166"/>
      <c r="C34" s="14" t="s">
        <v>53</v>
      </c>
      <c r="D34" s="110">
        <v>38</v>
      </c>
      <c r="E34" s="111">
        <v>100</v>
      </c>
      <c r="F34" s="110">
        <v>97.5</v>
      </c>
      <c r="G34" s="111">
        <v>33.333333333333336</v>
      </c>
      <c r="H34" s="110">
        <v>56</v>
      </c>
      <c r="I34" s="111">
        <v>16.666666666666668</v>
      </c>
      <c r="J34" s="110">
        <v>42.838709677419352</v>
      </c>
      <c r="K34" s="111">
        <v>8.0000000000000018</v>
      </c>
      <c r="L34" s="110">
        <v>6.25</v>
      </c>
      <c r="M34" s="111">
        <v>4</v>
      </c>
      <c r="N34" s="110"/>
      <c r="O34" s="111"/>
      <c r="P34" s="110"/>
      <c r="Q34" s="111"/>
      <c r="R34" s="110"/>
      <c r="S34" s="111"/>
      <c r="T34" s="110"/>
      <c r="U34" s="111"/>
      <c r="V34" s="110">
        <v>240.58870967741936</v>
      </c>
      <c r="W34" s="111">
        <v>17.218929105317535</v>
      </c>
    </row>
    <row r="35" spans="1:23" s="6" customFormat="1" ht="24" customHeight="1" x14ac:dyDescent="0.15">
      <c r="A35" s="57"/>
      <c r="B35" s="167" t="s">
        <v>16</v>
      </c>
      <c r="C35" s="168"/>
      <c r="D35" s="112">
        <v>38</v>
      </c>
      <c r="E35" s="113">
        <v>100</v>
      </c>
      <c r="F35" s="112">
        <v>292.5</v>
      </c>
      <c r="G35" s="113">
        <v>100</v>
      </c>
      <c r="H35" s="112">
        <v>336</v>
      </c>
      <c r="I35" s="113">
        <v>100</v>
      </c>
      <c r="J35" s="112">
        <v>535.48387096774184</v>
      </c>
      <c r="K35" s="113">
        <v>100</v>
      </c>
      <c r="L35" s="112">
        <v>156.25</v>
      </c>
      <c r="M35" s="113">
        <v>100</v>
      </c>
      <c r="N35" s="112">
        <v>37</v>
      </c>
      <c r="O35" s="113">
        <v>100</v>
      </c>
      <c r="P35" s="112">
        <v>2</v>
      </c>
      <c r="Q35" s="113">
        <v>100</v>
      </c>
      <c r="R35" s="112"/>
      <c r="S35" s="113"/>
      <c r="T35" s="112"/>
      <c r="U35" s="113"/>
      <c r="V35" s="112">
        <v>1397.233870967742</v>
      </c>
      <c r="W35" s="113">
        <v>100</v>
      </c>
    </row>
    <row r="36" spans="1:23" s="6" customFormat="1" ht="24" customHeight="1" x14ac:dyDescent="0.15">
      <c r="A36" s="56"/>
      <c r="B36" s="177" t="s">
        <v>58</v>
      </c>
      <c r="C36" s="12" t="s">
        <v>49</v>
      </c>
      <c r="D36" s="106">
        <v>69</v>
      </c>
      <c r="E36" s="107">
        <v>33.333333333333336</v>
      </c>
      <c r="F36" s="106">
        <v>78</v>
      </c>
      <c r="G36" s="107">
        <v>37.5</v>
      </c>
      <c r="H36" s="106">
        <v>52.857142857142854</v>
      </c>
      <c r="I36" s="107">
        <v>15.384615384615387</v>
      </c>
      <c r="J36" s="106">
        <v>106.32432432432434</v>
      </c>
      <c r="K36" s="107">
        <v>30.434782608695652</v>
      </c>
      <c r="L36" s="106">
        <v>33.06666666666667</v>
      </c>
      <c r="M36" s="107">
        <v>31.999999999999996</v>
      </c>
      <c r="N36" s="106">
        <v>8</v>
      </c>
      <c r="O36" s="107">
        <v>20</v>
      </c>
      <c r="P36" s="106"/>
      <c r="Q36" s="107"/>
      <c r="R36" s="106"/>
      <c r="S36" s="107"/>
      <c r="T36" s="106"/>
      <c r="U36" s="107"/>
      <c r="V36" s="106">
        <v>347.24813384813388</v>
      </c>
      <c r="W36" s="107">
        <v>27.751963020943695</v>
      </c>
    </row>
    <row r="37" spans="1:23" s="6" customFormat="1" ht="24" customHeight="1" x14ac:dyDescent="0.15">
      <c r="A37" s="56"/>
      <c r="B37" s="178"/>
      <c r="C37" s="13" t="s">
        <v>50</v>
      </c>
      <c r="D37" s="108"/>
      <c r="E37" s="109"/>
      <c r="F37" s="108">
        <v>52</v>
      </c>
      <c r="G37" s="109">
        <v>25</v>
      </c>
      <c r="H37" s="108">
        <v>79.285714285714278</v>
      </c>
      <c r="I37" s="109">
        <v>23.07692307692308</v>
      </c>
      <c r="J37" s="108">
        <v>106.32432432432434</v>
      </c>
      <c r="K37" s="109">
        <v>30.434782608695652</v>
      </c>
      <c r="L37" s="108">
        <v>37.200000000000003</v>
      </c>
      <c r="M37" s="109">
        <v>35.999999999999993</v>
      </c>
      <c r="N37" s="108">
        <v>4</v>
      </c>
      <c r="O37" s="109">
        <v>10</v>
      </c>
      <c r="P37" s="108"/>
      <c r="Q37" s="109"/>
      <c r="R37" s="108"/>
      <c r="S37" s="109"/>
      <c r="T37" s="108"/>
      <c r="U37" s="109"/>
      <c r="V37" s="108">
        <v>278.81003861003859</v>
      </c>
      <c r="W37" s="109">
        <v>22.282411702628814</v>
      </c>
    </row>
    <row r="38" spans="1:23" s="6" customFormat="1" ht="24" customHeight="1" x14ac:dyDescent="0.15">
      <c r="A38" s="56"/>
      <c r="B38" s="178"/>
      <c r="C38" s="13" t="s">
        <v>51</v>
      </c>
      <c r="D38" s="108"/>
      <c r="E38" s="109"/>
      <c r="F38" s="108">
        <v>26</v>
      </c>
      <c r="G38" s="109">
        <v>12.5</v>
      </c>
      <c r="H38" s="108">
        <v>158.57142857142856</v>
      </c>
      <c r="I38" s="109">
        <v>46.15384615384616</v>
      </c>
      <c r="J38" s="108">
        <v>75.945945945945951</v>
      </c>
      <c r="K38" s="109">
        <v>21.739130434782606</v>
      </c>
      <c r="L38" s="108">
        <v>8.2666666666666675</v>
      </c>
      <c r="M38" s="109">
        <v>7.9999999999999991</v>
      </c>
      <c r="N38" s="108">
        <v>16</v>
      </c>
      <c r="O38" s="109">
        <v>40</v>
      </c>
      <c r="P38" s="108"/>
      <c r="Q38" s="109"/>
      <c r="R38" s="108"/>
      <c r="S38" s="109"/>
      <c r="T38" s="108"/>
      <c r="U38" s="109"/>
      <c r="V38" s="108">
        <v>284.78404118404114</v>
      </c>
      <c r="W38" s="109">
        <v>22.759852133145994</v>
      </c>
    </row>
    <row r="39" spans="1:23" s="6" customFormat="1" ht="24" customHeight="1" x14ac:dyDescent="0.15">
      <c r="A39" s="56"/>
      <c r="B39" s="178"/>
      <c r="C39" s="13" t="s">
        <v>52</v>
      </c>
      <c r="D39" s="108"/>
      <c r="E39" s="109"/>
      <c r="F39" s="108"/>
      <c r="G39" s="109"/>
      <c r="H39" s="108"/>
      <c r="I39" s="109"/>
      <c r="J39" s="108"/>
      <c r="K39" s="109"/>
      <c r="L39" s="108">
        <v>12.400000000000002</v>
      </c>
      <c r="M39" s="109">
        <v>12</v>
      </c>
      <c r="N39" s="108"/>
      <c r="O39" s="109"/>
      <c r="P39" s="108"/>
      <c r="Q39" s="109"/>
      <c r="R39" s="108"/>
      <c r="S39" s="109"/>
      <c r="T39" s="108"/>
      <c r="U39" s="109"/>
      <c r="V39" s="108">
        <v>12.400000000000002</v>
      </c>
      <c r="W39" s="109">
        <v>0.99100414924102032</v>
      </c>
    </row>
    <row r="40" spans="1:23" s="6" customFormat="1" ht="24" customHeight="1" x14ac:dyDescent="0.15">
      <c r="A40" s="56"/>
      <c r="B40" s="178"/>
      <c r="C40" s="14" t="s">
        <v>53</v>
      </c>
      <c r="D40" s="110">
        <v>138</v>
      </c>
      <c r="E40" s="111">
        <v>66.666666666666671</v>
      </c>
      <c r="F40" s="110">
        <v>52</v>
      </c>
      <c r="G40" s="111">
        <v>25</v>
      </c>
      <c r="H40" s="110">
        <v>52.857142857142854</v>
      </c>
      <c r="I40" s="111">
        <v>15.384615384615387</v>
      </c>
      <c r="J40" s="110">
        <v>60.756756756756758</v>
      </c>
      <c r="K40" s="111">
        <v>17.391304347826086</v>
      </c>
      <c r="L40" s="110">
        <v>12.400000000000002</v>
      </c>
      <c r="M40" s="111">
        <v>12</v>
      </c>
      <c r="N40" s="110">
        <v>12</v>
      </c>
      <c r="O40" s="111">
        <v>30</v>
      </c>
      <c r="P40" s="110"/>
      <c r="Q40" s="111"/>
      <c r="R40" s="110"/>
      <c r="S40" s="111"/>
      <c r="T40" s="110"/>
      <c r="U40" s="111"/>
      <c r="V40" s="110">
        <v>328.01389961389958</v>
      </c>
      <c r="W40" s="111">
        <v>26.21476899404048</v>
      </c>
    </row>
    <row r="41" spans="1:23" s="6" customFormat="1" ht="24" customHeight="1" x14ac:dyDescent="0.15">
      <c r="A41" s="57"/>
      <c r="B41" s="167" t="s">
        <v>16</v>
      </c>
      <c r="C41" s="168"/>
      <c r="D41" s="112">
        <v>207</v>
      </c>
      <c r="E41" s="113">
        <v>100</v>
      </c>
      <c r="F41" s="112">
        <v>208</v>
      </c>
      <c r="G41" s="113">
        <v>100</v>
      </c>
      <c r="H41" s="112">
        <v>343.5714285714285</v>
      </c>
      <c r="I41" s="113">
        <v>100</v>
      </c>
      <c r="J41" s="112">
        <v>349.35135135135141</v>
      </c>
      <c r="K41" s="113">
        <v>100</v>
      </c>
      <c r="L41" s="112">
        <v>103.33333333333336</v>
      </c>
      <c r="M41" s="113">
        <v>100</v>
      </c>
      <c r="N41" s="112">
        <v>40</v>
      </c>
      <c r="O41" s="113">
        <v>100</v>
      </c>
      <c r="P41" s="112"/>
      <c r="Q41" s="113"/>
      <c r="R41" s="112"/>
      <c r="S41" s="113"/>
      <c r="T41" s="112"/>
      <c r="U41" s="113"/>
      <c r="V41" s="112">
        <v>1251.2561132561132</v>
      </c>
      <c r="W41" s="113">
        <v>100</v>
      </c>
    </row>
    <row r="42" spans="1:23" s="6" customFormat="1" ht="24" customHeight="1" x14ac:dyDescent="0.15">
      <c r="A42" s="188" t="s">
        <v>59</v>
      </c>
      <c r="B42" s="189"/>
      <c r="C42" s="12" t="s">
        <v>49</v>
      </c>
      <c r="D42" s="106">
        <v>166.67460317460319</v>
      </c>
      <c r="E42" s="107">
        <v>13.797929095161757</v>
      </c>
      <c r="F42" s="106">
        <v>466.40229885057471</v>
      </c>
      <c r="G42" s="107">
        <v>10.647224904488013</v>
      </c>
      <c r="H42" s="106">
        <v>709.13809523809527</v>
      </c>
      <c r="I42" s="107">
        <v>14.552364237608122</v>
      </c>
      <c r="J42" s="106">
        <v>2405.9465317629752</v>
      </c>
      <c r="K42" s="107">
        <v>24.186605990180919</v>
      </c>
      <c r="L42" s="106">
        <v>872.84410569105705</v>
      </c>
      <c r="M42" s="107">
        <v>25.000165429984555</v>
      </c>
      <c r="N42" s="106">
        <v>313.14583333333326</v>
      </c>
      <c r="O42" s="107">
        <v>30.638133071219237</v>
      </c>
      <c r="P42" s="106">
        <v>23.913043478260867</v>
      </c>
      <c r="Q42" s="107">
        <v>24.797114517583413</v>
      </c>
      <c r="R42" s="106">
        <v>8.1212121212121211</v>
      </c>
      <c r="S42" s="107">
        <v>54.471544715447166</v>
      </c>
      <c r="T42" s="106">
        <v>2.6666666666666665</v>
      </c>
      <c r="U42" s="107">
        <v>16.666666666666664</v>
      </c>
      <c r="V42" s="106">
        <v>4968.8523903167788</v>
      </c>
      <c r="W42" s="107">
        <v>19.835981295750532</v>
      </c>
    </row>
    <row r="43" spans="1:23" s="6" customFormat="1" ht="24" customHeight="1" x14ac:dyDescent="0.15">
      <c r="A43" s="190"/>
      <c r="B43" s="189"/>
      <c r="C43" s="13" t="s">
        <v>50</v>
      </c>
      <c r="D43" s="108">
        <v>97.674603174603178</v>
      </c>
      <c r="E43" s="109">
        <v>8.0858584531286954</v>
      </c>
      <c r="F43" s="108">
        <v>909.62068965517244</v>
      </c>
      <c r="G43" s="109">
        <v>20.765197951215416</v>
      </c>
      <c r="H43" s="108">
        <v>1505.5000000000002</v>
      </c>
      <c r="I43" s="109">
        <v>30.894665660802158</v>
      </c>
      <c r="J43" s="108">
        <v>3026.9598983121591</v>
      </c>
      <c r="K43" s="109">
        <v>30.429556701290338</v>
      </c>
      <c r="L43" s="108">
        <v>1023.7806233062333</v>
      </c>
      <c r="M43" s="109">
        <v>29.323317623144685</v>
      </c>
      <c r="N43" s="108">
        <v>289.60185185185179</v>
      </c>
      <c r="O43" s="109">
        <v>28.334594077972906</v>
      </c>
      <c r="P43" s="108">
        <v>33.478260869565212</v>
      </c>
      <c r="Q43" s="109">
        <v>34.715960324616773</v>
      </c>
      <c r="R43" s="108">
        <v>3.2727272727272725</v>
      </c>
      <c r="S43" s="109">
        <v>21.951219512195124</v>
      </c>
      <c r="T43" s="108">
        <v>5.333333333333333</v>
      </c>
      <c r="U43" s="109">
        <v>33.333333333333329</v>
      </c>
      <c r="V43" s="108">
        <v>6895.2219877756461</v>
      </c>
      <c r="W43" s="109">
        <v>27.526173779303154</v>
      </c>
    </row>
    <row r="44" spans="1:23" s="6" customFormat="1" ht="24" customHeight="1" x14ac:dyDescent="0.15">
      <c r="A44" s="190"/>
      <c r="B44" s="189"/>
      <c r="C44" s="13" t="s">
        <v>51</v>
      </c>
      <c r="D44" s="108">
        <v>90.785714285714292</v>
      </c>
      <c r="E44" s="109">
        <v>7.5155712070642036</v>
      </c>
      <c r="F44" s="108">
        <v>1107.1724137931035</v>
      </c>
      <c r="G44" s="109">
        <v>25.274990553759601</v>
      </c>
      <c r="H44" s="108">
        <v>1086.2547619047621</v>
      </c>
      <c r="I44" s="109">
        <v>22.291250542345978</v>
      </c>
      <c r="J44" s="108">
        <v>1669.7345062935797</v>
      </c>
      <c r="K44" s="109">
        <v>16.785581092003532</v>
      </c>
      <c r="L44" s="108">
        <v>769.65928184281836</v>
      </c>
      <c r="M44" s="109">
        <v>22.044726252186127</v>
      </c>
      <c r="N44" s="108">
        <v>197.84490740740742</v>
      </c>
      <c r="O44" s="109">
        <v>19.357110826248256</v>
      </c>
      <c r="P44" s="108">
        <v>10.065217391304348</v>
      </c>
      <c r="Q44" s="109">
        <v>10.437330928764656</v>
      </c>
      <c r="R44" s="108">
        <v>1.0909090909090908</v>
      </c>
      <c r="S44" s="109">
        <v>7.3170731707317085</v>
      </c>
      <c r="T44" s="108"/>
      <c r="U44" s="109"/>
      <c r="V44" s="108">
        <v>4932.6077120095988</v>
      </c>
      <c r="W44" s="109">
        <v>19.691290187120945</v>
      </c>
    </row>
    <row r="45" spans="1:23" s="6" customFormat="1" ht="24" customHeight="1" x14ac:dyDescent="0.15">
      <c r="A45" s="190"/>
      <c r="B45" s="189"/>
      <c r="C45" s="13" t="s">
        <v>52</v>
      </c>
      <c r="D45" s="108">
        <v>370.03174603174608</v>
      </c>
      <c r="E45" s="109">
        <v>30.63257207432131</v>
      </c>
      <c r="F45" s="108">
        <v>420.56896551724139</v>
      </c>
      <c r="G45" s="109">
        <v>9.600922582812041</v>
      </c>
      <c r="H45" s="108">
        <v>510.3642857142857</v>
      </c>
      <c r="I45" s="109">
        <v>10.473287261612063</v>
      </c>
      <c r="J45" s="108">
        <v>1252.2703128612341</v>
      </c>
      <c r="K45" s="109">
        <v>12.588878535127451</v>
      </c>
      <c r="L45" s="108">
        <v>452.80142276422748</v>
      </c>
      <c r="M45" s="109">
        <v>12.969223716159012</v>
      </c>
      <c r="N45" s="108">
        <v>105.94444444444444</v>
      </c>
      <c r="O45" s="109">
        <v>10.365585747999042</v>
      </c>
      <c r="P45" s="108">
        <v>13.847826086956522</v>
      </c>
      <c r="Q45" s="109">
        <v>14.359783588818759</v>
      </c>
      <c r="R45" s="108">
        <v>1.0909090909090908</v>
      </c>
      <c r="S45" s="109">
        <v>7.3170731707317085</v>
      </c>
      <c r="T45" s="108">
        <v>2.6666666666666665</v>
      </c>
      <c r="U45" s="109">
        <v>16.666666666666664</v>
      </c>
      <c r="V45" s="108">
        <v>3129.586579177711</v>
      </c>
      <c r="W45" s="109">
        <v>12.493512781538533</v>
      </c>
    </row>
    <row r="46" spans="1:23" s="6" customFormat="1" ht="24" customHeight="1" x14ac:dyDescent="0.15">
      <c r="A46" s="190"/>
      <c r="B46" s="189"/>
      <c r="C46" s="14" t="s">
        <v>53</v>
      </c>
      <c r="D46" s="110">
        <v>482.80158730158735</v>
      </c>
      <c r="E46" s="111">
        <v>39.968069170324043</v>
      </c>
      <c r="F46" s="110">
        <v>1476.7413793103447</v>
      </c>
      <c r="G46" s="111">
        <v>33.71166400772492</v>
      </c>
      <c r="H46" s="110">
        <v>1061.7523809523811</v>
      </c>
      <c r="I46" s="111">
        <v>21.788432297631655</v>
      </c>
      <c r="J46" s="110">
        <v>1592.5221886807749</v>
      </c>
      <c r="K46" s="111">
        <v>16.009377681397734</v>
      </c>
      <c r="L46" s="110">
        <v>372.26788617886166</v>
      </c>
      <c r="M46" s="111">
        <v>10.662566978525632</v>
      </c>
      <c r="N46" s="110">
        <v>115.54166666666667</v>
      </c>
      <c r="O46" s="111">
        <v>11.304576276560571</v>
      </c>
      <c r="P46" s="110">
        <v>15.130434782608695</v>
      </c>
      <c r="Q46" s="111">
        <v>15.689810640216415</v>
      </c>
      <c r="R46" s="110">
        <v>1.3333333333333333</v>
      </c>
      <c r="S46" s="111">
        <v>8.9430894308943092</v>
      </c>
      <c r="T46" s="110">
        <v>5.333333333333333</v>
      </c>
      <c r="U46" s="111">
        <v>33.333333333333329</v>
      </c>
      <c r="V46" s="110">
        <v>5123.4241905398922</v>
      </c>
      <c r="W46" s="111">
        <v>20.453041956286818</v>
      </c>
    </row>
    <row r="47" spans="1:23" s="6" customFormat="1" ht="24" customHeight="1" x14ac:dyDescent="0.15">
      <c r="A47" s="167" t="s">
        <v>59</v>
      </c>
      <c r="B47" s="179"/>
      <c r="C47" s="180"/>
      <c r="D47" s="112">
        <v>1207.968253968254</v>
      </c>
      <c r="E47" s="113">
        <v>100</v>
      </c>
      <c r="F47" s="112">
        <v>4380.5057471264372</v>
      </c>
      <c r="G47" s="113">
        <v>100</v>
      </c>
      <c r="H47" s="112">
        <v>4873.0095238095255</v>
      </c>
      <c r="I47" s="113">
        <v>100</v>
      </c>
      <c r="J47" s="112">
        <v>9947.4334379107258</v>
      </c>
      <c r="K47" s="113">
        <v>100</v>
      </c>
      <c r="L47" s="112">
        <v>3491.3533197831975</v>
      </c>
      <c r="M47" s="113">
        <v>100</v>
      </c>
      <c r="N47" s="112">
        <v>1022.0787037037035</v>
      </c>
      <c r="O47" s="113">
        <v>100</v>
      </c>
      <c r="P47" s="112">
        <v>96.434782608695627</v>
      </c>
      <c r="Q47" s="113">
        <v>100</v>
      </c>
      <c r="R47" s="112">
        <v>14.909090909090907</v>
      </c>
      <c r="S47" s="113">
        <v>100</v>
      </c>
      <c r="T47" s="112">
        <v>16</v>
      </c>
      <c r="U47" s="113">
        <v>100</v>
      </c>
      <c r="V47" s="112">
        <v>25049.692859819632</v>
      </c>
      <c r="W47" s="113">
        <v>100</v>
      </c>
    </row>
    <row r="48" spans="1:23" s="6" customFormat="1" ht="24" customHeight="1" x14ac:dyDescent="0.15">
      <c r="A48" s="174" t="s">
        <v>35</v>
      </c>
      <c r="B48" s="174" t="s">
        <v>60</v>
      </c>
      <c r="C48" s="12" t="s">
        <v>49</v>
      </c>
      <c r="D48" s="106">
        <v>834</v>
      </c>
      <c r="E48" s="107">
        <v>50</v>
      </c>
      <c r="F48" s="106">
        <v>821.10344827586209</v>
      </c>
      <c r="G48" s="107">
        <v>28.571428571428573</v>
      </c>
      <c r="H48" s="106">
        <v>762.78947368421052</v>
      </c>
      <c r="I48" s="107">
        <v>30.000000000000007</v>
      </c>
      <c r="J48" s="106">
        <v>1140</v>
      </c>
      <c r="K48" s="107">
        <v>18.46153846153846</v>
      </c>
      <c r="L48" s="106">
        <v>330.69444444444451</v>
      </c>
      <c r="M48" s="107">
        <v>24.390243902439025</v>
      </c>
      <c r="N48" s="106">
        <v>205.52238805970151</v>
      </c>
      <c r="O48" s="107">
        <v>39.473684210526322</v>
      </c>
      <c r="P48" s="106">
        <v>61.44</v>
      </c>
      <c r="Q48" s="107">
        <v>40</v>
      </c>
      <c r="R48" s="106">
        <v>7.1428571428571432</v>
      </c>
      <c r="S48" s="107">
        <v>45.454545454545453</v>
      </c>
      <c r="T48" s="106">
        <v>6.7272727272727275</v>
      </c>
      <c r="U48" s="107">
        <v>33.333333333333329</v>
      </c>
      <c r="V48" s="106">
        <v>4169.4198843343484</v>
      </c>
      <c r="W48" s="107">
        <v>27.205778610138601</v>
      </c>
    </row>
    <row r="49" spans="1:23" s="6" customFormat="1" ht="24" customHeight="1" x14ac:dyDescent="0.15">
      <c r="A49" s="166"/>
      <c r="B49" s="166"/>
      <c r="C49" s="13" t="s">
        <v>50</v>
      </c>
      <c r="D49" s="108">
        <v>556</v>
      </c>
      <c r="E49" s="109">
        <v>33.333333333333336</v>
      </c>
      <c r="F49" s="108">
        <v>615.82758620689651</v>
      </c>
      <c r="G49" s="109">
        <v>21.428571428571427</v>
      </c>
      <c r="H49" s="108">
        <v>1271.3157894736842</v>
      </c>
      <c r="I49" s="109">
        <v>50.000000000000007</v>
      </c>
      <c r="J49" s="108">
        <v>1805</v>
      </c>
      <c r="K49" s="109">
        <v>29.23076923076923</v>
      </c>
      <c r="L49" s="108">
        <v>396.83333333333343</v>
      </c>
      <c r="M49" s="109">
        <v>29.268292682926834</v>
      </c>
      <c r="N49" s="108">
        <v>82.208955223880594</v>
      </c>
      <c r="O49" s="109">
        <v>15.789473684210527</v>
      </c>
      <c r="P49" s="108">
        <v>23.04</v>
      </c>
      <c r="Q49" s="109">
        <v>15</v>
      </c>
      <c r="R49" s="108">
        <v>2.8571428571428572</v>
      </c>
      <c r="S49" s="109">
        <v>18.18181818181818</v>
      </c>
      <c r="T49" s="108">
        <v>6.7272727272727275</v>
      </c>
      <c r="U49" s="109">
        <v>33.333333333333329</v>
      </c>
      <c r="V49" s="108">
        <v>4759.8100798222104</v>
      </c>
      <c r="W49" s="109">
        <v>31.058119078986234</v>
      </c>
    </row>
    <row r="50" spans="1:23" s="6" customFormat="1" ht="24" customHeight="1" x14ac:dyDescent="0.15">
      <c r="A50" s="166"/>
      <c r="B50" s="166"/>
      <c r="C50" s="13" t="s">
        <v>51</v>
      </c>
      <c r="D50" s="108"/>
      <c r="E50" s="109"/>
      <c r="F50" s="108">
        <v>615.82758620689651</v>
      </c>
      <c r="G50" s="109">
        <v>21.428571428571427</v>
      </c>
      <c r="H50" s="108">
        <v>254.26315789473685</v>
      </c>
      <c r="I50" s="109">
        <v>10.000000000000002</v>
      </c>
      <c r="J50" s="108">
        <v>1330</v>
      </c>
      <c r="K50" s="109">
        <v>21.53846153846154</v>
      </c>
      <c r="L50" s="108">
        <v>231.48611111111114</v>
      </c>
      <c r="M50" s="109">
        <v>17.073170731707318</v>
      </c>
      <c r="N50" s="108">
        <v>109.61194029850745</v>
      </c>
      <c r="O50" s="109">
        <v>21.052631578947366</v>
      </c>
      <c r="P50" s="108">
        <v>30.72</v>
      </c>
      <c r="Q50" s="109">
        <v>20</v>
      </c>
      <c r="R50" s="108"/>
      <c r="S50" s="109"/>
      <c r="T50" s="108"/>
      <c r="U50" s="109"/>
      <c r="V50" s="108">
        <v>2571.9087955112518</v>
      </c>
      <c r="W50" s="109">
        <v>16.781898498409028</v>
      </c>
    </row>
    <row r="51" spans="1:23" s="6" customFormat="1" ht="24" customHeight="1" x14ac:dyDescent="0.15">
      <c r="A51" s="166"/>
      <c r="B51" s="166"/>
      <c r="C51" s="13" t="s">
        <v>52</v>
      </c>
      <c r="D51" s="108"/>
      <c r="E51" s="109"/>
      <c r="F51" s="108">
        <v>205.27586206896552</v>
      </c>
      <c r="G51" s="109">
        <v>7.1428571428571432</v>
      </c>
      <c r="H51" s="108">
        <v>254.26315789473685</v>
      </c>
      <c r="I51" s="109">
        <v>10.000000000000002</v>
      </c>
      <c r="J51" s="108">
        <v>380</v>
      </c>
      <c r="K51" s="109">
        <v>6.1538461538461542</v>
      </c>
      <c r="L51" s="108">
        <v>231.48611111111114</v>
      </c>
      <c r="M51" s="109">
        <v>17.073170731707318</v>
      </c>
      <c r="N51" s="108">
        <v>54.805970149253731</v>
      </c>
      <c r="O51" s="109">
        <v>10.526315789473685</v>
      </c>
      <c r="P51" s="108">
        <v>7.68</v>
      </c>
      <c r="Q51" s="109">
        <v>5</v>
      </c>
      <c r="R51" s="108">
        <v>1.4285714285714286</v>
      </c>
      <c r="S51" s="109">
        <v>9.0909090909090899</v>
      </c>
      <c r="T51" s="108">
        <v>6.7272727272727275</v>
      </c>
      <c r="U51" s="109">
        <v>33.333333333333329</v>
      </c>
      <c r="V51" s="108">
        <v>1141.6669453799113</v>
      </c>
      <c r="W51" s="109">
        <v>7.4494627608075064</v>
      </c>
    </row>
    <row r="52" spans="1:23" s="6" customFormat="1" ht="24" customHeight="1" x14ac:dyDescent="0.15">
      <c r="A52" s="166"/>
      <c r="B52" s="166"/>
      <c r="C52" s="14" t="s">
        <v>53</v>
      </c>
      <c r="D52" s="110">
        <v>278</v>
      </c>
      <c r="E52" s="111">
        <v>16.666666666666668</v>
      </c>
      <c r="F52" s="110">
        <v>615.82758620689651</v>
      </c>
      <c r="G52" s="111">
        <v>21.428571428571427</v>
      </c>
      <c r="H52" s="110"/>
      <c r="I52" s="111"/>
      <c r="J52" s="110">
        <v>1520</v>
      </c>
      <c r="K52" s="111">
        <v>24.615384615384617</v>
      </c>
      <c r="L52" s="110">
        <v>165.34722222222223</v>
      </c>
      <c r="M52" s="111">
        <v>12.195121951219511</v>
      </c>
      <c r="N52" s="110">
        <v>68.507462686567166</v>
      </c>
      <c r="O52" s="111">
        <v>13.157894736842108</v>
      </c>
      <c r="P52" s="110">
        <v>30.72</v>
      </c>
      <c r="Q52" s="111">
        <v>20</v>
      </c>
      <c r="R52" s="110">
        <v>4.2857142857142856</v>
      </c>
      <c r="S52" s="111">
        <v>27.27272727272727</v>
      </c>
      <c r="T52" s="110"/>
      <c r="U52" s="111"/>
      <c r="V52" s="110">
        <v>2682.6879854014001</v>
      </c>
      <c r="W52" s="111">
        <v>17.504741051658627</v>
      </c>
    </row>
    <row r="53" spans="1:23" s="6" customFormat="1" ht="24" customHeight="1" x14ac:dyDescent="0.15">
      <c r="A53" s="58"/>
      <c r="B53" s="167" t="s">
        <v>16</v>
      </c>
      <c r="C53" s="168"/>
      <c r="D53" s="112">
        <v>1668</v>
      </c>
      <c r="E53" s="113">
        <v>100</v>
      </c>
      <c r="F53" s="112">
        <v>2873.8620689655172</v>
      </c>
      <c r="G53" s="113">
        <v>100</v>
      </c>
      <c r="H53" s="112">
        <v>2542.6315789473679</v>
      </c>
      <c r="I53" s="113">
        <v>100</v>
      </c>
      <c r="J53" s="112">
        <v>6175</v>
      </c>
      <c r="K53" s="113">
        <v>100</v>
      </c>
      <c r="L53" s="112">
        <v>1355.8472222222224</v>
      </c>
      <c r="M53" s="113">
        <v>100</v>
      </c>
      <c r="N53" s="112">
        <v>520.65671641791039</v>
      </c>
      <c r="O53" s="113">
        <v>100</v>
      </c>
      <c r="P53" s="112">
        <v>153.6</v>
      </c>
      <c r="Q53" s="113">
        <v>100</v>
      </c>
      <c r="R53" s="112">
        <v>15.714285714285715</v>
      </c>
      <c r="S53" s="113">
        <v>100</v>
      </c>
      <c r="T53" s="112">
        <v>20.181818181818183</v>
      </c>
      <c r="U53" s="113">
        <v>100</v>
      </c>
      <c r="V53" s="112">
        <v>15325.493690449122</v>
      </c>
      <c r="W53" s="113">
        <v>100</v>
      </c>
    </row>
    <row r="54" spans="1:23" s="6" customFormat="1" ht="24" customHeight="1" x14ac:dyDescent="0.15">
      <c r="A54" s="174" t="s">
        <v>35</v>
      </c>
      <c r="B54" s="174" t="s">
        <v>17</v>
      </c>
      <c r="C54" s="12" t="s">
        <v>49</v>
      </c>
      <c r="D54" s="106">
        <v>143.81818181818181</v>
      </c>
      <c r="E54" s="107">
        <v>10</v>
      </c>
      <c r="F54" s="106"/>
      <c r="G54" s="107"/>
      <c r="H54" s="106"/>
      <c r="I54" s="107"/>
      <c r="J54" s="106">
        <v>127.29411764705883</v>
      </c>
      <c r="K54" s="107">
        <v>12.903225806451614</v>
      </c>
      <c r="L54" s="106">
        <v>8.1851851851851851</v>
      </c>
      <c r="M54" s="107">
        <v>16.666666666666664</v>
      </c>
      <c r="N54" s="106">
        <v>10</v>
      </c>
      <c r="O54" s="107">
        <v>40</v>
      </c>
      <c r="P54" s="106"/>
      <c r="Q54" s="107"/>
      <c r="R54" s="106"/>
      <c r="S54" s="107"/>
      <c r="T54" s="106"/>
      <c r="U54" s="107"/>
      <c r="V54" s="106">
        <v>289.29748465042582</v>
      </c>
      <c r="W54" s="107">
        <v>8.8217782203253456</v>
      </c>
    </row>
    <row r="55" spans="1:23" s="6" customFormat="1" ht="24" customHeight="1" x14ac:dyDescent="0.15">
      <c r="A55" s="166"/>
      <c r="B55" s="186"/>
      <c r="C55" s="13" t="s">
        <v>50</v>
      </c>
      <c r="D55" s="108">
        <v>431.45454545454544</v>
      </c>
      <c r="E55" s="109">
        <v>30.000000000000004</v>
      </c>
      <c r="F55" s="108">
        <v>136</v>
      </c>
      <c r="G55" s="109">
        <v>25</v>
      </c>
      <c r="H55" s="108"/>
      <c r="I55" s="109"/>
      <c r="J55" s="108">
        <v>318.23529411764702</v>
      </c>
      <c r="K55" s="109">
        <v>32.258064516129032</v>
      </c>
      <c r="L55" s="108">
        <v>8.1851851851851851</v>
      </c>
      <c r="M55" s="109">
        <v>16.666666666666664</v>
      </c>
      <c r="N55" s="108"/>
      <c r="O55" s="109"/>
      <c r="P55" s="108"/>
      <c r="Q55" s="109"/>
      <c r="R55" s="108"/>
      <c r="S55" s="109"/>
      <c r="T55" s="108"/>
      <c r="U55" s="109"/>
      <c r="V55" s="108">
        <v>893.87502475737779</v>
      </c>
      <c r="W55" s="109">
        <v>27.257641851348907</v>
      </c>
    </row>
    <row r="56" spans="1:23" s="6" customFormat="1" ht="24" customHeight="1" x14ac:dyDescent="0.15">
      <c r="A56" s="166"/>
      <c r="B56" s="186"/>
      <c r="C56" s="13" t="s">
        <v>51</v>
      </c>
      <c r="D56" s="108">
        <v>143.81818181818181</v>
      </c>
      <c r="E56" s="109">
        <v>10</v>
      </c>
      <c r="F56" s="108">
        <v>272</v>
      </c>
      <c r="G56" s="109">
        <v>50</v>
      </c>
      <c r="H56" s="108">
        <v>118.26666666666667</v>
      </c>
      <c r="I56" s="109">
        <v>50</v>
      </c>
      <c r="J56" s="108">
        <v>190.94117647058823</v>
      </c>
      <c r="K56" s="109">
        <v>19.35483870967742</v>
      </c>
      <c r="L56" s="108">
        <v>16.37037037037037</v>
      </c>
      <c r="M56" s="109">
        <v>33.333333333333329</v>
      </c>
      <c r="N56" s="108"/>
      <c r="O56" s="109"/>
      <c r="P56" s="108"/>
      <c r="Q56" s="109"/>
      <c r="R56" s="108"/>
      <c r="S56" s="109"/>
      <c r="T56" s="108"/>
      <c r="U56" s="109"/>
      <c r="V56" s="108">
        <v>741.39639532580702</v>
      </c>
      <c r="W56" s="109">
        <v>22.607989768096648</v>
      </c>
    </row>
    <row r="57" spans="1:23" s="6" customFormat="1" ht="24" customHeight="1" x14ac:dyDescent="0.15">
      <c r="A57" s="166"/>
      <c r="B57" s="186"/>
      <c r="C57" s="13" t="s">
        <v>52</v>
      </c>
      <c r="D57" s="108">
        <v>143.81818181818181</v>
      </c>
      <c r="E57" s="109">
        <v>10</v>
      </c>
      <c r="F57" s="108">
        <v>136</v>
      </c>
      <c r="G57" s="109">
        <v>25</v>
      </c>
      <c r="H57" s="108"/>
      <c r="I57" s="109"/>
      <c r="J57" s="108">
        <v>159.11764705882354</v>
      </c>
      <c r="K57" s="109">
        <v>16.129032258064516</v>
      </c>
      <c r="L57" s="108"/>
      <c r="M57" s="109"/>
      <c r="N57" s="108">
        <v>10</v>
      </c>
      <c r="O57" s="109">
        <v>40</v>
      </c>
      <c r="P57" s="108"/>
      <c r="Q57" s="109"/>
      <c r="R57" s="108"/>
      <c r="S57" s="109"/>
      <c r="T57" s="108"/>
      <c r="U57" s="109"/>
      <c r="V57" s="108">
        <v>448.93582887700535</v>
      </c>
      <c r="W57" s="109">
        <v>13.689757179522172</v>
      </c>
    </row>
    <row r="58" spans="1:23" s="6" customFormat="1" ht="24" customHeight="1" x14ac:dyDescent="0.15">
      <c r="A58" s="166"/>
      <c r="B58" s="186"/>
      <c r="C58" s="14" t="s">
        <v>53</v>
      </c>
      <c r="D58" s="110">
        <v>575.27272727272725</v>
      </c>
      <c r="E58" s="111">
        <v>40</v>
      </c>
      <c r="F58" s="110"/>
      <c r="G58" s="111"/>
      <c r="H58" s="110">
        <v>118.26666666666667</v>
      </c>
      <c r="I58" s="111">
        <v>50</v>
      </c>
      <c r="J58" s="110">
        <v>190.94117647058823</v>
      </c>
      <c r="K58" s="111">
        <v>19.35483870967742</v>
      </c>
      <c r="L58" s="110">
        <v>16.37037037037037</v>
      </c>
      <c r="M58" s="111">
        <v>33.333333333333329</v>
      </c>
      <c r="N58" s="110">
        <v>5</v>
      </c>
      <c r="O58" s="111">
        <v>20</v>
      </c>
      <c r="P58" s="110"/>
      <c r="Q58" s="111"/>
      <c r="R58" s="110"/>
      <c r="S58" s="111"/>
      <c r="T58" s="110"/>
      <c r="U58" s="111"/>
      <c r="V58" s="110">
        <v>905.85094078035252</v>
      </c>
      <c r="W58" s="111">
        <v>27.622832980706928</v>
      </c>
    </row>
    <row r="59" spans="1:23" s="6" customFormat="1" ht="24" customHeight="1" x14ac:dyDescent="0.15">
      <c r="A59" s="57"/>
      <c r="B59" s="167" t="s">
        <v>16</v>
      </c>
      <c r="C59" s="168"/>
      <c r="D59" s="112">
        <v>1438.181818181818</v>
      </c>
      <c r="E59" s="113">
        <v>100</v>
      </c>
      <c r="F59" s="112">
        <v>544</v>
      </c>
      <c r="G59" s="113">
        <v>100</v>
      </c>
      <c r="H59" s="112">
        <v>236.53333333333333</v>
      </c>
      <c r="I59" s="113">
        <v>100</v>
      </c>
      <c r="J59" s="112">
        <v>986.52941176470586</v>
      </c>
      <c r="K59" s="113">
        <v>100</v>
      </c>
      <c r="L59" s="112">
        <v>49.111111111111114</v>
      </c>
      <c r="M59" s="113">
        <v>100</v>
      </c>
      <c r="N59" s="112">
        <v>25</v>
      </c>
      <c r="O59" s="113">
        <v>100</v>
      </c>
      <c r="P59" s="112"/>
      <c r="Q59" s="113"/>
      <c r="R59" s="112"/>
      <c r="S59" s="113"/>
      <c r="T59" s="112"/>
      <c r="U59" s="113"/>
      <c r="V59" s="112">
        <v>3279.3556743909685</v>
      </c>
      <c r="W59" s="113">
        <v>100</v>
      </c>
    </row>
    <row r="60" spans="1:23" s="6" customFormat="1" ht="24" customHeight="1" x14ac:dyDescent="0.15">
      <c r="A60" s="159" t="s">
        <v>59</v>
      </c>
      <c r="B60" s="160"/>
      <c r="C60" s="12" t="s">
        <v>49</v>
      </c>
      <c r="D60" s="106">
        <v>977.81818181818176</v>
      </c>
      <c r="E60" s="107">
        <v>31.479747131819245</v>
      </c>
      <c r="F60" s="106">
        <v>821.10344827586209</v>
      </c>
      <c r="G60" s="107">
        <v>24.023890716116146</v>
      </c>
      <c r="H60" s="106">
        <v>762.78947368421052</v>
      </c>
      <c r="I60" s="107">
        <v>27.446715029884025</v>
      </c>
      <c r="J60" s="106">
        <v>1267.2941176470588</v>
      </c>
      <c r="K60" s="107">
        <v>17.695858590836661</v>
      </c>
      <c r="L60" s="106">
        <v>338.87962962962968</v>
      </c>
      <c r="M60" s="107">
        <v>24.120261903114297</v>
      </c>
      <c r="N60" s="106">
        <v>215.52238805970151</v>
      </c>
      <c r="O60" s="107">
        <v>39.497798079816192</v>
      </c>
      <c r="P60" s="106">
        <v>61.44</v>
      </c>
      <c r="Q60" s="107">
        <v>40</v>
      </c>
      <c r="R60" s="106">
        <v>7.1428571428571432</v>
      </c>
      <c r="S60" s="107">
        <v>45.454545454545453</v>
      </c>
      <c r="T60" s="106">
        <v>6.7272727272727275</v>
      </c>
      <c r="U60" s="107">
        <v>33.333333333333329</v>
      </c>
      <c r="V60" s="106">
        <v>4458.7173689847732</v>
      </c>
      <c r="W60" s="107">
        <v>23.965350546782542</v>
      </c>
    </row>
    <row r="61" spans="1:23" s="6" customFormat="1" ht="24" customHeight="1" x14ac:dyDescent="0.15">
      <c r="A61" s="161"/>
      <c r="B61" s="160"/>
      <c r="C61" s="13" t="s">
        <v>50</v>
      </c>
      <c r="D61" s="108">
        <v>987.4545454545455</v>
      </c>
      <c r="E61" s="109">
        <v>31.789978927651607</v>
      </c>
      <c r="F61" s="108">
        <v>751.82758620689651</v>
      </c>
      <c r="G61" s="109">
        <v>21.997013660485482</v>
      </c>
      <c r="H61" s="108">
        <v>1271.3157894736842</v>
      </c>
      <c r="I61" s="109">
        <v>45.744525049806704</v>
      </c>
      <c r="J61" s="108">
        <v>2123.2352941176468</v>
      </c>
      <c r="K61" s="109">
        <v>29.647791303205032</v>
      </c>
      <c r="L61" s="108">
        <v>405.01851851851859</v>
      </c>
      <c r="M61" s="109">
        <v>28.827795736660171</v>
      </c>
      <c r="N61" s="108">
        <v>82.208955223880594</v>
      </c>
      <c r="O61" s="109">
        <v>15.066057605514375</v>
      </c>
      <c r="P61" s="108">
        <v>23.04</v>
      </c>
      <c r="Q61" s="109">
        <v>15</v>
      </c>
      <c r="R61" s="108">
        <v>2.8571428571428572</v>
      </c>
      <c r="S61" s="109">
        <v>18.18181818181818</v>
      </c>
      <c r="T61" s="108">
        <v>6.7272727272727275</v>
      </c>
      <c r="U61" s="109">
        <v>33.333333333333329</v>
      </c>
      <c r="V61" s="108">
        <v>5653.6851045795875</v>
      </c>
      <c r="W61" s="109">
        <v>30.388233700317201</v>
      </c>
    </row>
    <row r="62" spans="1:23" s="6" customFormat="1" ht="24" customHeight="1" x14ac:dyDescent="0.15">
      <c r="A62" s="161"/>
      <c r="B62" s="160"/>
      <c r="C62" s="13" t="s">
        <v>51</v>
      </c>
      <c r="D62" s="108">
        <v>143.81818181818181</v>
      </c>
      <c r="E62" s="109">
        <v>4.6300632170451888</v>
      </c>
      <c r="F62" s="108">
        <v>887.82758620689651</v>
      </c>
      <c r="G62" s="109">
        <v>25.976109283883854</v>
      </c>
      <c r="H62" s="108">
        <v>372.52982456140353</v>
      </c>
      <c r="I62" s="109">
        <v>13.404379960154635</v>
      </c>
      <c r="J62" s="108">
        <v>1520.9411764705883</v>
      </c>
      <c r="K62" s="109">
        <v>21.237658732114404</v>
      </c>
      <c r="L62" s="108">
        <v>247.85648148148152</v>
      </c>
      <c r="M62" s="109">
        <v>17.641553888180418</v>
      </c>
      <c r="N62" s="108">
        <v>109.61194029850745</v>
      </c>
      <c r="O62" s="109">
        <v>20.088076807352497</v>
      </c>
      <c r="P62" s="108">
        <v>30.72</v>
      </c>
      <c r="Q62" s="109">
        <v>20</v>
      </c>
      <c r="R62" s="108"/>
      <c r="S62" s="109"/>
      <c r="T62" s="108"/>
      <c r="U62" s="109"/>
      <c r="V62" s="108">
        <v>3313.3051908370589</v>
      </c>
      <c r="W62" s="109">
        <v>17.808825676915319</v>
      </c>
    </row>
    <row r="63" spans="1:23" s="6" customFormat="1" ht="24" customHeight="1" x14ac:dyDescent="0.15">
      <c r="A63" s="161"/>
      <c r="B63" s="160"/>
      <c r="C63" s="13" t="s">
        <v>52</v>
      </c>
      <c r="D63" s="108">
        <v>143.81818181818181</v>
      </c>
      <c r="E63" s="109">
        <v>4.6300632170451888</v>
      </c>
      <c r="F63" s="108">
        <v>341.27586206896552</v>
      </c>
      <c r="G63" s="109">
        <v>9.9850683024274094</v>
      </c>
      <c r="H63" s="108">
        <v>254.26315789473685</v>
      </c>
      <c r="I63" s="109">
        <v>9.1489050099613429</v>
      </c>
      <c r="J63" s="108">
        <v>539.11764705882354</v>
      </c>
      <c r="K63" s="109">
        <v>7.5279680646592091</v>
      </c>
      <c r="L63" s="108">
        <v>231.48611111111114</v>
      </c>
      <c r="M63" s="109">
        <v>16.476368417410558</v>
      </c>
      <c r="N63" s="108">
        <v>64.805970149253739</v>
      </c>
      <c r="O63" s="109">
        <v>11.876692469706505</v>
      </c>
      <c r="P63" s="108">
        <v>7.68</v>
      </c>
      <c r="Q63" s="109">
        <v>5</v>
      </c>
      <c r="R63" s="108">
        <v>1.4285714285714286</v>
      </c>
      <c r="S63" s="109">
        <v>9.0909090909090899</v>
      </c>
      <c r="T63" s="108">
        <v>6.7272727272727275</v>
      </c>
      <c r="U63" s="109">
        <v>33.333333333333329</v>
      </c>
      <c r="V63" s="108">
        <v>1590.6027742569165</v>
      </c>
      <c r="W63" s="109">
        <v>8.5493988318060641</v>
      </c>
    </row>
    <row r="64" spans="1:23" s="6" customFormat="1" ht="24" customHeight="1" x14ac:dyDescent="0.15">
      <c r="A64" s="161"/>
      <c r="B64" s="160"/>
      <c r="C64" s="14" t="s">
        <v>53</v>
      </c>
      <c r="D64" s="110">
        <v>853.27272727272725</v>
      </c>
      <c r="E64" s="111">
        <v>27.470147506438774</v>
      </c>
      <c r="F64" s="110">
        <v>615.82758620689651</v>
      </c>
      <c r="G64" s="111">
        <v>18.017918037087107</v>
      </c>
      <c r="H64" s="110">
        <v>118.26666666666667</v>
      </c>
      <c r="I64" s="111">
        <v>4.2554749501932934</v>
      </c>
      <c r="J64" s="110">
        <v>1710.9411764705883</v>
      </c>
      <c r="K64" s="111">
        <v>23.890723309184697</v>
      </c>
      <c r="L64" s="110">
        <v>181.71759259259261</v>
      </c>
      <c r="M64" s="111">
        <v>12.934020054634543</v>
      </c>
      <c r="N64" s="110">
        <v>73.507462686567166</v>
      </c>
      <c r="O64" s="111">
        <v>13.471375037610439</v>
      </c>
      <c r="P64" s="110">
        <v>30.72</v>
      </c>
      <c r="Q64" s="111">
        <v>20</v>
      </c>
      <c r="R64" s="110">
        <v>4.2857142857142856</v>
      </c>
      <c r="S64" s="111">
        <v>27.27272727272727</v>
      </c>
      <c r="T64" s="110"/>
      <c r="U64" s="111"/>
      <c r="V64" s="110">
        <v>3588.5389261817522</v>
      </c>
      <c r="W64" s="111">
        <v>19.288191244178858</v>
      </c>
    </row>
    <row r="65" spans="1:23" s="6" customFormat="1" ht="24" customHeight="1" x14ac:dyDescent="0.15">
      <c r="A65" s="167" t="s">
        <v>16</v>
      </c>
      <c r="B65" s="187"/>
      <c r="C65" s="168"/>
      <c r="D65" s="112">
        <v>3106.181818181818</v>
      </c>
      <c r="E65" s="113">
        <v>100</v>
      </c>
      <c r="F65" s="112">
        <v>3417.8620689655172</v>
      </c>
      <c r="G65" s="113">
        <v>100</v>
      </c>
      <c r="H65" s="112">
        <v>2779.1649122807016</v>
      </c>
      <c r="I65" s="113">
        <v>100</v>
      </c>
      <c r="J65" s="112">
        <v>7161.5294117647054</v>
      </c>
      <c r="K65" s="113">
        <v>100</v>
      </c>
      <c r="L65" s="112">
        <v>1404.9583333333337</v>
      </c>
      <c r="M65" s="113">
        <v>100</v>
      </c>
      <c r="N65" s="112">
        <v>545.65671641791039</v>
      </c>
      <c r="O65" s="113">
        <v>100</v>
      </c>
      <c r="P65" s="112">
        <v>153.6</v>
      </c>
      <c r="Q65" s="113">
        <v>100</v>
      </c>
      <c r="R65" s="112">
        <v>15.714285714285715</v>
      </c>
      <c r="S65" s="113">
        <v>100</v>
      </c>
      <c r="T65" s="112">
        <v>20.181818181818183</v>
      </c>
      <c r="U65" s="113">
        <v>100</v>
      </c>
      <c r="V65" s="112">
        <v>18604.849364840091</v>
      </c>
      <c r="W65" s="113">
        <v>100</v>
      </c>
    </row>
    <row r="66" spans="1:23" s="6" customFormat="1" ht="24" customHeight="1" x14ac:dyDescent="0.15">
      <c r="A66" s="174" t="s">
        <v>36</v>
      </c>
      <c r="B66" s="174" t="s">
        <v>61</v>
      </c>
      <c r="C66" s="12" t="s">
        <v>49</v>
      </c>
      <c r="D66" s="106">
        <v>62.41935483870968</v>
      </c>
      <c r="E66" s="107">
        <v>4.1666666666666661</v>
      </c>
      <c r="F66" s="106">
        <v>40.678571428571431</v>
      </c>
      <c r="G66" s="107">
        <v>4.761904761904761</v>
      </c>
      <c r="H66" s="106">
        <v>31.523809523809526</v>
      </c>
      <c r="I66" s="107">
        <v>6.25</v>
      </c>
      <c r="J66" s="106">
        <v>29.095890410958901</v>
      </c>
      <c r="K66" s="107">
        <v>5.1724137931034484</v>
      </c>
      <c r="L66" s="106">
        <v>3.3333333333333335</v>
      </c>
      <c r="M66" s="107">
        <v>6.666666666666667</v>
      </c>
      <c r="N66" s="106">
        <v>1.4615384615384615</v>
      </c>
      <c r="O66" s="107">
        <v>7.6923076923076916</v>
      </c>
      <c r="P66" s="106"/>
      <c r="Q66" s="107"/>
      <c r="R66" s="106"/>
      <c r="S66" s="107"/>
      <c r="T66" s="106"/>
      <c r="U66" s="107"/>
      <c r="V66" s="106">
        <v>168.51249799692133</v>
      </c>
      <c r="W66" s="107">
        <v>4.8302153916254627</v>
      </c>
    </row>
    <row r="67" spans="1:23" s="6" customFormat="1" ht="24" customHeight="1" x14ac:dyDescent="0.15">
      <c r="A67" s="166"/>
      <c r="B67" s="166"/>
      <c r="C67" s="13" t="s">
        <v>50</v>
      </c>
      <c r="D67" s="108">
        <v>312.09677419354841</v>
      </c>
      <c r="E67" s="109">
        <v>20.833333333333332</v>
      </c>
      <c r="F67" s="108">
        <v>122.03571428571429</v>
      </c>
      <c r="G67" s="109">
        <v>14.285714285714283</v>
      </c>
      <c r="H67" s="108">
        <v>94.571428571428584</v>
      </c>
      <c r="I67" s="109">
        <v>18.75</v>
      </c>
      <c r="J67" s="108">
        <v>135.7808219178082</v>
      </c>
      <c r="K67" s="109">
        <v>24.137931034482758</v>
      </c>
      <c r="L67" s="108">
        <v>20</v>
      </c>
      <c r="M67" s="109">
        <v>40</v>
      </c>
      <c r="N67" s="108">
        <v>7.3076923076923075</v>
      </c>
      <c r="O67" s="109">
        <v>38.46153846153846</v>
      </c>
      <c r="P67" s="108"/>
      <c r="Q67" s="109"/>
      <c r="R67" s="108"/>
      <c r="S67" s="109"/>
      <c r="T67" s="108"/>
      <c r="U67" s="109"/>
      <c r="V67" s="108">
        <v>691.79243127619179</v>
      </c>
      <c r="W67" s="109">
        <v>19.829428019168702</v>
      </c>
    </row>
    <row r="68" spans="1:23" s="6" customFormat="1" ht="24" customHeight="1" x14ac:dyDescent="0.15">
      <c r="A68" s="166"/>
      <c r="B68" s="166"/>
      <c r="C68" s="13" t="s">
        <v>51</v>
      </c>
      <c r="D68" s="108">
        <v>312.09677419354841</v>
      </c>
      <c r="E68" s="109">
        <v>20.833333333333332</v>
      </c>
      <c r="F68" s="108">
        <v>162.71428571428572</v>
      </c>
      <c r="G68" s="109">
        <v>19.047619047619044</v>
      </c>
      <c r="H68" s="108">
        <v>157.61904761904762</v>
      </c>
      <c r="I68" s="109">
        <v>31.25</v>
      </c>
      <c r="J68" s="108">
        <v>184.27397260273975</v>
      </c>
      <c r="K68" s="109">
        <v>32.758620689655181</v>
      </c>
      <c r="L68" s="108">
        <v>16.666666666666668</v>
      </c>
      <c r="M68" s="109">
        <v>33.333333333333336</v>
      </c>
      <c r="N68" s="108">
        <v>2.9230769230769229</v>
      </c>
      <c r="O68" s="109">
        <v>15.384615384615383</v>
      </c>
      <c r="P68" s="108"/>
      <c r="Q68" s="109"/>
      <c r="R68" s="108"/>
      <c r="S68" s="109"/>
      <c r="T68" s="108"/>
      <c r="U68" s="109"/>
      <c r="V68" s="108">
        <v>836.29382371936504</v>
      </c>
      <c r="W68" s="109">
        <v>23.971392907156289</v>
      </c>
    </row>
    <row r="69" spans="1:23" s="6" customFormat="1" ht="24" customHeight="1" x14ac:dyDescent="0.15">
      <c r="A69" s="166"/>
      <c r="B69" s="166"/>
      <c r="C69" s="13" t="s">
        <v>52</v>
      </c>
      <c r="D69" s="108">
        <v>187.25806451612902</v>
      </c>
      <c r="E69" s="109">
        <v>12.499999999999998</v>
      </c>
      <c r="F69" s="108">
        <v>81.357142857142861</v>
      </c>
      <c r="G69" s="109">
        <v>9.5238095238095219</v>
      </c>
      <c r="H69" s="108">
        <v>94.571428571428584</v>
      </c>
      <c r="I69" s="109">
        <v>18.75</v>
      </c>
      <c r="J69" s="108">
        <v>126.08219178082189</v>
      </c>
      <c r="K69" s="109">
        <v>22.413793103448274</v>
      </c>
      <c r="L69" s="108">
        <v>3.3333333333333335</v>
      </c>
      <c r="M69" s="109">
        <v>6.666666666666667</v>
      </c>
      <c r="N69" s="108"/>
      <c r="O69" s="109"/>
      <c r="P69" s="108"/>
      <c r="Q69" s="109"/>
      <c r="R69" s="108"/>
      <c r="S69" s="109"/>
      <c r="T69" s="108"/>
      <c r="U69" s="109"/>
      <c r="V69" s="108">
        <v>492.60216105885564</v>
      </c>
      <c r="W69" s="109">
        <v>14.119869852845692</v>
      </c>
    </row>
    <row r="70" spans="1:23" s="6" customFormat="1" ht="24" customHeight="1" x14ac:dyDescent="0.15">
      <c r="A70" s="166"/>
      <c r="B70" s="166"/>
      <c r="C70" s="14" t="s">
        <v>53</v>
      </c>
      <c r="D70" s="110">
        <v>624.19354838709683</v>
      </c>
      <c r="E70" s="111">
        <v>41.666666666666664</v>
      </c>
      <c r="F70" s="110">
        <v>447.46428571428584</v>
      </c>
      <c r="G70" s="111">
        <v>52.38095238095238</v>
      </c>
      <c r="H70" s="110">
        <v>126.0952380952381</v>
      </c>
      <c r="I70" s="111">
        <v>25</v>
      </c>
      <c r="J70" s="110">
        <v>87.287671232876704</v>
      </c>
      <c r="K70" s="111">
        <v>15.517241379310345</v>
      </c>
      <c r="L70" s="110">
        <v>6.666666666666667</v>
      </c>
      <c r="M70" s="111">
        <v>13.333333333333334</v>
      </c>
      <c r="N70" s="110">
        <v>7.3076923076923075</v>
      </c>
      <c r="O70" s="111">
        <v>38.46153846153846</v>
      </c>
      <c r="P70" s="110">
        <v>0.5</v>
      </c>
      <c r="Q70" s="111">
        <v>100</v>
      </c>
      <c r="R70" s="110"/>
      <c r="S70" s="111"/>
      <c r="T70" s="110"/>
      <c r="U70" s="111"/>
      <c r="V70" s="110">
        <v>1299.5151024038564</v>
      </c>
      <c r="W70" s="111">
        <v>37.249093829203836</v>
      </c>
    </row>
    <row r="71" spans="1:23" s="6" customFormat="1" ht="24" customHeight="1" x14ac:dyDescent="0.15">
      <c r="A71" s="47"/>
      <c r="B71" s="167" t="s">
        <v>16</v>
      </c>
      <c r="C71" s="168"/>
      <c r="D71" s="112">
        <v>1498.0645161290324</v>
      </c>
      <c r="E71" s="113">
        <v>100</v>
      </c>
      <c r="F71" s="112">
        <v>854.25000000000023</v>
      </c>
      <c r="G71" s="113">
        <v>100</v>
      </c>
      <c r="H71" s="112">
        <v>504.38095238095241</v>
      </c>
      <c r="I71" s="113">
        <v>100</v>
      </c>
      <c r="J71" s="112">
        <v>562.52054794520541</v>
      </c>
      <c r="K71" s="113">
        <v>100</v>
      </c>
      <c r="L71" s="112">
        <v>50</v>
      </c>
      <c r="M71" s="113">
        <v>100</v>
      </c>
      <c r="N71" s="112">
        <v>19</v>
      </c>
      <c r="O71" s="113">
        <v>100</v>
      </c>
      <c r="P71" s="112">
        <v>0.5</v>
      </c>
      <c r="Q71" s="113">
        <v>100</v>
      </c>
      <c r="R71" s="112"/>
      <c r="S71" s="113"/>
      <c r="T71" s="112"/>
      <c r="U71" s="113"/>
      <c r="V71" s="112">
        <v>3488.7160164551906</v>
      </c>
      <c r="W71" s="113">
        <v>100</v>
      </c>
    </row>
    <row r="72" spans="1:23" s="6" customFormat="1" ht="24" customHeight="1" x14ac:dyDescent="0.15">
      <c r="A72" s="56"/>
      <c r="B72" s="165" t="s">
        <v>62</v>
      </c>
      <c r="C72" s="12" t="s">
        <v>49</v>
      </c>
      <c r="D72" s="106">
        <v>57.545454545454547</v>
      </c>
      <c r="E72" s="107">
        <v>10</v>
      </c>
      <c r="F72" s="106">
        <v>241.66666666666666</v>
      </c>
      <c r="G72" s="107">
        <v>9.3220338983050794</v>
      </c>
      <c r="H72" s="106">
        <v>134.32258064516128</v>
      </c>
      <c r="I72" s="107">
        <v>6.8965517241379324</v>
      </c>
      <c r="J72" s="106">
        <v>398.66470588235296</v>
      </c>
      <c r="K72" s="107">
        <v>18.012422360248451</v>
      </c>
      <c r="L72" s="106">
        <v>35.887850467289709</v>
      </c>
      <c r="M72" s="107">
        <v>16.326530612244898</v>
      </c>
      <c r="N72" s="106">
        <v>21.086419753086421</v>
      </c>
      <c r="O72" s="107">
        <v>17.721518987341774</v>
      </c>
      <c r="P72" s="106">
        <v>2.6666666666666665</v>
      </c>
      <c r="Q72" s="107">
        <v>18.749999999999996</v>
      </c>
      <c r="R72" s="106">
        <v>0.8</v>
      </c>
      <c r="S72" s="107">
        <v>40</v>
      </c>
      <c r="T72" s="106"/>
      <c r="U72" s="107"/>
      <c r="V72" s="106">
        <v>892.64034462667814</v>
      </c>
      <c r="W72" s="107">
        <v>11.612555075946654</v>
      </c>
    </row>
    <row r="73" spans="1:23" s="6" customFormat="1" ht="24" customHeight="1" x14ac:dyDescent="0.15">
      <c r="A73" s="56"/>
      <c r="B73" s="185"/>
      <c r="C73" s="13" t="s">
        <v>50</v>
      </c>
      <c r="D73" s="108">
        <v>86.318181818181813</v>
      </c>
      <c r="E73" s="109">
        <v>14.999999999999998</v>
      </c>
      <c r="F73" s="108">
        <v>637.12121212121258</v>
      </c>
      <c r="G73" s="109">
        <v>24.576271186440682</v>
      </c>
      <c r="H73" s="108">
        <v>671.61290322580624</v>
      </c>
      <c r="I73" s="109">
        <v>34.482758620689658</v>
      </c>
      <c r="J73" s="108">
        <v>673.60588235294119</v>
      </c>
      <c r="K73" s="109">
        <v>30.434782608695656</v>
      </c>
      <c r="L73" s="108">
        <v>82.990654205607498</v>
      </c>
      <c r="M73" s="109">
        <v>37.755102040816347</v>
      </c>
      <c r="N73" s="108">
        <v>45.185185185185176</v>
      </c>
      <c r="O73" s="109">
        <v>37.974683544303794</v>
      </c>
      <c r="P73" s="108">
        <v>6.2222222222222232</v>
      </c>
      <c r="Q73" s="109">
        <v>43.750000000000007</v>
      </c>
      <c r="R73" s="108">
        <v>0.4</v>
      </c>
      <c r="S73" s="109">
        <v>20</v>
      </c>
      <c r="T73" s="108">
        <v>3</v>
      </c>
      <c r="U73" s="109">
        <v>100</v>
      </c>
      <c r="V73" s="108">
        <v>2206.4562411311567</v>
      </c>
      <c r="W73" s="109">
        <v>28.704275778076919</v>
      </c>
    </row>
    <row r="74" spans="1:23" s="6" customFormat="1" ht="24" customHeight="1" x14ac:dyDescent="0.15">
      <c r="A74" s="56"/>
      <c r="B74" s="185"/>
      <c r="C74" s="13" t="s">
        <v>51</v>
      </c>
      <c r="D74" s="108">
        <v>115.09090909090909</v>
      </c>
      <c r="E74" s="109">
        <v>20</v>
      </c>
      <c r="F74" s="108">
        <v>395.45454545454561</v>
      </c>
      <c r="G74" s="109">
        <v>15.254237288135592</v>
      </c>
      <c r="H74" s="108">
        <v>335.80645161290317</v>
      </c>
      <c r="I74" s="109">
        <v>17.241379310344829</v>
      </c>
      <c r="J74" s="108">
        <v>577.37647058823529</v>
      </c>
      <c r="K74" s="109">
        <v>26.086956521739133</v>
      </c>
      <c r="L74" s="108">
        <v>44.859813084112133</v>
      </c>
      <c r="M74" s="109">
        <v>20.408163265306118</v>
      </c>
      <c r="N74" s="108">
        <v>25.604938271604944</v>
      </c>
      <c r="O74" s="109">
        <v>21.518987341772156</v>
      </c>
      <c r="P74" s="108">
        <v>1.7777777777777777</v>
      </c>
      <c r="Q74" s="109">
        <v>12.499999999999998</v>
      </c>
      <c r="R74" s="108">
        <v>0.4</v>
      </c>
      <c r="S74" s="109">
        <v>20</v>
      </c>
      <c r="T74" s="108"/>
      <c r="U74" s="109"/>
      <c r="V74" s="108">
        <v>1496.3709058800882</v>
      </c>
      <c r="W74" s="109">
        <v>19.466619073602399</v>
      </c>
    </row>
    <row r="75" spans="1:23" s="6" customFormat="1" ht="24" customHeight="1" x14ac:dyDescent="0.15">
      <c r="A75" s="56"/>
      <c r="B75" s="185"/>
      <c r="C75" s="13" t="s">
        <v>52</v>
      </c>
      <c r="D75" s="108">
        <v>86.318181818181813</v>
      </c>
      <c r="E75" s="109">
        <v>14.999999999999998</v>
      </c>
      <c r="F75" s="108">
        <v>439.3939393939396</v>
      </c>
      <c r="G75" s="109">
        <v>16.949152542372879</v>
      </c>
      <c r="H75" s="108">
        <v>134.32258064516128</v>
      </c>
      <c r="I75" s="109">
        <v>6.8965517241379324</v>
      </c>
      <c r="J75" s="108">
        <v>261.19411764705882</v>
      </c>
      <c r="K75" s="109">
        <v>11.801242236024846</v>
      </c>
      <c r="L75" s="108">
        <v>26.915887850467282</v>
      </c>
      <c r="M75" s="109">
        <v>12.244897959183673</v>
      </c>
      <c r="N75" s="108">
        <v>10.543209876543209</v>
      </c>
      <c r="O75" s="109">
        <v>8.8607594936708853</v>
      </c>
      <c r="P75" s="108">
        <v>0.88888888888888884</v>
      </c>
      <c r="Q75" s="109">
        <v>6.2499999999999991</v>
      </c>
      <c r="R75" s="108">
        <v>0.4</v>
      </c>
      <c r="S75" s="109">
        <v>20</v>
      </c>
      <c r="T75" s="108"/>
      <c r="U75" s="109"/>
      <c r="V75" s="108">
        <v>959.97680612024089</v>
      </c>
      <c r="W75" s="109">
        <v>12.488549951621232</v>
      </c>
    </row>
    <row r="76" spans="1:23" s="6" customFormat="1" ht="24" customHeight="1" x14ac:dyDescent="0.15">
      <c r="A76" s="56"/>
      <c r="B76" s="185"/>
      <c r="C76" s="14" t="s">
        <v>53</v>
      </c>
      <c r="D76" s="110">
        <v>230.18181818181822</v>
      </c>
      <c r="E76" s="111">
        <v>40</v>
      </c>
      <c r="F76" s="110">
        <v>878.78787878787955</v>
      </c>
      <c r="G76" s="111">
        <v>33.898305084745772</v>
      </c>
      <c r="H76" s="110">
        <v>671.61290322580624</v>
      </c>
      <c r="I76" s="111">
        <v>34.482758620689658</v>
      </c>
      <c r="J76" s="110">
        <v>302.43529411764706</v>
      </c>
      <c r="K76" s="111">
        <v>13.664596273291927</v>
      </c>
      <c r="L76" s="110">
        <v>29.158878504672888</v>
      </c>
      <c r="M76" s="111">
        <v>13.265306122448978</v>
      </c>
      <c r="N76" s="110">
        <v>16.567901234567898</v>
      </c>
      <c r="O76" s="111">
        <v>13.924050632911392</v>
      </c>
      <c r="P76" s="110">
        <v>2.6666666666666665</v>
      </c>
      <c r="Q76" s="111">
        <v>18.749999999999996</v>
      </c>
      <c r="R76" s="110"/>
      <c r="S76" s="111"/>
      <c r="T76" s="110"/>
      <c r="U76" s="111"/>
      <c r="V76" s="110">
        <v>2131.4113407190584</v>
      </c>
      <c r="W76" s="111">
        <v>27.728000120752817</v>
      </c>
    </row>
    <row r="77" spans="1:23" s="6" customFormat="1" ht="24" customHeight="1" x14ac:dyDescent="0.15">
      <c r="A77" s="57"/>
      <c r="B77" s="167" t="s">
        <v>16</v>
      </c>
      <c r="C77" s="168"/>
      <c r="D77" s="112">
        <v>575.4545454545455</v>
      </c>
      <c r="E77" s="113">
        <v>100</v>
      </c>
      <c r="F77" s="112">
        <v>2592.4242424242439</v>
      </c>
      <c r="G77" s="113">
        <v>100</v>
      </c>
      <c r="H77" s="112">
        <v>1947.6774193548381</v>
      </c>
      <c r="I77" s="113">
        <v>100</v>
      </c>
      <c r="J77" s="112">
        <v>2213.276470588235</v>
      </c>
      <c r="K77" s="113">
        <v>100</v>
      </c>
      <c r="L77" s="112">
        <v>219.81308411214948</v>
      </c>
      <c r="M77" s="113">
        <v>100</v>
      </c>
      <c r="N77" s="112">
        <v>118.98765432098764</v>
      </c>
      <c r="O77" s="113">
        <v>100</v>
      </c>
      <c r="P77" s="112">
        <v>14.222222222222223</v>
      </c>
      <c r="Q77" s="113">
        <v>100</v>
      </c>
      <c r="R77" s="112">
        <v>2</v>
      </c>
      <c r="S77" s="113">
        <v>100</v>
      </c>
      <c r="T77" s="112">
        <v>3</v>
      </c>
      <c r="U77" s="113">
        <v>100</v>
      </c>
      <c r="V77" s="112">
        <v>7686.855638477221</v>
      </c>
      <c r="W77" s="113">
        <v>100</v>
      </c>
    </row>
    <row r="78" spans="1:23" s="6" customFormat="1" ht="24" customHeight="1" x14ac:dyDescent="0.15">
      <c r="A78" s="56"/>
      <c r="B78" s="165" t="s">
        <v>63</v>
      </c>
      <c r="C78" s="12" t="s">
        <v>49</v>
      </c>
      <c r="D78" s="106">
        <v>26.285714285714285</v>
      </c>
      <c r="E78" s="107">
        <v>11.111111111111111</v>
      </c>
      <c r="F78" s="106"/>
      <c r="G78" s="107"/>
      <c r="H78" s="106">
        <v>34.411764705882355</v>
      </c>
      <c r="I78" s="107">
        <v>6.25</v>
      </c>
      <c r="J78" s="106">
        <v>102.95833333333333</v>
      </c>
      <c r="K78" s="107">
        <v>7.6086956521739149</v>
      </c>
      <c r="L78" s="106">
        <v>10.25</v>
      </c>
      <c r="M78" s="107">
        <v>8.695652173913043</v>
      </c>
      <c r="N78" s="106">
        <v>14.625</v>
      </c>
      <c r="O78" s="107">
        <v>23.076923076923077</v>
      </c>
      <c r="P78" s="106">
        <v>3.3333333333333335</v>
      </c>
      <c r="Q78" s="107">
        <v>33.333333333333336</v>
      </c>
      <c r="R78" s="106">
        <v>3.75</v>
      </c>
      <c r="S78" s="107">
        <v>75</v>
      </c>
      <c r="T78" s="106">
        <v>1.3333333333333333</v>
      </c>
      <c r="U78" s="107">
        <v>33.333333333333329</v>
      </c>
      <c r="V78" s="106">
        <v>196.94747899159665</v>
      </c>
      <c r="W78" s="107">
        <v>6.2563996952981364</v>
      </c>
    </row>
    <row r="79" spans="1:23" s="6" customFormat="1" ht="24" customHeight="1" x14ac:dyDescent="0.15">
      <c r="A79" s="56"/>
      <c r="B79" s="166"/>
      <c r="C79" s="13" t="s">
        <v>50</v>
      </c>
      <c r="D79" s="108">
        <v>26.285714285714285</v>
      </c>
      <c r="E79" s="109">
        <v>11.111111111111111</v>
      </c>
      <c r="F79" s="108">
        <v>67.28</v>
      </c>
      <c r="G79" s="109">
        <v>8.3333333333333339</v>
      </c>
      <c r="H79" s="108">
        <v>275.29411764705884</v>
      </c>
      <c r="I79" s="109">
        <v>50</v>
      </c>
      <c r="J79" s="108">
        <v>514.7916666666664</v>
      </c>
      <c r="K79" s="109">
        <v>38.043478260869556</v>
      </c>
      <c r="L79" s="108">
        <v>35.875</v>
      </c>
      <c r="M79" s="109">
        <v>30.434782608695652</v>
      </c>
      <c r="N79" s="108">
        <v>11.375</v>
      </c>
      <c r="O79" s="109">
        <v>17.948717948717949</v>
      </c>
      <c r="P79" s="108">
        <v>5</v>
      </c>
      <c r="Q79" s="109">
        <v>50</v>
      </c>
      <c r="R79" s="108"/>
      <c r="S79" s="109"/>
      <c r="T79" s="108">
        <v>1.3333333333333333</v>
      </c>
      <c r="U79" s="109">
        <v>33.333333333333329</v>
      </c>
      <c r="V79" s="108">
        <v>937.23483193277286</v>
      </c>
      <c r="W79" s="109">
        <v>29.772992002488099</v>
      </c>
    </row>
    <row r="80" spans="1:23" s="6" customFormat="1" ht="24" customHeight="1" x14ac:dyDescent="0.15">
      <c r="A80" s="56"/>
      <c r="B80" s="166"/>
      <c r="C80" s="13" t="s">
        <v>51</v>
      </c>
      <c r="D80" s="108">
        <v>78.857142857142861</v>
      </c>
      <c r="E80" s="109">
        <v>33.333333333333336</v>
      </c>
      <c r="F80" s="108">
        <v>168.2</v>
      </c>
      <c r="G80" s="109">
        <v>20.833333333333336</v>
      </c>
      <c r="H80" s="108">
        <v>137.64705882352942</v>
      </c>
      <c r="I80" s="109">
        <v>25</v>
      </c>
      <c r="J80" s="108">
        <v>397.12499999999989</v>
      </c>
      <c r="K80" s="109">
        <v>29.347826086956523</v>
      </c>
      <c r="L80" s="108">
        <v>43.5625</v>
      </c>
      <c r="M80" s="109">
        <v>36.956521739130437</v>
      </c>
      <c r="N80" s="108">
        <v>21.125</v>
      </c>
      <c r="O80" s="109">
        <v>33.333333333333336</v>
      </c>
      <c r="P80" s="108"/>
      <c r="Q80" s="109"/>
      <c r="R80" s="108"/>
      <c r="S80" s="109"/>
      <c r="T80" s="108">
        <v>1.3333333333333333</v>
      </c>
      <c r="U80" s="109">
        <v>33.333333333333329</v>
      </c>
      <c r="V80" s="108">
        <v>847.85003501400558</v>
      </c>
      <c r="W80" s="109">
        <v>26.933519169069793</v>
      </c>
    </row>
    <row r="81" spans="1:23" s="6" customFormat="1" ht="24" customHeight="1" x14ac:dyDescent="0.15">
      <c r="A81" s="56"/>
      <c r="B81" s="166"/>
      <c r="C81" s="13" t="s">
        <v>52</v>
      </c>
      <c r="D81" s="108">
        <v>52.571428571428569</v>
      </c>
      <c r="E81" s="109">
        <v>22.222222222222221</v>
      </c>
      <c r="F81" s="108">
        <v>235.47999999999996</v>
      </c>
      <c r="G81" s="109">
        <v>29.166666666666664</v>
      </c>
      <c r="H81" s="108">
        <v>68.82352941176471</v>
      </c>
      <c r="I81" s="109">
        <v>12.5</v>
      </c>
      <c r="J81" s="108">
        <v>161.79166666666669</v>
      </c>
      <c r="K81" s="109">
        <v>11.956521739130439</v>
      </c>
      <c r="L81" s="108">
        <v>15.375</v>
      </c>
      <c r="M81" s="109">
        <v>13.043478260869565</v>
      </c>
      <c r="N81" s="108">
        <v>13</v>
      </c>
      <c r="O81" s="109">
        <v>20.512820512820515</v>
      </c>
      <c r="P81" s="108">
        <v>1.6666666666666667</v>
      </c>
      <c r="Q81" s="109">
        <v>16.666666666666668</v>
      </c>
      <c r="R81" s="108">
        <v>1.25</v>
      </c>
      <c r="S81" s="109">
        <v>25</v>
      </c>
      <c r="T81" s="108"/>
      <c r="U81" s="109"/>
      <c r="V81" s="108">
        <v>549.95829131652647</v>
      </c>
      <c r="W81" s="109">
        <v>17.470438839007478</v>
      </c>
    </row>
    <row r="82" spans="1:23" s="6" customFormat="1" ht="24" customHeight="1" x14ac:dyDescent="0.15">
      <c r="A82" s="56"/>
      <c r="B82" s="166"/>
      <c r="C82" s="14" t="s">
        <v>53</v>
      </c>
      <c r="D82" s="110">
        <v>52.571428571428569</v>
      </c>
      <c r="E82" s="111">
        <v>22.222222222222221</v>
      </c>
      <c r="F82" s="110">
        <v>336.39999999999992</v>
      </c>
      <c r="G82" s="111">
        <v>41.666666666666664</v>
      </c>
      <c r="H82" s="110">
        <v>34.411764705882355</v>
      </c>
      <c r="I82" s="111">
        <v>6.25</v>
      </c>
      <c r="J82" s="110">
        <v>176.50000000000003</v>
      </c>
      <c r="K82" s="111">
        <v>13.043478260869572</v>
      </c>
      <c r="L82" s="110">
        <v>12.8125</v>
      </c>
      <c r="M82" s="111">
        <v>10.869565217391305</v>
      </c>
      <c r="N82" s="110">
        <v>3.25</v>
      </c>
      <c r="O82" s="111">
        <v>5.1282051282051286</v>
      </c>
      <c r="P82" s="110"/>
      <c r="Q82" s="111"/>
      <c r="R82" s="110"/>
      <c r="S82" s="111"/>
      <c r="T82" s="110"/>
      <c r="U82" s="111"/>
      <c r="V82" s="110">
        <v>615.94569327731085</v>
      </c>
      <c r="W82" s="111">
        <v>19.566650294136501</v>
      </c>
    </row>
    <row r="83" spans="1:23" s="6" customFormat="1" ht="24" customHeight="1" x14ac:dyDescent="0.15">
      <c r="A83" s="57"/>
      <c r="B83" s="167" t="s">
        <v>16</v>
      </c>
      <c r="C83" s="168"/>
      <c r="D83" s="112">
        <v>236.57142857142856</v>
      </c>
      <c r="E83" s="113">
        <v>100</v>
      </c>
      <c r="F83" s="112">
        <v>807.3599999999999</v>
      </c>
      <c r="G83" s="113">
        <v>100</v>
      </c>
      <c r="H83" s="112">
        <v>550.58823529411768</v>
      </c>
      <c r="I83" s="113">
        <v>100</v>
      </c>
      <c r="J83" s="112">
        <v>1353.1666666666663</v>
      </c>
      <c r="K83" s="113">
        <v>100</v>
      </c>
      <c r="L83" s="112">
        <v>117.875</v>
      </c>
      <c r="M83" s="113">
        <v>100</v>
      </c>
      <c r="N83" s="112">
        <v>63.375</v>
      </c>
      <c r="O83" s="113">
        <v>100</v>
      </c>
      <c r="P83" s="112">
        <v>10</v>
      </c>
      <c r="Q83" s="113">
        <v>100</v>
      </c>
      <c r="R83" s="112">
        <v>5</v>
      </c>
      <c r="S83" s="113">
        <v>100</v>
      </c>
      <c r="T83" s="112">
        <v>4</v>
      </c>
      <c r="U83" s="113">
        <v>100</v>
      </c>
      <c r="V83" s="112">
        <v>3147.9363305322122</v>
      </c>
      <c r="W83" s="113">
        <v>100</v>
      </c>
    </row>
    <row r="84" spans="1:23" s="6" customFormat="1" ht="24" customHeight="1" x14ac:dyDescent="0.15">
      <c r="A84" s="56"/>
      <c r="B84" s="174" t="s">
        <v>64</v>
      </c>
      <c r="C84" s="12" t="s">
        <v>49</v>
      </c>
      <c r="D84" s="106"/>
      <c r="E84" s="107"/>
      <c r="F84" s="106">
        <v>17.033333333333335</v>
      </c>
      <c r="G84" s="107">
        <v>3.3333333333333335</v>
      </c>
      <c r="H84" s="106"/>
      <c r="I84" s="107"/>
      <c r="J84" s="106">
        <v>6.45</v>
      </c>
      <c r="K84" s="107">
        <v>1.7543859649122808</v>
      </c>
      <c r="L84" s="106"/>
      <c r="M84" s="107"/>
      <c r="N84" s="106"/>
      <c r="O84" s="107"/>
      <c r="P84" s="106"/>
      <c r="Q84" s="107"/>
      <c r="R84" s="106"/>
      <c r="S84" s="107"/>
      <c r="T84" s="106"/>
      <c r="U84" s="107"/>
      <c r="V84" s="106">
        <v>23.483333333333334</v>
      </c>
      <c r="W84" s="107">
        <v>1.7906388602945853</v>
      </c>
    </row>
    <row r="85" spans="1:23" s="6" customFormat="1" ht="24" customHeight="1" x14ac:dyDescent="0.15">
      <c r="A85" s="56"/>
      <c r="B85" s="166"/>
      <c r="C85" s="13" t="s">
        <v>50</v>
      </c>
      <c r="D85" s="108"/>
      <c r="E85" s="109"/>
      <c r="F85" s="108">
        <v>119.23333333333333</v>
      </c>
      <c r="G85" s="109">
        <v>23.333333333333332</v>
      </c>
      <c r="H85" s="108">
        <v>94</v>
      </c>
      <c r="I85" s="109">
        <v>26.315789473684212</v>
      </c>
      <c r="J85" s="108">
        <v>187.04999999999993</v>
      </c>
      <c r="K85" s="109">
        <v>50.877192982456123</v>
      </c>
      <c r="L85" s="108">
        <v>13.333333333333332</v>
      </c>
      <c r="M85" s="109">
        <v>44.444444444444443</v>
      </c>
      <c r="N85" s="108"/>
      <c r="O85" s="109"/>
      <c r="P85" s="108"/>
      <c r="Q85" s="109"/>
      <c r="R85" s="108"/>
      <c r="S85" s="109"/>
      <c r="T85" s="108"/>
      <c r="U85" s="109"/>
      <c r="V85" s="108">
        <v>413.61666666666662</v>
      </c>
      <c r="W85" s="109">
        <v>31.538881899170132</v>
      </c>
    </row>
    <row r="86" spans="1:23" s="6" customFormat="1" ht="24" customHeight="1" x14ac:dyDescent="0.15">
      <c r="A86" s="56"/>
      <c r="B86" s="166"/>
      <c r="C86" s="13" t="s">
        <v>51</v>
      </c>
      <c r="D86" s="108">
        <v>9.4</v>
      </c>
      <c r="E86" s="109">
        <v>25</v>
      </c>
      <c r="F86" s="108">
        <v>187.36666666666667</v>
      </c>
      <c r="G86" s="109">
        <v>36.666666666666671</v>
      </c>
      <c r="H86" s="108">
        <v>131.6</v>
      </c>
      <c r="I86" s="109">
        <v>36.842105263157897</v>
      </c>
      <c r="J86" s="108">
        <v>90.300000000000026</v>
      </c>
      <c r="K86" s="109">
        <v>24.561403508771939</v>
      </c>
      <c r="L86" s="108">
        <v>6.666666666666667</v>
      </c>
      <c r="M86" s="109">
        <v>22.222222222222221</v>
      </c>
      <c r="N86" s="108"/>
      <c r="O86" s="109"/>
      <c r="P86" s="108"/>
      <c r="Q86" s="109"/>
      <c r="R86" s="108"/>
      <c r="S86" s="109"/>
      <c r="T86" s="108"/>
      <c r="U86" s="109"/>
      <c r="V86" s="108">
        <v>425.33333333333337</v>
      </c>
      <c r="W86" s="109">
        <v>32.432295042383117</v>
      </c>
    </row>
    <row r="87" spans="1:23" s="6" customFormat="1" ht="24" customHeight="1" x14ac:dyDescent="0.15">
      <c r="A87" s="56"/>
      <c r="B87" s="166"/>
      <c r="C87" s="13" t="s">
        <v>52</v>
      </c>
      <c r="D87" s="108"/>
      <c r="E87" s="109"/>
      <c r="F87" s="108">
        <v>68.13333333333334</v>
      </c>
      <c r="G87" s="109">
        <v>13.333333333333334</v>
      </c>
      <c r="H87" s="108">
        <v>37.6</v>
      </c>
      <c r="I87" s="109">
        <v>10.526315789473685</v>
      </c>
      <c r="J87" s="108">
        <v>38.700000000000003</v>
      </c>
      <c r="K87" s="109">
        <v>10.526315789473685</v>
      </c>
      <c r="L87" s="108">
        <v>5</v>
      </c>
      <c r="M87" s="109">
        <v>16.666666666666668</v>
      </c>
      <c r="N87" s="108">
        <v>3.5</v>
      </c>
      <c r="O87" s="109">
        <v>50</v>
      </c>
      <c r="P87" s="108">
        <v>1</v>
      </c>
      <c r="Q87" s="109">
        <v>100</v>
      </c>
      <c r="R87" s="108"/>
      <c r="S87" s="109"/>
      <c r="T87" s="108"/>
      <c r="U87" s="109"/>
      <c r="V87" s="108">
        <v>153.93333333333334</v>
      </c>
      <c r="W87" s="109">
        <v>11.737644083520786</v>
      </c>
    </row>
    <row r="88" spans="1:23" s="6" customFormat="1" ht="24" customHeight="1" x14ac:dyDescent="0.15">
      <c r="A88" s="56"/>
      <c r="B88" s="166"/>
      <c r="C88" s="14" t="s">
        <v>53</v>
      </c>
      <c r="D88" s="110">
        <v>28.200000000000003</v>
      </c>
      <c r="E88" s="111">
        <v>75</v>
      </c>
      <c r="F88" s="110">
        <v>119.23333333333333</v>
      </c>
      <c r="G88" s="111">
        <v>23.333333333333332</v>
      </c>
      <c r="H88" s="110">
        <v>94</v>
      </c>
      <c r="I88" s="111">
        <v>26.315789473684212</v>
      </c>
      <c r="J88" s="110">
        <v>45.150000000000006</v>
      </c>
      <c r="K88" s="111">
        <v>12.280701754385968</v>
      </c>
      <c r="L88" s="110">
        <v>5</v>
      </c>
      <c r="M88" s="111">
        <v>16.666666666666668</v>
      </c>
      <c r="N88" s="110">
        <v>3.5</v>
      </c>
      <c r="O88" s="111">
        <v>50</v>
      </c>
      <c r="P88" s="110"/>
      <c r="Q88" s="111"/>
      <c r="R88" s="110"/>
      <c r="S88" s="111"/>
      <c r="T88" s="110"/>
      <c r="U88" s="111"/>
      <c r="V88" s="110">
        <v>295.08333333333337</v>
      </c>
      <c r="W88" s="111">
        <v>22.500540114631395</v>
      </c>
    </row>
    <row r="89" spans="1:23" s="6" customFormat="1" ht="24" customHeight="1" x14ac:dyDescent="0.15">
      <c r="A89" s="57"/>
      <c r="B89" s="167" t="s">
        <v>16</v>
      </c>
      <c r="C89" s="168"/>
      <c r="D89" s="112">
        <v>37.6</v>
      </c>
      <c r="E89" s="113">
        <v>100</v>
      </c>
      <c r="F89" s="112">
        <v>511</v>
      </c>
      <c r="G89" s="113">
        <v>100</v>
      </c>
      <c r="H89" s="112">
        <v>357.2</v>
      </c>
      <c r="I89" s="113">
        <v>100</v>
      </c>
      <c r="J89" s="112">
        <v>367.65</v>
      </c>
      <c r="K89" s="113">
        <v>100</v>
      </c>
      <c r="L89" s="112">
        <v>30</v>
      </c>
      <c r="M89" s="113">
        <v>100</v>
      </c>
      <c r="N89" s="112">
        <v>7</v>
      </c>
      <c r="O89" s="113">
        <v>100</v>
      </c>
      <c r="P89" s="112">
        <v>1</v>
      </c>
      <c r="Q89" s="113">
        <v>100</v>
      </c>
      <c r="R89" s="112"/>
      <c r="S89" s="113"/>
      <c r="T89" s="112"/>
      <c r="U89" s="113"/>
      <c r="V89" s="112">
        <v>1311.4499999999998</v>
      </c>
      <c r="W89" s="113">
        <v>100</v>
      </c>
    </row>
    <row r="90" spans="1:23" s="6" customFormat="1" ht="24" customHeight="1" x14ac:dyDescent="0.15">
      <c r="A90" s="56"/>
      <c r="B90" s="174" t="s">
        <v>65</v>
      </c>
      <c r="C90" s="12" t="s">
        <v>49</v>
      </c>
      <c r="D90" s="106"/>
      <c r="E90" s="107"/>
      <c r="F90" s="106">
        <v>27.157894736842106</v>
      </c>
      <c r="G90" s="107">
        <v>6.25</v>
      </c>
      <c r="H90" s="106"/>
      <c r="I90" s="107"/>
      <c r="J90" s="106">
        <v>35.92307692307692</v>
      </c>
      <c r="K90" s="107">
        <v>9.5238095238095255</v>
      </c>
      <c r="L90" s="106">
        <v>11.428571428571429</v>
      </c>
      <c r="M90" s="107">
        <v>14.285714285714286</v>
      </c>
      <c r="N90" s="106"/>
      <c r="O90" s="107"/>
      <c r="P90" s="106"/>
      <c r="Q90" s="107"/>
      <c r="R90" s="106"/>
      <c r="S90" s="107"/>
      <c r="T90" s="106"/>
      <c r="U90" s="107"/>
      <c r="V90" s="106">
        <v>74.50954308849046</v>
      </c>
      <c r="W90" s="107">
        <v>5.5907932684118471</v>
      </c>
    </row>
    <row r="91" spans="1:23" s="6" customFormat="1" ht="24" customHeight="1" x14ac:dyDescent="0.15">
      <c r="A91" s="56"/>
      <c r="B91" s="166"/>
      <c r="C91" s="13" t="s">
        <v>50</v>
      </c>
      <c r="D91" s="108"/>
      <c r="E91" s="109"/>
      <c r="F91" s="108">
        <v>108.63157894736842</v>
      </c>
      <c r="G91" s="109">
        <v>25</v>
      </c>
      <c r="H91" s="108">
        <v>206.5</v>
      </c>
      <c r="I91" s="109">
        <v>50</v>
      </c>
      <c r="J91" s="108">
        <v>143.69230769230765</v>
      </c>
      <c r="K91" s="109">
        <v>38.095238095238088</v>
      </c>
      <c r="L91" s="108">
        <v>45.714285714285715</v>
      </c>
      <c r="M91" s="109">
        <v>57.142857142857146</v>
      </c>
      <c r="N91" s="108">
        <v>16.799999999999997</v>
      </c>
      <c r="O91" s="109">
        <v>60</v>
      </c>
      <c r="P91" s="108"/>
      <c r="Q91" s="109"/>
      <c r="R91" s="108"/>
      <c r="S91" s="109"/>
      <c r="T91" s="108"/>
      <c r="U91" s="109"/>
      <c r="V91" s="108">
        <v>521.3381723539618</v>
      </c>
      <c r="W91" s="109">
        <v>39.118397774914008</v>
      </c>
    </row>
    <row r="92" spans="1:23" s="6" customFormat="1" ht="24" customHeight="1" x14ac:dyDescent="0.15">
      <c r="A92" s="56"/>
      <c r="B92" s="166"/>
      <c r="C92" s="13" t="s">
        <v>51</v>
      </c>
      <c r="D92" s="108"/>
      <c r="E92" s="109"/>
      <c r="F92" s="108">
        <v>108.63157894736842</v>
      </c>
      <c r="G92" s="109">
        <v>25</v>
      </c>
      <c r="H92" s="108"/>
      <c r="I92" s="109"/>
      <c r="J92" s="108">
        <v>89.807692307692292</v>
      </c>
      <c r="K92" s="109">
        <v>23.80952380952381</v>
      </c>
      <c r="L92" s="108">
        <v>5.7142857142857144</v>
      </c>
      <c r="M92" s="109">
        <v>7.1428571428571432</v>
      </c>
      <c r="N92" s="108">
        <v>11.2</v>
      </c>
      <c r="O92" s="109">
        <v>40</v>
      </c>
      <c r="P92" s="108"/>
      <c r="Q92" s="109"/>
      <c r="R92" s="108"/>
      <c r="S92" s="109"/>
      <c r="T92" s="108"/>
      <c r="U92" s="109"/>
      <c r="V92" s="108">
        <v>215.35355696934641</v>
      </c>
      <c r="W92" s="109">
        <v>16.158966579661545</v>
      </c>
    </row>
    <row r="93" spans="1:23" s="6" customFormat="1" ht="24" customHeight="1" x14ac:dyDescent="0.15">
      <c r="A93" s="56"/>
      <c r="B93" s="166"/>
      <c r="C93" s="13" t="s">
        <v>52</v>
      </c>
      <c r="D93" s="108"/>
      <c r="E93" s="109"/>
      <c r="F93" s="108">
        <v>81.473684210526315</v>
      </c>
      <c r="G93" s="109">
        <v>18.75</v>
      </c>
      <c r="H93" s="108"/>
      <c r="I93" s="109"/>
      <c r="J93" s="108">
        <v>53.88461538461538</v>
      </c>
      <c r="K93" s="109">
        <v>14.285714285714286</v>
      </c>
      <c r="L93" s="108">
        <v>17.142857142857142</v>
      </c>
      <c r="M93" s="109">
        <v>21.428571428571427</v>
      </c>
      <c r="N93" s="108"/>
      <c r="O93" s="109"/>
      <c r="P93" s="108"/>
      <c r="Q93" s="109"/>
      <c r="R93" s="108"/>
      <c r="S93" s="109"/>
      <c r="T93" s="108"/>
      <c r="U93" s="109"/>
      <c r="V93" s="108">
        <v>152.50115673799883</v>
      </c>
      <c r="W93" s="109">
        <v>11.442862285482541</v>
      </c>
    </row>
    <row r="94" spans="1:23" s="6" customFormat="1" ht="24" customHeight="1" x14ac:dyDescent="0.15">
      <c r="A94" s="56"/>
      <c r="B94" s="166"/>
      <c r="C94" s="14" t="s">
        <v>53</v>
      </c>
      <c r="D94" s="110"/>
      <c r="E94" s="111"/>
      <c r="F94" s="110">
        <v>108.63157894736842</v>
      </c>
      <c r="G94" s="111">
        <v>25</v>
      </c>
      <c r="H94" s="110">
        <v>206.5</v>
      </c>
      <c r="I94" s="111">
        <v>50</v>
      </c>
      <c r="J94" s="110">
        <v>53.88461538461538</v>
      </c>
      <c r="K94" s="111">
        <v>14.285714285714286</v>
      </c>
      <c r="L94" s="110"/>
      <c r="M94" s="111"/>
      <c r="N94" s="110"/>
      <c r="O94" s="111"/>
      <c r="P94" s="110"/>
      <c r="Q94" s="111"/>
      <c r="R94" s="110"/>
      <c r="S94" s="111"/>
      <c r="T94" s="110"/>
      <c r="U94" s="111"/>
      <c r="V94" s="110">
        <v>369.0161943319838</v>
      </c>
      <c r="W94" s="111">
        <v>27.688980091530052</v>
      </c>
    </row>
    <row r="95" spans="1:23" s="6" customFormat="1" ht="24" customHeight="1" x14ac:dyDescent="0.15">
      <c r="A95" s="57"/>
      <c r="B95" s="167" t="s">
        <v>16</v>
      </c>
      <c r="C95" s="168"/>
      <c r="D95" s="112"/>
      <c r="E95" s="113"/>
      <c r="F95" s="112">
        <v>434.5263157894737</v>
      </c>
      <c r="G95" s="113">
        <v>100</v>
      </c>
      <c r="H95" s="112">
        <v>413</v>
      </c>
      <c r="I95" s="113">
        <v>100</v>
      </c>
      <c r="J95" s="112">
        <v>377.19230769230762</v>
      </c>
      <c r="K95" s="113">
        <v>100</v>
      </c>
      <c r="L95" s="112">
        <v>80</v>
      </c>
      <c r="M95" s="113">
        <v>100</v>
      </c>
      <c r="N95" s="112">
        <v>27.999999999999996</v>
      </c>
      <c r="O95" s="113">
        <v>100</v>
      </c>
      <c r="P95" s="112"/>
      <c r="Q95" s="113"/>
      <c r="R95" s="112"/>
      <c r="S95" s="113"/>
      <c r="T95" s="112"/>
      <c r="U95" s="113"/>
      <c r="V95" s="112">
        <v>1332.7186234817814</v>
      </c>
      <c r="W95" s="113">
        <v>100</v>
      </c>
    </row>
    <row r="96" spans="1:23" s="6" customFormat="1" ht="24" customHeight="1" x14ac:dyDescent="0.15">
      <c r="A96" s="56"/>
      <c r="B96" s="177" t="s">
        <v>18</v>
      </c>
      <c r="C96" s="12" t="s">
        <v>49</v>
      </c>
      <c r="D96" s="106">
        <v>146.2505236698785</v>
      </c>
      <c r="E96" s="107">
        <v>6.2295487536869629</v>
      </c>
      <c r="F96" s="106">
        <v>326.53646616541351</v>
      </c>
      <c r="G96" s="107">
        <v>6.2800781433266621</v>
      </c>
      <c r="H96" s="106">
        <v>200.25815487485315</v>
      </c>
      <c r="I96" s="107">
        <v>5.3078795862443506</v>
      </c>
      <c r="J96" s="106">
        <v>573.09200654972221</v>
      </c>
      <c r="K96" s="107">
        <v>11.758613440614495</v>
      </c>
      <c r="L96" s="106">
        <v>60.899755229194476</v>
      </c>
      <c r="M96" s="107">
        <v>12.236530705338579</v>
      </c>
      <c r="N96" s="106">
        <v>37.172958214624884</v>
      </c>
      <c r="O96" s="107">
        <v>15.727086125942249</v>
      </c>
      <c r="P96" s="106">
        <v>6</v>
      </c>
      <c r="Q96" s="107">
        <v>23.326133909287254</v>
      </c>
      <c r="R96" s="106">
        <v>4.55</v>
      </c>
      <c r="S96" s="107">
        <v>65</v>
      </c>
      <c r="T96" s="106">
        <v>1.3333333333333333</v>
      </c>
      <c r="U96" s="107">
        <v>19.047619047619047</v>
      </c>
      <c r="V96" s="106">
        <v>1356.0931980370201</v>
      </c>
      <c r="W96" s="107">
        <v>7.9922150173583812</v>
      </c>
    </row>
    <row r="97" spans="1:23" s="6" customFormat="1" ht="24" customHeight="1" x14ac:dyDescent="0.15">
      <c r="A97" s="56"/>
      <c r="B97" s="178"/>
      <c r="C97" s="13" t="s">
        <v>50</v>
      </c>
      <c r="D97" s="108">
        <v>424.7006702974445</v>
      </c>
      <c r="E97" s="109">
        <v>18.09014740564902</v>
      </c>
      <c r="F97" s="108">
        <v>1054.3018386876286</v>
      </c>
      <c r="G97" s="109">
        <v>20.276748907600538</v>
      </c>
      <c r="H97" s="108">
        <v>1341.9784494442936</v>
      </c>
      <c r="I97" s="109">
        <v>35.569388030348172</v>
      </c>
      <c r="J97" s="108">
        <v>1654.9206786297234</v>
      </c>
      <c r="K97" s="109">
        <v>33.95540735604029</v>
      </c>
      <c r="L97" s="108">
        <v>197.91327325322655</v>
      </c>
      <c r="M97" s="109">
        <v>39.766528388216052</v>
      </c>
      <c r="N97" s="108">
        <v>80.66787749287748</v>
      </c>
      <c r="O97" s="109">
        <v>34.128859199274373</v>
      </c>
      <c r="P97" s="108">
        <v>11.222222222222223</v>
      </c>
      <c r="Q97" s="109">
        <v>43.628509719222464</v>
      </c>
      <c r="R97" s="108">
        <v>0.4</v>
      </c>
      <c r="S97" s="109">
        <v>5.7142857142857144</v>
      </c>
      <c r="T97" s="108">
        <v>4.333333333333333</v>
      </c>
      <c r="U97" s="109">
        <v>61.904761904761905</v>
      </c>
      <c r="V97" s="108">
        <v>4770.4383433607491</v>
      </c>
      <c r="W97" s="109">
        <v>28.114858936228661</v>
      </c>
    </row>
    <row r="98" spans="1:23" s="6" customFormat="1" ht="24" customHeight="1" x14ac:dyDescent="0.15">
      <c r="A98" s="56"/>
      <c r="B98" s="178"/>
      <c r="C98" s="13" t="s">
        <v>51</v>
      </c>
      <c r="D98" s="108">
        <v>515.4448261416004</v>
      </c>
      <c r="E98" s="109">
        <v>21.955399500194265</v>
      </c>
      <c r="F98" s="108">
        <v>1022.3670767828664</v>
      </c>
      <c r="G98" s="109">
        <v>19.662566967661114</v>
      </c>
      <c r="H98" s="108">
        <v>762.67255805548018</v>
      </c>
      <c r="I98" s="109">
        <v>20.214777792301437</v>
      </c>
      <c r="J98" s="108">
        <v>1338.8831354986671</v>
      </c>
      <c r="K98" s="109">
        <v>27.470997767477648</v>
      </c>
      <c r="L98" s="108">
        <v>117.46993213173118</v>
      </c>
      <c r="M98" s="109">
        <v>23.603123297856651</v>
      </c>
      <c r="N98" s="108">
        <v>60.853015194681873</v>
      </c>
      <c r="O98" s="109">
        <v>25.745613396286217</v>
      </c>
      <c r="P98" s="108">
        <v>1.7777777777777777</v>
      </c>
      <c r="Q98" s="109">
        <v>6.9114470842332603</v>
      </c>
      <c r="R98" s="108">
        <v>0.4</v>
      </c>
      <c r="S98" s="109">
        <v>5.7142857142857144</v>
      </c>
      <c r="T98" s="108">
        <v>1.3333333333333333</v>
      </c>
      <c r="U98" s="109">
        <v>19.047619047619047</v>
      </c>
      <c r="V98" s="108">
        <v>3821.201654916139</v>
      </c>
      <c r="W98" s="109">
        <v>22.520476686250404</v>
      </c>
    </row>
    <row r="99" spans="1:23" s="6" customFormat="1" ht="24" customHeight="1" x14ac:dyDescent="0.15">
      <c r="A99" s="56"/>
      <c r="B99" s="178"/>
      <c r="C99" s="13" t="s">
        <v>52</v>
      </c>
      <c r="D99" s="108">
        <v>326.14767490573939</v>
      </c>
      <c r="E99" s="109">
        <v>13.892277379553793</v>
      </c>
      <c r="F99" s="108">
        <v>905.83809979494208</v>
      </c>
      <c r="G99" s="109">
        <v>17.421435708908021</v>
      </c>
      <c r="H99" s="108">
        <v>335.31753862835461</v>
      </c>
      <c r="I99" s="109">
        <v>8.8876536354157807</v>
      </c>
      <c r="J99" s="108">
        <v>641.65259147916288</v>
      </c>
      <c r="K99" s="109">
        <v>13.165328952668609</v>
      </c>
      <c r="L99" s="108">
        <v>67.767078326657753</v>
      </c>
      <c r="M99" s="109">
        <v>13.616375495015276</v>
      </c>
      <c r="N99" s="108">
        <v>27.043209876543209</v>
      </c>
      <c r="O99" s="109">
        <v>11.441405561395376</v>
      </c>
      <c r="P99" s="108">
        <v>3.5555555555555554</v>
      </c>
      <c r="Q99" s="109">
        <v>13.822894168466521</v>
      </c>
      <c r="R99" s="108">
        <v>1.65</v>
      </c>
      <c r="S99" s="109">
        <v>23.571428571428569</v>
      </c>
      <c r="T99" s="108"/>
      <c r="U99" s="109"/>
      <c r="V99" s="108">
        <v>2308.9717485669557</v>
      </c>
      <c r="W99" s="109">
        <v>13.608060795722162</v>
      </c>
    </row>
    <row r="100" spans="1:23" s="6" customFormat="1" ht="24" customHeight="1" x14ac:dyDescent="0.15">
      <c r="A100" s="56"/>
      <c r="B100" s="178"/>
      <c r="C100" s="14" t="s">
        <v>53</v>
      </c>
      <c r="D100" s="110">
        <v>935.14679514034367</v>
      </c>
      <c r="E100" s="111">
        <v>39.832626960915995</v>
      </c>
      <c r="F100" s="110">
        <v>1890.517076782867</v>
      </c>
      <c r="G100" s="111">
        <v>36.359170272503647</v>
      </c>
      <c r="H100" s="110">
        <v>1132.6199060269266</v>
      </c>
      <c r="I100" s="111">
        <v>30.020300955690246</v>
      </c>
      <c r="J100" s="110">
        <v>665.25758073513907</v>
      </c>
      <c r="K100" s="111">
        <v>13.649652483198956</v>
      </c>
      <c r="L100" s="110">
        <v>53.638045171339556</v>
      </c>
      <c r="M100" s="111">
        <v>10.777442113573429</v>
      </c>
      <c r="N100" s="110">
        <v>30.625593542260205</v>
      </c>
      <c r="O100" s="111">
        <v>12.957035717101789</v>
      </c>
      <c r="P100" s="110">
        <v>3.1666666666666665</v>
      </c>
      <c r="Q100" s="111">
        <v>12.311015118790495</v>
      </c>
      <c r="R100" s="110"/>
      <c r="S100" s="111"/>
      <c r="T100" s="110"/>
      <c r="U100" s="111"/>
      <c r="V100" s="110">
        <v>4710.9716640655424</v>
      </c>
      <c r="W100" s="111">
        <v>27.764388564440384</v>
      </c>
    </row>
    <row r="101" spans="1:23" s="6" customFormat="1" ht="24" customHeight="1" x14ac:dyDescent="0.15">
      <c r="A101" s="57"/>
      <c r="B101" s="167" t="s">
        <v>16</v>
      </c>
      <c r="C101" s="168"/>
      <c r="D101" s="112">
        <v>2347.6904901550056</v>
      </c>
      <c r="E101" s="113">
        <v>100</v>
      </c>
      <c r="F101" s="112">
        <v>5199.5605582137187</v>
      </c>
      <c r="G101" s="113">
        <v>100</v>
      </c>
      <c r="H101" s="112">
        <v>3772.8466070299087</v>
      </c>
      <c r="I101" s="113">
        <v>100</v>
      </c>
      <c r="J101" s="112">
        <v>4873.8059928924149</v>
      </c>
      <c r="K101" s="113">
        <v>100</v>
      </c>
      <c r="L101" s="112">
        <v>497.68808411214957</v>
      </c>
      <c r="M101" s="113">
        <v>100</v>
      </c>
      <c r="N101" s="112">
        <v>236.36265432098764</v>
      </c>
      <c r="O101" s="113">
        <v>100</v>
      </c>
      <c r="P101" s="112">
        <v>25.722222222222225</v>
      </c>
      <c r="Q101" s="113">
        <v>100</v>
      </c>
      <c r="R101" s="112">
        <v>7</v>
      </c>
      <c r="S101" s="113">
        <v>100</v>
      </c>
      <c r="T101" s="112">
        <v>6.9999999999999991</v>
      </c>
      <c r="U101" s="113">
        <v>100</v>
      </c>
      <c r="V101" s="112">
        <v>16967.676608946407</v>
      </c>
      <c r="W101" s="113">
        <v>100</v>
      </c>
    </row>
    <row r="102" spans="1:23" s="6" customFormat="1" ht="24" customHeight="1" x14ac:dyDescent="0.15">
      <c r="A102" s="182"/>
      <c r="B102" s="174" t="s">
        <v>66</v>
      </c>
      <c r="C102" s="12" t="s">
        <v>49</v>
      </c>
      <c r="D102" s="106">
        <v>36.142857142857146</v>
      </c>
      <c r="E102" s="107">
        <v>16.666666666666668</v>
      </c>
      <c r="F102" s="106">
        <v>166</v>
      </c>
      <c r="G102" s="107">
        <v>25</v>
      </c>
      <c r="H102" s="106"/>
      <c r="I102" s="107"/>
      <c r="J102" s="106">
        <v>30.105263157894736</v>
      </c>
      <c r="K102" s="107">
        <v>5.2631578947368416</v>
      </c>
      <c r="L102" s="106"/>
      <c r="M102" s="107"/>
      <c r="N102" s="106"/>
      <c r="O102" s="107"/>
      <c r="P102" s="106"/>
      <c r="Q102" s="107"/>
      <c r="R102" s="106"/>
      <c r="S102" s="107"/>
      <c r="T102" s="106"/>
      <c r="U102" s="107"/>
      <c r="V102" s="106">
        <v>232.24812030075188</v>
      </c>
      <c r="W102" s="107">
        <v>14.202009856175106</v>
      </c>
    </row>
    <row r="103" spans="1:23" s="6" customFormat="1" ht="24" customHeight="1" x14ac:dyDescent="0.15">
      <c r="A103" s="184"/>
      <c r="B103" s="166"/>
      <c r="C103" s="13" t="s">
        <v>50</v>
      </c>
      <c r="D103" s="114"/>
      <c r="E103" s="115"/>
      <c r="F103" s="108">
        <v>276.66666666666669</v>
      </c>
      <c r="G103" s="109">
        <v>41.666666666666671</v>
      </c>
      <c r="H103" s="108">
        <v>79.230769230769226</v>
      </c>
      <c r="I103" s="109">
        <v>50</v>
      </c>
      <c r="J103" s="108">
        <v>240.84210526315789</v>
      </c>
      <c r="K103" s="109">
        <v>42.105263157894733</v>
      </c>
      <c r="L103" s="108">
        <v>9</v>
      </c>
      <c r="M103" s="109">
        <v>50</v>
      </c>
      <c r="N103" s="108">
        <v>4</v>
      </c>
      <c r="O103" s="109">
        <v>66.666666666666671</v>
      </c>
      <c r="P103" s="108"/>
      <c r="Q103" s="109"/>
      <c r="R103" s="108"/>
      <c r="S103" s="109"/>
      <c r="T103" s="108"/>
      <c r="U103" s="109"/>
      <c r="V103" s="108">
        <v>609.73954116059383</v>
      </c>
      <c r="W103" s="109">
        <v>37.285670868072927</v>
      </c>
    </row>
    <row r="104" spans="1:23" s="6" customFormat="1" ht="24" customHeight="1" x14ac:dyDescent="0.15">
      <c r="A104" s="184"/>
      <c r="B104" s="166"/>
      <c r="C104" s="13" t="s">
        <v>51</v>
      </c>
      <c r="D104" s="108">
        <v>72.285714285714292</v>
      </c>
      <c r="E104" s="109">
        <v>33.333333333333336</v>
      </c>
      <c r="F104" s="108">
        <v>55.333333333333336</v>
      </c>
      <c r="G104" s="109">
        <v>8.3333333333333339</v>
      </c>
      <c r="H104" s="108">
        <v>47.53846153846154</v>
      </c>
      <c r="I104" s="109">
        <v>30.000000000000004</v>
      </c>
      <c r="J104" s="108">
        <v>165.57894736842104</v>
      </c>
      <c r="K104" s="109">
        <v>28.94736842105263</v>
      </c>
      <c r="L104" s="108">
        <v>9</v>
      </c>
      <c r="M104" s="109">
        <v>50</v>
      </c>
      <c r="N104" s="108">
        <v>2</v>
      </c>
      <c r="O104" s="109">
        <v>33.333333333333336</v>
      </c>
      <c r="P104" s="108"/>
      <c r="Q104" s="109"/>
      <c r="R104" s="108"/>
      <c r="S104" s="109"/>
      <c r="T104" s="108"/>
      <c r="U104" s="109"/>
      <c r="V104" s="108">
        <v>351.73645652593018</v>
      </c>
      <c r="W104" s="109">
        <v>21.508740806550222</v>
      </c>
    </row>
    <row r="105" spans="1:23" s="6" customFormat="1" ht="24" customHeight="1" x14ac:dyDescent="0.15">
      <c r="A105" s="184"/>
      <c r="B105" s="166"/>
      <c r="C105" s="13" t="s">
        <v>52</v>
      </c>
      <c r="D105" s="108">
        <v>72.285714285714292</v>
      </c>
      <c r="E105" s="109">
        <v>33.333333333333336</v>
      </c>
      <c r="F105" s="108">
        <v>55.333333333333336</v>
      </c>
      <c r="G105" s="109">
        <v>8.3333333333333339</v>
      </c>
      <c r="H105" s="108">
        <v>31.692307692307693</v>
      </c>
      <c r="I105" s="109">
        <v>20.000000000000004</v>
      </c>
      <c r="J105" s="108">
        <v>60.210526315789473</v>
      </c>
      <c r="K105" s="109">
        <v>10.526315789473683</v>
      </c>
      <c r="L105" s="108"/>
      <c r="M105" s="109"/>
      <c r="N105" s="108"/>
      <c r="O105" s="109"/>
      <c r="P105" s="108"/>
      <c r="Q105" s="109"/>
      <c r="R105" s="108"/>
      <c r="S105" s="109"/>
      <c r="T105" s="108"/>
      <c r="U105" s="109"/>
      <c r="V105" s="108">
        <v>219.52188162714481</v>
      </c>
      <c r="W105" s="109">
        <v>13.423798317409773</v>
      </c>
    </row>
    <row r="106" spans="1:23" s="6" customFormat="1" ht="24" customHeight="1" x14ac:dyDescent="0.15">
      <c r="A106" s="184"/>
      <c r="B106" s="166"/>
      <c r="C106" s="14" t="s">
        <v>53</v>
      </c>
      <c r="D106" s="110">
        <v>36.142857142857146</v>
      </c>
      <c r="E106" s="111">
        <v>16.666666666666668</v>
      </c>
      <c r="F106" s="110">
        <v>110.66666666666667</v>
      </c>
      <c r="G106" s="111">
        <v>16.666666666666668</v>
      </c>
      <c r="H106" s="110"/>
      <c r="I106" s="111"/>
      <c r="J106" s="110">
        <v>75.263157894736835</v>
      </c>
      <c r="K106" s="111">
        <v>13.157894736842104</v>
      </c>
      <c r="L106" s="110"/>
      <c r="M106" s="111"/>
      <c r="N106" s="110"/>
      <c r="O106" s="111"/>
      <c r="P106" s="110"/>
      <c r="Q106" s="111"/>
      <c r="R106" s="110"/>
      <c r="S106" s="111"/>
      <c r="T106" s="110"/>
      <c r="U106" s="111"/>
      <c r="V106" s="110">
        <v>222.07268170426067</v>
      </c>
      <c r="W106" s="111">
        <v>13.579780151791983</v>
      </c>
    </row>
    <row r="107" spans="1:23" s="6" customFormat="1" ht="24" customHeight="1" x14ac:dyDescent="0.15">
      <c r="A107" s="59"/>
      <c r="B107" s="167" t="s">
        <v>16</v>
      </c>
      <c r="C107" s="168"/>
      <c r="D107" s="116">
        <v>216.85714285714286</v>
      </c>
      <c r="E107" s="117">
        <v>100</v>
      </c>
      <c r="F107" s="112">
        <v>664</v>
      </c>
      <c r="G107" s="113">
        <v>100</v>
      </c>
      <c r="H107" s="112">
        <v>158.46153846153845</v>
      </c>
      <c r="I107" s="113">
        <v>100</v>
      </c>
      <c r="J107" s="112">
        <v>572</v>
      </c>
      <c r="K107" s="113">
        <v>100</v>
      </c>
      <c r="L107" s="112">
        <v>18</v>
      </c>
      <c r="M107" s="113">
        <v>100</v>
      </c>
      <c r="N107" s="112">
        <v>6</v>
      </c>
      <c r="O107" s="113">
        <v>100</v>
      </c>
      <c r="P107" s="112"/>
      <c r="Q107" s="113"/>
      <c r="R107" s="112"/>
      <c r="S107" s="113"/>
      <c r="T107" s="112"/>
      <c r="U107" s="113"/>
      <c r="V107" s="112">
        <v>1635.3186813186812</v>
      </c>
      <c r="W107" s="113">
        <v>100</v>
      </c>
    </row>
    <row r="108" spans="1:23" s="6" customFormat="1" ht="24" customHeight="1" x14ac:dyDescent="0.15">
      <c r="A108" s="183" t="s">
        <v>67</v>
      </c>
      <c r="B108" s="174" t="s">
        <v>68</v>
      </c>
      <c r="C108" s="12" t="s">
        <v>49</v>
      </c>
      <c r="D108" s="106">
        <v>23</v>
      </c>
      <c r="E108" s="107">
        <v>33.333333333333336</v>
      </c>
      <c r="F108" s="106"/>
      <c r="G108" s="107"/>
      <c r="H108" s="106"/>
      <c r="I108" s="107"/>
      <c r="J108" s="106">
        <v>19</v>
      </c>
      <c r="K108" s="107">
        <v>18.181818181818183</v>
      </c>
      <c r="L108" s="106"/>
      <c r="M108" s="107"/>
      <c r="N108" s="106">
        <v>6</v>
      </c>
      <c r="O108" s="107">
        <v>50</v>
      </c>
      <c r="P108" s="106"/>
      <c r="Q108" s="107"/>
      <c r="R108" s="106"/>
      <c r="S108" s="107"/>
      <c r="T108" s="106"/>
      <c r="U108" s="107"/>
      <c r="V108" s="106">
        <v>48</v>
      </c>
      <c r="W108" s="107">
        <v>8.6612075854306116</v>
      </c>
    </row>
    <row r="109" spans="1:23" s="6" customFormat="1" ht="24" customHeight="1" x14ac:dyDescent="0.15">
      <c r="A109" s="184"/>
      <c r="B109" s="166"/>
      <c r="C109" s="13" t="s">
        <v>50</v>
      </c>
      <c r="D109" s="108">
        <v>23</v>
      </c>
      <c r="E109" s="109">
        <v>33.333333333333336</v>
      </c>
      <c r="F109" s="108"/>
      <c r="G109" s="109"/>
      <c r="H109" s="108">
        <v>75.2</v>
      </c>
      <c r="I109" s="109">
        <v>33.333333333333329</v>
      </c>
      <c r="J109" s="108">
        <v>38</v>
      </c>
      <c r="K109" s="109">
        <v>36.363636363636367</v>
      </c>
      <c r="L109" s="108">
        <v>22.666666666666668</v>
      </c>
      <c r="M109" s="109">
        <v>100</v>
      </c>
      <c r="N109" s="108">
        <v>6</v>
      </c>
      <c r="O109" s="109">
        <v>50</v>
      </c>
      <c r="P109" s="108"/>
      <c r="Q109" s="109"/>
      <c r="R109" s="108"/>
      <c r="S109" s="109"/>
      <c r="T109" s="108"/>
      <c r="U109" s="109"/>
      <c r="V109" s="108">
        <v>164.86666666666665</v>
      </c>
      <c r="W109" s="109">
        <v>29.748842164958194</v>
      </c>
    </row>
    <row r="110" spans="1:23" s="6" customFormat="1" ht="24" customHeight="1" x14ac:dyDescent="0.15">
      <c r="A110" s="184"/>
      <c r="B110" s="166"/>
      <c r="C110" s="13" t="s">
        <v>51</v>
      </c>
      <c r="D110" s="108"/>
      <c r="E110" s="109"/>
      <c r="F110" s="108">
        <v>40.142857142857146</v>
      </c>
      <c r="G110" s="109">
        <v>33.333333333333329</v>
      </c>
      <c r="H110" s="108">
        <v>75.2</v>
      </c>
      <c r="I110" s="109">
        <v>33.333333333333329</v>
      </c>
      <c r="J110" s="108">
        <v>19</v>
      </c>
      <c r="K110" s="109">
        <v>18.181818181818183</v>
      </c>
      <c r="L110" s="108"/>
      <c r="M110" s="109"/>
      <c r="N110" s="108"/>
      <c r="O110" s="109"/>
      <c r="P110" s="108"/>
      <c r="Q110" s="109"/>
      <c r="R110" s="108"/>
      <c r="S110" s="109"/>
      <c r="T110" s="108"/>
      <c r="U110" s="109"/>
      <c r="V110" s="108">
        <v>134.34285714285716</v>
      </c>
      <c r="W110" s="109">
        <v>24.241070277794488</v>
      </c>
    </row>
    <row r="111" spans="1:23" s="6" customFormat="1" ht="24" customHeight="1" x14ac:dyDescent="0.15">
      <c r="A111" s="184"/>
      <c r="B111" s="166"/>
      <c r="C111" s="13" t="s">
        <v>52</v>
      </c>
      <c r="D111" s="108"/>
      <c r="E111" s="109"/>
      <c r="F111" s="108"/>
      <c r="G111" s="109"/>
      <c r="H111" s="108"/>
      <c r="I111" s="109"/>
      <c r="J111" s="108">
        <v>9.5</v>
      </c>
      <c r="K111" s="109">
        <v>9.0909090909090917</v>
      </c>
      <c r="L111" s="108"/>
      <c r="M111" s="109"/>
      <c r="N111" s="108"/>
      <c r="O111" s="109"/>
      <c r="P111" s="108"/>
      <c r="Q111" s="109"/>
      <c r="R111" s="108"/>
      <c r="S111" s="109"/>
      <c r="T111" s="108"/>
      <c r="U111" s="109"/>
      <c r="V111" s="108">
        <v>9.5</v>
      </c>
      <c r="W111" s="109">
        <v>1.7141973346164752</v>
      </c>
    </row>
    <row r="112" spans="1:23" s="6" customFormat="1" ht="24" customHeight="1" x14ac:dyDescent="0.15">
      <c r="A112" s="184"/>
      <c r="B112" s="166"/>
      <c r="C112" s="14" t="s">
        <v>53</v>
      </c>
      <c r="D112" s="110">
        <v>23</v>
      </c>
      <c r="E112" s="111">
        <v>33.333333333333336</v>
      </c>
      <c r="F112" s="110">
        <v>80.285714285714292</v>
      </c>
      <c r="G112" s="111">
        <v>66.666666666666657</v>
      </c>
      <c r="H112" s="110">
        <v>75.2</v>
      </c>
      <c r="I112" s="111">
        <v>33.333333333333329</v>
      </c>
      <c r="J112" s="110">
        <v>19</v>
      </c>
      <c r="K112" s="111">
        <v>18.181818181818183</v>
      </c>
      <c r="L112" s="110"/>
      <c r="M112" s="111"/>
      <c r="N112" s="110"/>
      <c r="O112" s="111"/>
      <c r="P112" s="110"/>
      <c r="Q112" s="111"/>
      <c r="R112" s="110"/>
      <c r="S112" s="111"/>
      <c r="T112" s="110"/>
      <c r="U112" s="111"/>
      <c r="V112" s="110">
        <v>197.48571428571429</v>
      </c>
      <c r="W112" s="111">
        <v>35.634682637200228</v>
      </c>
    </row>
    <row r="113" spans="1:23" s="6" customFormat="1" ht="24" customHeight="1" x14ac:dyDescent="0.15">
      <c r="A113" s="57"/>
      <c r="B113" s="167" t="s">
        <v>16</v>
      </c>
      <c r="C113" s="168"/>
      <c r="D113" s="112">
        <v>69</v>
      </c>
      <c r="E113" s="113">
        <v>100</v>
      </c>
      <c r="F113" s="112">
        <v>120.42857142857144</v>
      </c>
      <c r="G113" s="113">
        <v>100</v>
      </c>
      <c r="H113" s="112">
        <v>225.60000000000002</v>
      </c>
      <c r="I113" s="113">
        <v>100</v>
      </c>
      <c r="J113" s="112">
        <v>104.5</v>
      </c>
      <c r="K113" s="113">
        <v>100</v>
      </c>
      <c r="L113" s="112">
        <v>22.666666666666668</v>
      </c>
      <c r="M113" s="113">
        <v>100</v>
      </c>
      <c r="N113" s="112">
        <v>12</v>
      </c>
      <c r="O113" s="113">
        <v>100</v>
      </c>
      <c r="P113" s="112"/>
      <c r="Q113" s="113"/>
      <c r="R113" s="112"/>
      <c r="S113" s="113"/>
      <c r="T113" s="112"/>
      <c r="U113" s="113"/>
      <c r="V113" s="112">
        <v>554.1952380952381</v>
      </c>
      <c r="W113" s="113">
        <v>100</v>
      </c>
    </row>
    <row r="114" spans="1:23" s="6" customFormat="1" ht="24" customHeight="1" x14ac:dyDescent="0.15">
      <c r="A114" s="56"/>
      <c r="B114" s="174" t="s">
        <v>69</v>
      </c>
      <c r="C114" s="12" t="s">
        <v>49</v>
      </c>
      <c r="D114" s="106">
        <v>31.466666666666665</v>
      </c>
      <c r="E114" s="107">
        <v>7.1428571428571441</v>
      </c>
      <c r="F114" s="106">
        <v>19.179487179487179</v>
      </c>
      <c r="G114" s="107">
        <v>2.7777777777777777</v>
      </c>
      <c r="H114" s="106">
        <v>31.84</v>
      </c>
      <c r="I114" s="107">
        <v>9.5238095238095237</v>
      </c>
      <c r="J114" s="106">
        <v>108.59574468085108</v>
      </c>
      <c r="K114" s="107">
        <v>17.391304347826086</v>
      </c>
      <c r="L114" s="106">
        <v>10</v>
      </c>
      <c r="M114" s="107">
        <v>25</v>
      </c>
      <c r="N114" s="106"/>
      <c r="O114" s="107"/>
      <c r="P114" s="106"/>
      <c r="Q114" s="107"/>
      <c r="R114" s="106"/>
      <c r="S114" s="107"/>
      <c r="T114" s="106"/>
      <c r="U114" s="107"/>
      <c r="V114" s="106">
        <v>201.08189852700491</v>
      </c>
      <c r="W114" s="107">
        <v>9.4027635941871583</v>
      </c>
    </row>
    <row r="115" spans="1:23" s="6" customFormat="1" ht="24" customHeight="1" x14ac:dyDescent="0.15">
      <c r="A115" s="56"/>
      <c r="B115" s="166"/>
      <c r="C115" s="13" t="s">
        <v>50</v>
      </c>
      <c r="D115" s="108">
        <v>157.33333333333331</v>
      </c>
      <c r="E115" s="109">
        <v>35.714285714285715</v>
      </c>
      <c r="F115" s="108">
        <v>249.33333333333334</v>
      </c>
      <c r="G115" s="109">
        <v>36.111111111111114</v>
      </c>
      <c r="H115" s="108">
        <v>143.28</v>
      </c>
      <c r="I115" s="109">
        <v>42.857142857142861</v>
      </c>
      <c r="J115" s="108">
        <v>244.34042553191497</v>
      </c>
      <c r="K115" s="109">
        <v>39.130434782608695</v>
      </c>
      <c r="L115" s="108">
        <v>16</v>
      </c>
      <c r="M115" s="109">
        <v>40</v>
      </c>
      <c r="N115" s="108">
        <v>4.4000000000000004</v>
      </c>
      <c r="O115" s="109">
        <v>50</v>
      </c>
      <c r="P115" s="108"/>
      <c r="Q115" s="109"/>
      <c r="R115" s="108"/>
      <c r="S115" s="109"/>
      <c r="T115" s="108"/>
      <c r="U115" s="109"/>
      <c r="V115" s="108">
        <v>814.68709219858158</v>
      </c>
      <c r="W115" s="109">
        <v>38.095473472716662</v>
      </c>
    </row>
    <row r="116" spans="1:23" s="6" customFormat="1" ht="24" customHeight="1" x14ac:dyDescent="0.15">
      <c r="A116" s="56"/>
      <c r="B116" s="166"/>
      <c r="C116" s="13" t="s">
        <v>51</v>
      </c>
      <c r="D116" s="108">
        <v>125.86666666666666</v>
      </c>
      <c r="E116" s="109">
        <v>28.571428571428577</v>
      </c>
      <c r="F116" s="108">
        <v>191.7948717948718</v>
      </c>
      <c r="G116" s="109">
        <v>27.777777777777779</v>
      </c>
      <c r="H116" s="108">
        <v>111.44</v>
      </c>
      <c r="I116" s="109">
        <v>33.333333333333336</v>
      </c>
      <c r="J116" s="108">
        <v>122.17021276595747</v>
      </c>
      <c r="K116" s="109">
        <v>19.565217391304348</v>
      </c>
      <c r="L116" s="108">
        <v>10</v>
      </c>
      <c r="M116" s="109">
        <v>25</v>
      </c>
      <c r="N116" s="108">
        <v>4.4000000000000004</v>
      </c>
      <c r="O116" s="109">
        <v>50</v>
      </c>
      <c r="P116" s="108"/>
      <c r="Q116" s="109"/>
      <c r="R116" s="108"/>
      <c r="S116" s="109"/>
      <c r="T116" s="108"/>
      <c r="U116" s="109"/>
      <c r="V116" s="108">
        <v>565.67175122749586</v>
      </c>
      <c r="W116" s="109">
        <v>26.451300627578259</v>
      </c>
    </row>
    <row r="117" spans="1:23" s="6" customFormat="1" ht="24" customHeight="1" x14ac:dyDescent="0.15">
      <c r="A117" s="56"/>
      <c r="B117" s="166"/>
      <c r="C117" s="13" t="s">
        <v>52</v>
      </c>
      <c r="D117" s="108">
        <v>31.466666666666665</v>
      </c>
      <c r="E117" s="109">
        <v>7.1428571428571441</v>
      </c>
      <c r="F117" s="108">
        <v>134.25641025641025</v>
      </c>
      <c r="G117" s="109">
        <v>19.444444444444443</v>
      </c>
      <c r="H117" s="108">
        <v>15.92</v>
      </c>
      <c r="I117" s="109">
        <v>4.7619047619047619</v>
      </c>
      <c r="J117" s="108">
        <v>95.021276595744695</v>
      </c>
      <c r="K117" s="109">
        <v>15.217391304347824</v>
      </c>
      <c r="L117" s="108"/>
      <c r="M117" s="109"/>
      <c r="N117" s="108"/>
      <c r="O117" s="109"/>
      <c r="P117" s="108"/>
      <c r="Q117" s="109"/>
      <c r="R117" s="108"/>
      <c r="S117" s="109"/>
      <c r="T117" s="108"/>
      <c r="U117" s="109"/>
      <c r="V117" s="108">
        <v>276.6643535188216</v>
      </c>
      <c r="W117" s="109">
        <v>12.937064599709542</v>
      </c>
    </row>
    <row r="118" spans="1:23" s="6" customFormat="1" ht="24" customHeight="1" x14ac:dyDescent="0.15">
      <c r="A118" s="56"/>
      <c r="B118" s="166"/>
      <c r="C118" s="14" t="s">
        <v>53</v>
      </c>
      <c r="D118" s="110">
        <v>94.399999999999991</v>
      </c>
      <c r="E118" s="111">
        <v>21.428571428571431</v>
      </c>
      <c r="F118" s="110">
        <v>95.897435897435898</v>
      </c>
      <c r="G118" s="111">
        <v>13.888888888888889</v>
      </c>
      <c r="H118" s="110">
        <v>31.84</v>
      </c>
      <c r="I118" s="111">
        <v>9.5238095238095237</v>
      </c>
      <c r="J118" s="110">
        <v>54.297872340425535</v>
      </c>
      <c r="K118" s="111">
        <v>8.6956521739130412</v>
      </c>
      <c r="L118" s="110">
        <v>4</v>
      </c>
      <c r="M118" s="111">
        <v>10</v>
      </c>
      <c r="N118" s="110"/>
      <c r="O118" s="111"/>
      <c r="P118" s="110"/>
      <c r="Q118" s="111"/>
      <c r="R118" s="110"/>
      <c r="S118" s="111"/>
      <c r="T118" s="110"/>
      <c r="U118" s="111"/>
      <c r="V118" s="110">
        <v>280.43530823786142</v>
      </c>
      <c r="W118" s="111">
        <v>13.113397705808369</v>
      </c>
    </row>
    <row r="119" spans="1:23" s="6" customFormat="1" ht="24" customHeight="1" x14ac:dyDescent="0.15">
      <c r="A119" s="57"/>
      <c r="B119" s="167" t="s">
        <v>16</v>
      </c>
      <c r="C119" s="168"/>
      <c r="D119" s="112">
        <v>440.53333333333325</v>
      </c>
      <c r="E119" s="113">
        <v>100</v>
      </c>
      <c r="F119" s="112">
        <v>690.46153846153845</v>
      </c>
      <c r="G119" s="113">
        <v>100</v>
      </c>
      <c r="H119" s="112">
        <v>334.32</v>
      </c>
      <c r="I119" s="113">
        <v>100</v>
      </c>
      <c r="J119" s="112">
        <v>624.42553191489378</v>
      </c>
      <c r="K119" s="113">
        <v>100</v>
      </c>
      <c r="L119" s="112">
        <v>40</v>
      </c>
      <c r="M119" s="113">
        <v>100</v>
      </c>
      <c r="N119" s="112">
        <v>8.8000000000000007</v>
      </c>
      <c r="O119" s="113">
        <v>100</v>
      </c>
      <c r="P119" s="112"/>
      <c r="Q119" s="113"/>
      <c r="R119" s="112"/>
      <c r="S119" s="113"/>
      <c r="T119" s="112"/>
      <c r="U119" s="113"/>
      <c r="V119" s="112">
        <v>2138.5404037097655</v>
      </c>
      <c r="W119" s="113">
        <v>100</v>
      </c>
    </row>
    <row r="120" spans="1:23" s="6" customFormat="1" ht="24" customHeight="1" x14ac:dyDescent="0.15">
      <c r="A120" s="56"/>
      <c r="B120" s="174" t="s">
        <v>70</v>
      </c>
      <c r="C120" s="12" t="s">
        <v>49</v>
      </c>
      <c r="D120" s="106"/>
      <c r="E120" s="107"/>
      <c r="F120" s="106">
        <v>64</v>
      </c>
      <c r="G120" s="107">
        <v>14.285714285714286</v>
      </c>
      <c r="H120" s="106">
        <v>17.3</v>
      </c>
      <c r="I120" s="107">
        <v>10</v>
      </c>
      <c r="J120" s="106">
        <v>33</v>
      </c>
      <c r="K120" s="107">
        <v>7.5</v>
      </c>
      <c r="L120" s="106">
        <v>2.1</v>
      </c>
      <c r="M120" s="107">
        <v>5.5555555555555554</v>
      </c>
      <c r="N120" s="106">
        <v>4.666666666666667</v>
      </c>
      <c r="O120" s="107">
        <v>40</v>
      </c>
      <c r="P120" s="106"/>
      <c r="Q120" s="107"/>
      <c r="R120" s="106"/>
      <c r="S120" s="107"/>
      <c r="T120" s="106"/>
      <c r="U120" s="107"/>
      <c r="V120" s="106">
        <v>121.06666666666666</v>
      </c>
      <c r="W120" s="107">
        <v>10.336829223172483</v>
      </c>
    </row>
    <row r="121" spans="1:23" s="6" customFormat="1" ht="24" customHeight="1" x14ac:dyDescent="0.15">
      <c r="A121" s="56"/>
      <c r="B121" s="166"/>
      <c r="C121" s="13" t="s">
        <v>50</v>
      </c>
      <c r="D121" s="108">
        <v>20.25</v>
      </c>
      <c r="E121" s="109">
        <v>33.333333333333336</v>
      </c>
      <c r="F121" s="108">
        <v>96</v>
      </c>
      <c r="G121" s="109">
        <v>21.428571428571427</v>
      </c>
      <c r="H121" s="108">
        <v>86.5</v>
      </c>
      <c r="I121" s="109">
        <v>50</v>
      </c>
      <c r="J121" s="108">
        <v>253</v>
      </c>
      <c r="K121" s="109">
        <v>57.5</v>
      </c>
      <c r="L121" s="108">
        <v>16.8</v>
      </c>
      <c r="M121" s="109">
        <v>44.444444444444443</v>
      </c>
      <c r="N121" s="108">
        <v>4.666666666666667</v>
      </c>
      <c r="O121" s="109">
        <v>40</v>
      </c>
      <c r="P121" s="108"/>
      <c r="Q121" s="109"/>
      <c r="R121" s="108"/>
      <c r="S121" s="109"/>
      <c r="T121" s="108"/>
      <c r="U121" s="109"/>
      <c r="V121" s="108">
        <v>477.2166666666667</v>
      </c>
      <c r="W121" s="109">
        <v>40.745378737210594</v>
      </c>
    </row>
    <row r="122" spans="1:23" s="6" customFormat="1" ht="24" customHeight="1" x14ac:dyDescent="0.15">
      <c r="A122" s="56"/>
      <c r="B122" s="166"/>
      <c r="C122" s="13" t="s">
        <v>51</v>
      </c>
      <c r="D122" s="108">
        <v>40.5</v>
      </c>
      <c r="E122" s="109">
        <v>66.666666666666671</v>
      </c>
      <c r="F122" s="108">
        <v>64</v>
      </c>
      <c r="G122" s="109">
        <v>14.285714285714286</v>
      </c>
      <c r="H122" s="108"/>
      <c r="I122" s="109"/>
      <c r="J122" s="108">
        <v>99</v>
      </c>
      <c r="K122" s="109">
        <v>22.5</v>
      </c>
      <c r="L122" s="108">
        <v>10.5</v>
      </c>
      <c r="M122" s="109">
        <v>27.777777777777775</v>
      </c>
      <c r="N122" s="108"/>
      <c r="O122" s="109"/>
      <c r="P122" s="108"/>
      <c r="Q122" s="109"/>
      <c r="R122" s="108"/>
      <c r="S122" s="109"/>
      <c r="T122" s="108"/>
      <c r="U122" s="109"/>
      <c r="V122" s="108">
        <v>214</v>
      </c>
      <c r="W122" s="109">
        <v>18.271597911004225</v>
      </c>
    </row>
    <row r="123" spans="1:23" s="6" customFormat="1" ht="24" customHeight="1" x14ac:dyDescent="0.15">
      <c r="A123" s="56"/>
      <c r="B123" s="166"/>
      <c r="C123" s="13" t="s">
        <v>52</v>
      </c>
      <c r="D123" s="108"/>
      <c r="E123" s="109"/>
      <c r="F123" s="108">
        <v>96</v>
      </c>
      <c r="G123" s="109">
        <v>21.428571428571427</v>
      </c>
      <c r="H123" s="108"/>
      <c r="I123" s="109"/>
      <c r="J123" s="108">
        <v>33</v>
      </c>
      <c r="K123" s="109">
        <v>7.5</v>
      </c>
      <c r="L123" s="108"/>
      <c r="M123" s="109"/>
      <c r="N123" s="108"/>
      <c r="O123" s="109"/>
      <c r="P123" s="108"/>
      <c r="Q123" s="109"/>
      <c r="R123" s="108"/>
      <c r="S123" s="109"/>
      <c r="T123" s="108"/>
      <c r="U123" s="109"/>
      <c r="V123" s="108">
        <v>129</v>
      </c>
      <c r="W123" s="109">
        <v>11.014187525792266</v>
      </c>
    </row>
    <row r="124" spans="1:23" s="6" customFormat="1" ht="24" customHeight="1" x14ac:dyDescent="0.15">
      <c r="A124" s="56"/>
      <c r="B124" s="166"/>
      <c r="C124" s="14" t="s">
        <v>53</v>
      </c>
      <c r="D124" s="110"/>
      <c r="E124" s="111"/>
      <c r="F124" s="110">
        <v>128</v>
      </c>
      <c r="G124" s="111">
        <v>28.571428571428573</v>
      </c>
      <c r="H124" s="110">
        <v>69.2</v>
      </c>
      <c r="I124" s="111">
        <v>40</v>
      </c>
      <c r="J124" s="110">
        <v>22</v>
      </c>
      <c r="K124" s="111">
        <v>5</v>
      </c>
      <c r="L124" s="110">
        <v>8.4</v>
      </c>
      <c r="M124" s="111">
        <v>22.222222222222221</v>
      </c>
      <c r="N124" s="110">
        <v>2.3333333333333335</v>
      </c>
      <c r="O124" s="111">
        <v>20</v>
      </c>
      <c r="P124" s="110"/>
      <c r="Q124" s="111"/>
      <c r="R124" s="110"/>
      <c r="S124" s="111"/>
      <c r="T124" s="110"/>
      <c r="U124" s="111"/>
      <c r="V124" s="110">
        <v>229.93333333333334</v>
      </c>
      <c r="W124" s="111">
        <v>19.632006602820429</v>
      </c>
    </row>
    <row r="125" spans="1:23" s="6" customFormat="1" ht="24" customHeight="1" x14ac:dyDescent="0.15">
      <c r="A125" s="57"/>
      <c r="B125" s="167" t="s">
        <v>16</v>
      </c>
      <c r="C125" s="168"/>
      <c r="D125" s="112">
        <v>60.75</v>
      </c>
      <c r="E125" s="113">
        <v>100</v>
      </c>
      <c r="F125" s="112">
        <v>448</v>
      </c>
      <c r="G125" s="113">
        <v>100</v>
      </c>
      <c r="H125" s="112">
        <v>173</v>
      </c>
      <c r="I125" s="113">
        <v>100</v>
      </c>
      <c r="J125" s="112">
        <v>440</v>
      </c>
      <c r="K125" s="113">
        <v>100</v>
      </c>
      <c r="L125" s="112">
        <v>37.800000000000004</v>
      </c>
      <c r="M125" s="113">
        <v>100</v>
      </c>
      <c r="N125" s="112">
        <v>11.666666666666668</v>
      </c>
      <c r="O125" s="113">
        <v>100</v>
      </c>
      <c r="P125" s="112"/>
      <c r="Q125" s="113"/>
      <c r="R125" s="112"/>
      <c r="S125" s="113"/>
      <c r="T125" s="112"/>
      <c r="U125" s="113"/>
      <c r="V125" s="112">
        <v>1171.2166666666667</v>
      </c>
      <c r="W125" s="113">
        <v>100</v>
      </c>
    </row>
    <row r="126" spans="1:23" s="6" customFormat="1" ht="24" customHeight="1" x14ac:dyDescent="0.15">
      <c r="A126" s="56"/>
      <c r="B126" s="174" t="s">
        <v>71</v>
      </c>
      <c r="C126" s="12" t="s">
        <v>49</v>
      </c>
      <c r="D126" s="106">
        <v>26.938775510204081</v>
      </c>
      <c r="E126" s="107">
        <v>10.869565217391305</v>
      </c>
      <c r="F126" s="106">
        <v>15.263157894736842</v>
      </c>
      <c r="G126" s="107">
        <v>3.8461538461538449</v>
      </c>
      <c r="H126" s="106">
        <v>28.75</v>
      </c>
      <c r="I126" s="107">
        <v>9.67741935483871</v>
      </c>
      <c r="J126" s="106">
        <v>35.482758620689658</v>
      </c>
      <c r="K126" s="107">
        <v>10.90909090909091</v>
      </c>
      <c r="L126" s="106"/>
      <c r="M126" s="107"/>
      <c r="N126" s="106">
        <v>5</v>
      </c>
      <c r="O126" s="107">
        <v>100</v>
      </c>
      <c r="P126" s="106"/>
      <c r="Q126" s="107"/>
      <c r="R126" s="106"/>
      <c r="S126" s="107"/>
      <c r="T126" s="106"/>
      <c r="U126" s="107"/>
      <c r="V126" s="106">
        <v>111.43469202563057</v>
      </c>
      <c r="W126" s="107">
        <v>8.5838675386773104</v>
      </c>
    </row>
    <row r="127" spans="1:23" s="6" customFormat="1" ht="24" customHeight="1" x14ac:dyDescent="0.15">
      <c r="A127" s="56"/>
      <c r="B127" s="166"/>
      <c r="C127" s="13" t="s">
        <v>50</v>
      </c>
      <c r="D127" s="108">
        <v>48.489795918367335</v>
      </c>
      <c r="E127" s="109">
        <v>19.565217391304344</v>
      </c>
      <c r="F127" s="108">
        <v>122.10526315789478</v>
      </c>
      <c r="G127" s="109">
        <v>30.76923076923077</v>
      </c>
      <c r="H127" s="108">
        <v>95.833333333333329</v>
      </c>
      <c r="I127" s="109">
        <v>32.258064516129032</v>
      </c>
      <c r="J127" s="108">
        <v>106.44827586206894</v>
      </c>
      <c r="K127" s="109">
        <v>32.72727272727272</v>
      </c>
      <c r="L127" s="108">
        <v>9.6666666666666661</v>
      </c>
      <c r="M127" s="109">
        <v>40</v>
      </c>
      <c r="N127" s="108"/>
      <c r="O127" s="109"/>
      <c r="P127" s="108">
        <v>2</v>
      </c>
      <c r="Q127" s="109">
        <v>100</v>
      </c>
      <c r="R127" s="108"/>
      <c r="S127" s="109"/>
      <c r="T127" s="108"/>
      <c r="U127" s="109"/>
      <c r="V127" s="108">
        <v>384.5433349383311</v>
      </c>
      <c r="W127" s="109">
        <v>29.621556716221189</v>
      </c>
    </row>
    <row r="128" spans="1:23" s="6" customFormat="1" ht="24" customHeight="1" x14ac:dyDescent="0.15">
      <c r="A128" s="56"/>
      <c r="B128" s="166"/>
      <c r="C128" s="13" t="s">
        <v>51</v>
      </c>
      <c r="D128" s="108">
        <v>64.653061224489775</v>
      </c>
      <c r="E128" s="109">
        <v>26.086956521739125</v>
      </c>
      <c r="F128" s="108">
        <v>122.10526315789478</v>
      </c>
      <c r="G128" s="109">
        <v>30.76923076923077</v>
      </c>
      <c r="H128" s="108">
        <v>95.833333333333329</v>
      </c>
      <c r="I128" s="109">
        <v>32.258064516129032</v>
      </c>
      <c r="J128" s="108">
        <v>76.879310344827587</v>
      </c>
      <c r="K128" s="109">
        <v>23.636363636363637</v>
      </c>
      <c r="L128" s="108">
        <v>4.833333333333333</v>
      </c>
      <c r="M128" s="109">
        <v>20</v>
      </c>
      <c r="N128" s="108"/>
      <c r="O128" s="109"/>
      <c r="P128" s="108"/>
      <c r="Q128" s="109"/>
      <c r="R128" s="108"/>
      <c r="S128" s="109"/>
      <c r="T128" s="108"/>
      <c r="U128" s="109"/>
      <c r="V128" s="108">
        <v>364.3043013938788</v>
      </c>
      <c r="W128" s="109">
        <v>28.062534297812508</v>
      </c>
    </row>
    <row r="129" spans="1:23" s="6" customFormat="1" ht="24" customHeight="1" x14ac:dyDescent="0.15">
      <c r="A129" s="56"/>
      <c r="B129" s="166"/>
      <c r="C129" s="13" t="s">
        <v>52</v>
      </c>
      <c r="D129" s="108">
        <v>37.714285714285708</v>
      </c>
      <c r="E129" s="109">
        <v>15.217391304347824</v>
      </c>
      <c r="F129" s="108">
        <v>61.052631578947384</v>
      </c>
      <c r="G129" s="109">
        <v>15.384615384615383</v>
      </c>
      <c r="H129" s="108">
        <v>28.75</v>
      </c>
      <c r="I129" s="109">
        <v>9.67741935483871</v>
      </c>
      <c r="J129" s="108">
        <v>53.224137931034491</v>
      </c>
      <c r="K129" s="109">
        <v>16.363636363636367</v>
      </c>
      <c r="L129" s="108">
        <v>9.6666666666666661</v>
      </c>
      <c r="M129" s="109">
        <v>40</v>
      </c>
      <c r="N129" s="108"/>
      <c r="O129" s="109"/>
      <c r="P129" s="108"/>
      <c r="Q129" s="109"/>
      <c r="R129" s="108"/>
      <c r="S129" s="109"/>
      <c r="T129" s="108"/>
      <c r="U129" s="109"/>
      <c r="V129" s="108">
        <v>190.40772189093425</v>
      </c>
      <c r="W129" s="109">
        <v>14.66719774015402</v>
      </c>
    </row>
    <row r="130" spans="1:23" s="6" customFormat="1" ht="24" customHeight="1" x14ac:dyDescent="0.15">
      <c r="A130" s="56"/>
      <c r="B130" s="166"/>
      <c r="C130" s="14" t="s">
        <v>53</v>
      </c>
      <c r="D130" s="110">
        <v>70.040816326530589</v>
      </c>
      <c r="E130" s="111">
        <v>28.260869565217384</v>
      </c>
      <c r="F130" s="110">
        <v>76.315789473684234</v>
      </c>
      <c r="G130" s="111">
        <v>19.23076923076923</v>
      </c>
      <c r="H130" s="110">
        <v>47.916666666666671</v>
      </c>
      <c r="I130" s="111">
        <v>16.12903225806452</v>
      </c>
      <c r="J130" s="110">
        <v>53.224137931034491</v>
      </c>
      <c r="K130" s="111">
        <v>16.363636363636367</v>
      </c>
      <c r="L130" s="110"/>
      <c r="M130" s="111"/>
      <c r="N130" s="110"/>
      <c r="O130" s="111"/>
      <c r="P130" s="110"/>
      <c r="Q130" s="111"/>
      <c r="R130" s="110"/>
      <c r="S130" s="111"/>
      <c r="T130" s="110"/>
      <c r="U130" s="111"/>
      <c r="V130" s="110">
        <v>247.49741039791598</v>
      </c>
      <c r="W130" s="111">
        <v>19.06484370713498</v>
      </c>
    </row>
    <row r="131" spans="1:23" s="6" customFormat="1" ht="24" customHeight="1" x14ac:dyDescent="0.15">
      <c r="A131" s="57"/>
      <c r="B131" s="167" t="s">
        <v>16</v>
      </c>
      <c r="C131" s="168"/>
      <c r="D131" s="112">
        <v>247.83673469387753</v>
      </c>
      <c r="E131" s="113">
        <v>100</v>
      </c>
      <c r="F131" s="112">
        <v>396.84210526315803</v>
      </c>
      <c r="G131" s="113">
        <v>100</v>
      </c>
      <c r="H131" s="112">
        <v>297.08333333333331</v>
      </c>
      <c r="I131" s="113">
        <v>100</v>
      </c>
      <c r="J131" s="112">
        <v>325.25862068965517</v>
      </c>
      <c r="K131" s="113">
        <v>100</v>
      </c>
      <c r="L131" s="112">
        <v>24.166666666666664</v>
      </c>
      <c r="M131" s="113">
        <v>100</v>
      </c>
      <c r="N131" s="112">
        <v>5</v>
      </c>
      <c r="O131" s="113">
        <v>100</v>
      </c>
      <c r="P131" s="112">
        <v>2</v>
      </c>
      <c r="Q131" s="113">
        <v>100</v>
      </c>
      <c r="R131" s="112"/>
      <c r="S131" s="113"/>
      <c r="T131" s="112"/>
      <c r="U131" s="113"/>
      <c r="V131" s="112">
        <v>1298.1874606466906</v>
      </c>
      <c r="W131" s="113">
        <v>100</v>
      </c>
    </row>
    <row r="132" spans="1:23" s="6" customFormat="1" ht="24" customHeight="1" x14ac:dyDescent="0.15">
      <c r="A132" s="56"/>
      <c r="B132" s="174" t="s">
        <v>19</v>
      </c>
      <c r="C132" s="12" t="s">
        <v>49</v>
      </c>
      <c r="D132" s="106"/>
      <c r="E132" s="107"/>
      <c r="F132" s="106"/>
      <c r="G132" s="107"/>
      <c r="H132" s="106"/>
      <c r="I132" s="107"/>
      <c r="J132" s="106">
        <v>27.571428571428573</v>
      </c>
      <c r="K132" s="107">
        <v>16.666666666666664</v>
      </c>
      <c r="L132" s="106"/>
      <c r="M132" s="107"/>
      <c r="N132" s="106"/>
      <c r="O132" s="107"/>
      <c r="P132" s="106"/>
      <c r="Q132" s="107"/>
      <c r="R132" s="106"/>
      <c r="S132" s="107"/>
      <c r="T132" s="106"/>
      <c r="U132" s="107"/>
      <c r="V132" s="106">
        <v>27.571428571428573</v>
      </c>
      <c r="W132" s="107">
        <v>7.601417881055534</v>
      </c>
    </row>
    <row r="133" spans="1:23" s="6" customFormat="1" ht="24" customHeight="1" x14ac:dyDescent="0.15">
      <c r="A133" s="56"/>
      <c r="B133" s="166"/>
      <c r="C133" s="13" t="s">
        <v>50</v>
      </c>
      <c r="D133" s="108"/>
      <c r="E133" s="109"/>
      <c r="F133" s="108">
        <v>16.857142857142858</v>
      </c>
      <c r="G133" s="109">
        <v>20</v>
      </c>
      <c r="H133" s="108">
        <v>45</v>
      </c>
      <c r="I133" s="109">
        <v>50</v>
      </c>
      <c r="J133" s="108"/>
      <c r="K133" s="109"/>
      <c r="L133" s="108"/>
      <c r="M133" s="109"/>
      <c r="N133" s="108">
        <v>8</v>
      </c>
      <c r="O133" s="109">
        <v>100</v>
      </c>
      <c r="P133" s="108">
        <v>1</v>
      </c>
      <c r="Q133" s="109">
        <v>100</v>
      </c>
      <c r="R133" s="108"/>
      <c r="S133" s="109"/>
      <c r="T133" s="108"/>
      <c r="U133" s="109"/>
      <c r="V133" s="108">
        <v>70.857142857142861</v>
      </c>
      <c r="W133" s="109">
        <v>19.535250098463962</v>
      </c>
    </row>
    <row r="134" spans="1:23" s="6" customFormat="1" ht="24" customHeight="1" x14ac:dyDescent="0.15">
      <c r="A134" s="56"/>
      <c r="B134" s="166"/>
      <c r="C134" s="13" t="s">
        <v>51</v>
      </c>
      <c r="D134" s="108"/>
      <c r="E134" s="109"/>
      <c r="F134" s="108">
        <v>16.857142857142858</v>
      </c>
      <c r="G134" s="109">
        <v>20</v>
      </c>
      <c r="H134" s="108"/>
      <c r="I134" s="109"/>
      <c r="J134" s="108">
        <v>82.714285714285722</v>
      </c>
      <c r="K134" s="109">
        <v>50</v>
      </c>
      <c r="L134" s="108">
        <v>7</v>
      </c>
      <c r="M134" s="109">
        <v>50</v>
      </c>
      <c r="N134" s="108"/>
      <c r="O134" s="109"/>
      <c r="P134" s="108"/>
      <c r="Q134" s="109"/>
      <c r="R134" s="108"/>
      <c r="S134" s="109"/>
      <c r="T134" s="108"/>
      <c r="U134" s="109"/>
      <c r="V134" s="108">
        <v>106.57142857142858</v>
      </c>
      <c r="W134" s="109">
        <v>29.381646317447817</v>
      </c>
    </row>
    <row r="135" spans="1:23" s="6" customFormat="1" ht="24" customHeight="1" x14ac:dyDescent="0.15">
      <c r="A135" s="56"/>
      <c r="B135" s="166"/>
      <c r="C135" s="13" t="s">
        <v>52</v>
      </c>
      <c r="D135" s="108"/>
      <c r="E135" s="109"/>
      <c r="F135" s="108">
        <v>33.714285714285715</v>
      </c>
      <c r="G135" s="109">
        <v>40</v>
      </c>
      <c r="H135" s="108">
        <v>45</v>
      </c>
      <c r="I135" s="109">
        <v>50</v>
      </c>
      <c r="J135" s="108"/>
      <c r="K135" s="109"/>
      <c r="L135" s="108">
        <v>7</v>
      </c>
      <c r="M135" s="109">
        <v>50</v>
      </c>
      <c r="N135" s="108"/>
      <c r="O135" s="109"/>
      <c r="P135" s="108"/>
      <c r="Q135" s="109"/>
      <c r="R135" s="108"/>
      <c r="S135" s="109"/>
      <c r="T135" s="108"/>
      <c r="U135" s="109"/>
      <c r="V135" s="108">
        <v>85.714285714285722</v>
      </c>
      <c r="W135" s="109">
        <v>23.631350925561247</v>
      </c>
    </row>
    <row r="136" spans="1:23" s="6" customFormat="1" ht="24" customHeight="1" x14ac:dyDescent="0.15">
      <c r="A136" s="56"/>
      <c r="B136" s="166"/>
      <c r="C136" s="14" t="s">
        <v>53</v>
      </c>
      <c r="D136" s="110"/>
      <c r="E136" s="111"/>
      <c r="F136" s="110">
        <v>16.857142857142858</v>
      </c>
      <c r="G136" s="111">
        <v>20</v>
      </c>
      <c r="H136" s="110"/>
      <c r="I136" s="111"/>
      <c r="J136" s="110">
        <v>55.142857142857146</v>
      </c>
      <c r="K136" s="111">
        <v>33.333333333333329</v>
      </c>
      <c r="L136" s="110"/>
      <c r="M136" s="111"/>
      <c r="N136" s="110"/>
      <c r="O136" s="111"/>
      <c r="P136" s="110"/>
      <c r="Q136" s="111"/>
      <c r="R136" s="110"/>
      <c r="S136" s="111"/>
      <c r="T136" s="110"/>
      <c r="U136" s="111"/>
      <c r="V136" s="110">
        <v>72</v>
      </c>
      <c r="W136" s="111">
        <v>19.850334777471446</v>
      </c>
    </row>
    <row r="137" spans="1:23" s="6" customFormat="1" ht="24" customHeight="1" x14ac:dyDescent="0.15">
      <c r="A137" s="57"/>
      <c r="B137" s="167" t="s">
        <v>16</v>
      </c>
      <c r="C137" s="168"/>
      <c r="D137" s="112"/>
      <c r="E137" s="113"/>
      <c r="F137" s="112">
        <v>84.285714285714292</v>
      </c>
      <c r="G137" s="113">
        <v>100</v>
      </c>
      <c r="H137" s="112">
        <v>90</v>
      </c>
      <c r="I137" s="113">
        <v>100</v>
      </c>
      <c r="J137" s="112">
        <v>165.42857142857144</v>
      </c>
      <c r="K137" s="113">
        <v>100</v>
      </c>
      <c r="L137" s="112">
        <v>14</v>
      </c>
      <c r="M137" s="113">
        <v>100</v>
      </c>
      <c r="N137" s="112">
        <v>8</v>
      </c>
      <c r="O137" s="113">
        <v>100</v>
      </c>
      <c r="P137" s="112">
        <v>1</v>
      </c>
      <c r="Q137" s="113">
        <v>100</v>
      </c>
      <c r="R137" s="112"/>
      <c r="S137" s="113"/>
      <c r="T137" s="112"/>
      <c r="U137" s="113"/>
      <c r="V137" s="112">
        <v>362.71428571428572</v>
      </c>
      <c r="W137" s="113">
        <v>100</v>
      </c>
    </row>
    <row r="138" spans="1:23" s="6" customFormat="1" ht="24" customHeight="1" x14ac:dyDescent="0.15">
      <c r="A138" s="60"/>
      <c r="B138" s="174" t="s">
        <v>72</v>
      </c>
      <c r="C138" s="12" t="s">
        <v>49</v>
      </c>
      <c r="D138" s="106"/>
      <c r="E138" s="107"/>
      <c r="F138" s="106">
        <v>154.88</v>
      </c>
      <c r="G138" s="107">
        <v>9.5238095238095237</v>
      </c>
      <c r="H138" s="106">
        <v>64.21052631578948</v>
      </c>
      <c r="I138" s="107">
        <v>5.8823529411764701</v>
      </c>
      <c r="J138" s="106">
        <v>96.490196078431367</v>
      </c>
      <c r="K138" s="107">
        <v>7.2916666666666661</v>
      </c>
      <c r="L138" s="106">
        <v>33.431372549019606</v>
      </c>
      <c r="M138" s="107">
        <v>23.404255319148941</v>
      </c>
      <c r="N138" s="106">
        <v>7</v>
      </c>
      <c r="O138" s="107">
        <v>9.6774193548387082</v>
      </c>
      <c r="P138" s="106">
        <v>8</v>
      </c>
      <c r="Q138" s="107">
        <v>66.666666666666671</v>
      </c>
      <c r="R138" s="106"/>
      <c r="S138" s="107"/>
      <c r="T138" s="106"/>
      <c r="U138" s="107"/>
      <c r="V138" s="106">
        <v>364.01209494324047</v>
      </c>
      <c r="W138" s="107">
        <v>7.7113753278372288</v>
      </c>
    </row>
    <row r="139" spans="1:23" s="6" customFormat="1" ht="24" customHeight="1" x14ac:dyDescent="0.15">
      <c r="A139" s="49"/>
      <c r="B139" s="166"/>
      <c r="C139" s="13" t="s">
        <v>50</v>
      </c>
      <c r="D139" s="108">
        <v>89.833333333333329</v>
      </c>
      <c r="E139" s="109">
        <v>20</v>
      </c>
      <c r="F139" s="108">
        <v>696.96</v>
      </c>
      <c r="G139" s="109">
        <v>42.857142857142861</v>
      </c>
      <c r="H139" s="108">
        <v>449.47368421052636</v>
      </c>
      <c r="I139" s="109">
        <v>41.17647058823529</v>
      </c>
      <c r="J139" s="108">
        <v>703</v>
      </c>
      <c r="K139" s="109">
        <v>53.125</v>
      </c>
      <c r="L139" s="108">
        <v>54.705882352941174</v>
      </c>
      <c r="M139" s="109">
        <v>38.297872340425535</v>
      </c>
      <c r="N139" s="108">
        <v>39.666666666666671</v>
      </c>
      <c r="O139" s="109">
        <v>54.838709677419352</v>
      </c>
      <c r="P139" s="108">
        <v>2</v>
      </c>
      <c r="Q139" s="109">
        <v>16.666666666666668</v>
      </c>
      <c r="R139" s="108">
        <v>2</v>
      </c>
      <c r="S139" s="109">
        <v>66.666666666666671</v>
      </c>
      <c r="T139" s="108"/>
      <c r="U139" s="109"/>
      <c r="V139" s="108">
        <v>2037.6395665634677</v>
      </c>
      <c r="W139" s="109">
        <v>43.166157660427629</v>
      </c>
    </row>
    <row r="140" spans="1:23" s="6" customFormat="1" ht="24" customHeight="1" x14ac:dyDescent="0.15">
      <c r="A140" s="49"/>
      <c r="B140" s="166"/>
      <c r="C140" s="13" t="s">
        <v>51</v>
      </c>
      <c r="D140" s="108">
        <v>269.5</v>
      </c>
      <c r="E140" s="109">
        <v>60.000000000000007</v>
      </c>
      <c r="F140" s="108">
        <v>387.2</v>
      </c>
      <c r="G140" s="109">
        <v>23.80952380952381</v>
      </c>
      <c r="H140" s="108">
        <v>449.47368421052636</v>
      </c>
      <c r="I140" s="109">
        <v>41.17647058823529</v>
      </c>
      <c r="J140" s="108">
        <v>303.25490196078437</v>
      </c>
      <c r="K140" s="109">
        <v>22.916666666666671</v>
      </c>
      <c r="L140" s="108">
        <v>30.392156862745097</v>
      </c>
      <c r="M140" s="109">
        <v>21.276595744680854</v>
      </c>
      <c r="N140" s="108">
        <v>18.666666666666668</v>
      </c>
      <c r="O140" s="109">
        <v>25.806451612903224</v>
      </c>
      <c r="P140" s="108"/>
      <c r="Q140" s="109"/>
      <c r="R140" s="108"/>
      <c r="S140" s="109"/>
      <c r="T140" s="108"/>
      <c r="U140" s="109"/>
      <c r="V140" s="108">
        <v>1458.4874097007228</v>
      </c>
      <c r="W140" s="109">
        <v>30.897170680224487</v>
      </c>
    </row>
    <row r="141" spans="1:23" s="6" customFormat="1" ht="24" customHeight="1" x14ac:dyDescent="0.15">
      <c r="A141" s="49"/>
      <c r="B141" s="166"/>
      <c r="C141" s="13" t="s">
        <v>52</v>
      </c>
      <c r="D141" s="108"/>
      <c r="E141" s="109"/>
      <c r="F141" s="108">
        <v>77.44</v>
      </c>
      <c r="G141" s="109">
        <v>4.7619047619047619</v>
      </c>
      <c r="H141" s="108"/>
      <c r="I141" s="109"/>
      <c r="J141" s="108">
        <v>137.84313725490196</v>
      </c>
      <c r="K141" s="109">
        <v>10.416666666666668</v>
      </c>
      <c r="L141" s="108">
        <v>21.274509803921568</v>
      </c>
      <c r="M141" s="109">
        <v>14.893617021276597</v>
      </c>
      <c r="N141" s="108">
        <v>2.3333333333333335</v>
      </c>
      <c r="O141" s="109">
        <v>3.225806451612903</v>
      </c>
      <c r="P141" s="108"/>
      <c r="Q141" s="109"/>
      <c r="R141" s="108">
        <v>1</v>
      </c>
      <c r="S141" s="109">
        <v>33.333333333333336</v>
      </c>
      <c r="T141" s="108"/>
      <c r="U141" s="109"/>
      <c r="V141" s="108">
        <v>239.89098039215688</v>
      </c>
      <c r="W141" s="109">
        <v>5.081944839924101</v>
      </c>
    </row>
    <row r="142" spans="1:23" s="6" customFormat="1" ht="24" customHeight="1" x14ac:dyDescent="0.15">
      <c r="A142" s="49"/>
      <c r="B142" s="166"/>
      <c r="C142" s="14" t="s">
        <v>53</v>
      </c>
      <c r="D142" s="110">
        <v>89.833333333333329</v>
      </c>
      <c r="E142" s="111">
        <v>20</v>
      </c>
      <c r="F142" s="110">
        <v>309.76</v>
      </c>
      <c r="G142" s="111">
        <v>19.047619047619047</v>
      </c>
      <c r="H142" s="110">
        <v>128.42105263157896</v>
      </c>
      <c r="I142" s="111">
        <v>11.76470588235294</v>
      </c>
      <c r="J142" s="110">
        <v>82.705882352941174</v>
      </c>
      <c r="K142" s="111">
        <v>6.25</v>
      </c>
      <c r="L142" s="110">
        <v>3.0392156862745097</v>
      </c>
      <c r="M142" s="111">
        <v>2.1276595744680855</v>
      </c>
      <c r="N142" s="110">
        <v>4.666666666666667</v>
      </c>
      <c r="O142" s="111">
        <v>6.4516129032258061</v>
      </c>
      <c r="P142" s="110">
        <v>2</v>
      </c>
      <c r="Q142" s="111">
        <v>16.666666666666668</v>
      </c>
      <c r="R142" s="110"/>
      <c r="S142" s="111"/>
      <c r="T142" s="110"/>
      <c r="U142" s="111"/>
      <c r="V142" s="110">
        <v>620.42615067079453</v>
      </c>
      <c r="W142" s="111">
        <v>13.143351491586559</v>
      </c>
    </row>
    <row r="143" spans="1:23" s="6" customFormat="1" ht="24" customHeight="1" x14ac:dyDescent="0.15">
      <c r="A143" s="57"/>
      <c r="B143" s="167" t="s">
        <v>16</v>
      </c>
      <c r="C143" s="168"/>
      <c r="D143" s="112">
        <v>449.16666666666663</v>
      </c>
      <c r="E143" s="113">
        <v>100</v>
      </c>
      <c r="F143" s="112">
        <v>1626.24</v>
      </c>
      <c r="G143" s="113">
        <v>100</v>
      </c>
      <c r="H143" s="112">
        <v>1091.5789473684213</v>
      </c>
      <c r="I143" s="113">
        <v>100</v>
      </c>
      <c r="J143" s="112">
        <v>1323.2941176470588</v>
      </c>
      <c r="K143" s="113">
        <v>100</v>
      </c>
      <c r="L143" s="112">
        <v>142.84313725490193</v>
      </c>
      <c r="M143" s="113">
        <v>100</v>
      </c>
      <c r="N143" s="112">
        <v>72.333333333333343</v>
      </c>
      <c r="O143" s="113">
        <v>100</v>
      </c>
      <c r="P143" s="112">
        <v>12</v>
      </c>
      <c r="Q143" s="113">
        <v>100</v>
      </c>
      <c r="R143" s="112">
        <v>3</v>
      </c>
      <c r="S143" s="113">
        <v>100</v>
      </c>
      <c r="T143" s="112"/>
      <c r="U143" s="113"/>
      <c r="V143" s="112">
        <v>4720.4562022703822</v>
      </c>
      <c r="W143" s="113">
        <v>100</v>
      </c>
    </row>
    <row r="144" spans="1:23" s="6" customFormat="1" ht="24" customHeight="1" x14ac:dyDescent="0.15">
      <c r="A144" s="56"/>
      <c r="B144" s="174" t="s">
        <v>73</v>
      </c>
      <c r="C144" s="12" t="s">
        <v>49</v>
      </c>
      <c r="D144" s="106"/>
      <c r="E144" s="107"/>
      <c r="F144" s="106">
        <v>14.44</v>
      </c>
      <c r="G144" s="107">
        <v>4.1666666666666661</v>
      </c>
      <c r="H144" s="106"/>
      <c r="I144" s="107"/>
      <c r="J144" s="106">
        <v>93.802816901408448</v>
      </c>
      <c r="K144" s="107">
        <v>13.23529411764706</v>
      </c>
      <c r="L144" s="106">
        <v>7.875</v>
      </c>
      <c r="M144" s="107">
        <v>12.5</v>
      </c>
      <c r="N144" s="106">
        <v>5.5555555555555554</v>
      </c>
      <c r="O144" s="107">
        <v>26.666666666666668</v>
      </c>
      <c r="P144" s="106">
        <v>3</v>
      </c>
      <c r="Q144" s="107">
        <v>33.333333333333336</v>
      </c>
      <c r="R144" s="106">
        <v>0.33333333333333331</v>
      </c>
      <c r="S144" s="107">
        <v>33.333333333333329</v>
      </c>
      <c r="T144" s="106"/>
      <c r="U144" s="107"/>
      <c r="V144" s="106">
        <v>125.00670579029733</v>
      </c>
      <c r="W144" s="107">
        <v>6.8067877079953796</v>
      </c>
    </row>
    <row r="145" spans="1:23" s="6" customFormat="1" ht="24" customHeight="1" x14ac:dyDescent="0.15">
      <c r="A145" s="56"/>
      <c r="B145" s="166"/>
      <c r="C145" s="13" t="s">
        <v>50</v>
      </c>
      <c r="D145" s="108">
        <v>258</v>
      </c>
      <c r="E145" s="109">
        <v>100</v>
      </c>
      <c r="F145" s="108">
        <v>86.64</v>
      </c>
      <c r="G145" s="109">
        <v>25</v>
      </c>
      <c r="H145" s="108">
        <v>200.375</v>
      </c>
      <c r="I145" s="109">
        <v>46.666666666666664</v>
      </c>
      <c r="J145" s="108">
        <v>364.78873239436609</v>
      </c>
      <c r="K145" s="109">
        <v>51.470588235294109</v>
      </c>
      <c r="L145" s="108">
        <v>44.625</v>
      </c>
      <c r="M145" s="109">
        <v>70.833333333333329</v>
      </c>
      <c r="N145" s="108">
        <v>9.7222222222222232</v>
      </c>
      <c r="O145" s="109">
        <v>46.666666666666671</v>
      </c>
      <c r="P145" s="108">
        <v>1.5</v>
      </c>
      <c r="Q145" s="109">
        <v>16.666666666666668</v>
      </c>
      <c r="R145" s="108">
        <v>0.66666666666666663</v>
      </c>
      <c r="S145" s="109">
        <v>66.666666666666657</v>
      </c>
      <c r="T145" s="108"/>
      <c r="U145" s="109"/>
      <c r="V145" s="108">
        <v>966.31762128325488</v>
      </c>
      <c r="W145" s="109">
        <v>52.617328526392718</v>
      </c>
    </row>
    <row r="146" spans="1:23" s="6" customFormat="1" ht="24" customHeight="1" x14ac:dyDescent="0.15">
      <c r="A146" s="56"/>
      <c r="B146" s="166"/>
      <c r="C146" s="13" t="s">
        <v>51</v>
      </c>
      <c r="D146" s="108"/>
      <c r="E146" s="109"/>
      <c r="F146" s="108">
        <v>101.08</v>
      </c>
      <c r="G146" s="109">
        <v>29.166666666666664</v>
      </c>
      <c r="H146" s="108">
        <v>85.875</v>
      </c>
      <c r="I146" s="109">
        <v>20</v>
      </c>
      <c r="J146" s="108">
        <v>145.91549295774647</v>
      </c>
      <c r="K146" s="109">
        <v>20.588235294117649</v>
      </c>
      <c r="L146" s="108">
        <v>10.5</v>
      </c>
      <c r="M146" s="109">
        <v>16.666666666666668</v>
      </c>
      <c r="N146" s="108"/>
      <c r="O146" s="109"/>
      <c r="P146" s="108">
        <v>1.5</v>
      </c>
      <c r="Q146" s="109">
        <v>16.666666666666668</v>
      </c>
      <c r="R146" s="108"/>
      <c r="S146" s="109"/>
      <c r="T146" s="108"/>
      <c r="U146" s="109"/>
      <c r="V146" s="108">
        <v>344.87049295774648</v>
      </c>
      <c r="W146" s="109">
        <v>18.778674451697288</v>
      </c>
    </row>
    <row r="147" spans="1:23" s="6" customFormat="1" ht="24" customHeight="1" x14ac:dyDescent="0.15">
      <c r="A147" s="56"/>
      <c r="B147" s="166"/>
      <c r="C147" s="13" t="s">
        <v>52</v>
      </c>
      <c r="D147" s="108"/>
      <c r="E147" s="109"/>
      <c r="F147" s="108">
        <v>43.32</v>
      </c>
      <c r="G147" s="109">
        <v>12.5</v>
      </c>
      <c r="H147" s="108">
        <v>85.875</v>
      </c>
      <c r="I147" s="109">
        <v>20</v>
      </c>
      <c r="J147" s="108">
        <v>62.535211267605639</v>
      </c>
      <c r="K147" s="109">
        <v>8.8235294117647065</v>
      </c>
      <c r="L147" s="108"/>
      <c r="M147" s="109"/>
      <c r="N147" s="108">
        <v>4.1666666666666661</v>
      </c>
      <c r="O147" s="109">
        <v>20</v>
      </c>
      <c r="P147" s="108">
        <v>1.5</v>
      </c>
      <c r="Q147" s="109">
        <v>16.666666666666668</v>
      </c>
      <c r="R147" s="108"/>
      <c r="S147" s="109"/>
      <c r="T147" s="108"/>
      <c r="U147" s="109"/>
      <c r="V147" s="108">
        <v>197.39687793427228</v>
      </c>
      <c r="W147" s="109">
        <v>10.748532519316722</v>
      </c>
    </row>
    <row r="148" spans="1:23" s="6" customFormat="1" ht="24" customHeight="1" x14ac:dyDescent="0.15">
      <c r="A148" s="56"/>
      <c r="B148" s="166"/>
      <c r="C148" s="14" t="s">
        <v>53</v>
      </c>
      <c r="D148" s="110"/>
      <c r="E148" s="111"/>
      <c r="F148" s="110">
        <v>101.08</v>
      </c>
      <c r="G148" s="111">
        <v>29.166666666666664</v>
      </c>
      <c r="H148" s="110">
        <v>57.25</v>
      </c>
      <c r="I148" s="111">
        <v>13.333333333333334</v>
      </c>
      <c r="J148" s="110">
        <v>41.690140845070424</v>
      </c>
      <c r="K148" s="111">
        <v>5.882352941176471</v>
      </c>
      <c r="L148" s="110"/>
      <c r="M148" s="111"/>
      <c r="N148" s="110">
        <v>1.3888888888888888</v>
      </c>
      <c r="O148" s="111">
        <v>6.666666666666667</v>
      </c>
      <c r="P148" s="110">
        <v>1.5</v>
      </c>
      <c r="Q148" s="111">
        <v>16.666666666666668</v>
      </c>
      <c r="R148" s="110"/>
      <c r="S148" s="111"/>
      <c r="T148" s="110"/>
      <c r="U148" s="111"/>
      <c r="V148" s="110">
        <v>202.9090297339593</v>
      </c>
      <c r="W148" s="111">
        <v>11.048676794597885</v>
      </c>
    </row>
    <row r="149" spans="1:23" s="6" customFormat="1" ht="24" customHeight="1" x14ac:dyDescent="0.15">
      <c r="A149" s="57"/>
      <c r="B149" s="167" t="s">
        <v>16</v>
      </c>
      <c r="C149" s="168"/>
      <c r="D149" s="112">
        <v>258</v>
      </c>
      <c r="E149" s="113">
        <v>100</v>
      </c>
      <c r="F149" s="112">
        <v>346.56</v>
      </c>
      <c r="G149" s="113">
        <v>100</v>
      </c>
      <c r="H149" s="112">
        <v>429.375</v>
      </c>
      <c r="I149" s="113">
        <v>100</v>
      </c>
      <c r="J149" s="112">
        <v>708.73239436619713</v>
      </c>
      <c r="K149" s="113">
        <v>100</v>
      </c>
      <c r="L149" s="112">
        <v>63</v>
      </c>
      <c r="M149" s="113">
        <v>100</v>
      </c>
      <c r="N149" s="112">
        <v>20.833333333333332</v>
      </c>
      <c r="O149" s="113">
        <v>100</v>
      </c>
      <c r="P149" s="112">
        <v>9</v>
      </c>
      <c r="Q149" s="113">
        <v>100</v>
      </c>
      <c r="R149" s="112">
        <v>1</v>
      </c>
      <c r="S149" s="113">
        <v>100</v>
      </c>
      <c r="T149" s="112"/>
      <c r="U149" s="113"/>
      <c r="V149" s="112">
        <v>1836.5007276995304</v>
      </c>
      <c r="W149" s="113">
        <v>100</v>
      </c>
    </row>
    <row r="150" spans="1:23" s="6" customFormat="1" ht="24" customHeight="1" x14ac:dyDescent="0.15">
      <c r="A150" s="182"/>
      <c r="B150" s="165" t="s">
        <v>74</v>
      </c>
      <c r="C150" s="12" t="s">
        <v>49</v>
      </c>
      <c r="D150" s="106"/>
      <c r="E150" s="107"/>
      <c r="F150" s="106">
        <v>104.35294117647059</v>
      </c>
      <c r="G150" s="107">
        <v>4.3478260869565224</v>
      </c>
      <c r="H150" s="106">
        <v>85.18518518518519</v>
      </c>
      <c r="I150" s="107">
        <v>8.3333333333333321</v>
      </c>
      <c r="J150" s="106">
        <v>314.904255319149</v>
      </c>
      <c r="K150" s="107">
        <v>13.749999999999995</v>
      </c>
      <c r="L150" s="106">
        <v>32.800000000000004</v>
      </c>
      <c r="M150" s="107">
        <v>22.727272727272727</v>
      </c>
      <c r="N150" s="106">
        <v>17.75</v>
      </c>
      <c r="O150" s="107">
        <v>30.76923076923077</v>
      </c>
      <c r="P150" s="106">
        <v>2</v>
      </c>
      <c r="Q150" s="107">
        <v>100</v>
      </c>
      <c r="R150" s="106"/>
      <c r="S150" s="107"/>
      <c r="T150" s="106">
        <v>3</v>
      </c>
      <c r="U150" s="107">
        <v>100</v>
      </c>
      <c r="V150" s="106">
        <v>559.99238168080478</v>
      </c>
      <c r="W150" s="107">
        <v>9.0201662978703716</v>
      </c>
    </row>
    <row r="151" spans="1:23" s="6" customFormat="1" ht="24" customHeight="1" x14ac:dyDescent="0.15">
      <c r="A151" s="182"/>
      <c r="B151" s="166"/>
      <c r="C151" s="13" t="s">
        <v>50</v>
      </c>
      <c r="D151" s="108">
        <v>215</v>
      </c>
      <c r="E151" s="109">
        <v>75</v>
      </c>
      <c r="F151" s="108">
        <v>626.11764705882342</v>
      </c>
      <c r="G151" s="109">
        <v>26.086956521739125</v>
      </c>
      <c r="H151" s="108">
        <v>298.14814814814821</v>
      </c>
      <c r="I151" s="109">
        <v>29.166666666666668</v>
      </c>
      <c r="J151" s="108">
        <v>715.69148936170257</v>
      </c>
      <c r="K151" s="109">
        <v>31.250000000000004</v>
      </c>
      <c r="L151" s="108">
        <v>42.640000000000008</v>
      </c>
      <c r="M151" s="109">
        <v>29.545454545454547</v>
      </c>
      <c r="N151" s="108">
        <v>17.75</v>
      </c>
      <c r="O151" s="109">
        <v>30.76923076923077</v>
      </c>
      <c r="P151" s="108"/>
      <c r="Q151" s="109"/>
      <c r="R151" s="108"/>
      <c r="S151" s="109"/>
      <c r="T151" s="108"/>
      <c r="U151" s="109"/>
      <c r="V151" s="108">
        <v>1915.3472845686745</v>
      </c>
      <c r="W151" s="109">
        <v>30.851760827760014</v>
      </c>
    </row>
    <row r="152" spans="1:23" s="6" customFormat="1" ht="24" customHeight="1" x14ac:dyDescent="0.15">
      <c r="A152" s="182"/>
      <c r="B152" s="166"/>
      <c r="C152" s="13" t="s">
        <v>51</v>
      </c>
      <c r="D152" s="108"/>
      <c r="E152" s="109"/>
      <c r="F152" s="108">
        <v>782.64705882352916</v>
      </c>
      <c r="G152" s="109">
        <v>32.608695652173907</v>
      </c>
      <c r="H152" s="108">
        <v>383.33333333333343</v>
      </c>
      <c r="I152" s="109">
        <v>37.5</v>
      </c>
      <c r="J152" s="108">
        <v>601.18085106383012</v>
      </c>
      <c r="K152" s="109">
        <v>26.25</v>
      </c>
      <c r="L152" s="108">
        <v>36.080000000000005</v>
      </c>
      <c r="M152" s="109">
        <v>25</v>
      </c>
      <c r="N152" s="108">
        <v>11.09375</v>
      </c>
      <c r="O152" s="109">
        <v>19.23076923076923</v>
      </c>
      <c r="P152" s="108"/>
      <c r="Q152" s="109"/>
      <c r="R152" s="108">
        <v>1</v>
      </c>
      <c r="S152" s="109">
        <v>50</v>
      </c>
      <c r="T152" s="108"/>
      <c r="U152" s="109"/>
      <c r="V152" s="108">
        <v>1815.3349932206925</v>
      </c>
      <c r="W152" s="109">
        <v>29.240796948069111</v>
      </c>
    </row>
    <row r="153" spans="1:23" s="6" customFormat="1" ht="24" customHeight="1" x14ac:dyDescent="0.15">
      <c r="A153" s="182"/>
      <c r="B153" s="166"/>
      <c r="C153" s="13" t="s">
        <v>52</v>
      </c>
      <c r="D153" s="108">
        <v>71.666666666666671</v>
      </c>
      <c r="E153" s="109">
        <v>25</v>
      </c>
      <c r="F153" s="108">
        <v>417.41176470588238</v>
      </c>
      <c r="G153" s="109">
        <v>17.39130434782609</v>
      </c>
      <c r="H153" s="108">
        <v>170.37037037037038</v>
      </c>
      <c r="I153" s="109">
        <v>16.666666666666664</v>
      </c>
      <c r="J153" s="108">
        <v>429.41489361702145</v>
      </c>
      <c r="K153" s="109">
        <v>18.749999999999996</v>
      </c>
      <c r="L153" s="108">
        <v>13.12</v>
      </c>
      <c r="M153" s="109">
        <v>9.0909090909090882</v>
      </c>
      <c r="N153" s="108">
        <v>4.4375</v>
      </c>
      <c r="O153" s="109">
        <v>7.6923076923076925</v>
      </c>
      <c r="P153" s="108"/>
      <c r="Q153" s="109"/>
      <c r="R153" s="108">
        <v>1</v>
      </c>
      <c r="S153" s="109">
        <v>50</v>
      </c>
      <c r="T153" s="108"/>
      <c r="U153" s="109"/>
      <c r="V153" s="108">
        <v>1107.4211953599406</v>
      </c>
      <c r="W153" s="109">
        <v>17.837962927193622</v>
      </c>
    </row>
    <row r="154" spans="1:23" s="6" customFormat="1" ht="24" customHeight="1" x14ac:dyDescent="0.15">
      <c r="A154" s="182"/>
      <c r="B154" s="166"/>
      <c r="C154" s="14" t="s">
        <v>53</v>
      </c>
      <c r="D154" s="110"/>
      <c r="E154" s="111"/>
      <c r="F154" s="110">
        <v>469.58823529411768</v>
      </c>
      <c r="G154" s="111">
        <v>19.565217391304351</v>
      </c>
      <c r="H154" s="110">
        <v>85.18518518518519</v>
      </c>
      <c r="I154" s="111">
        <v>8.3333333333333321</v>
      </c>
      <c r="J154" s="110">
        <v>229.02127659574469</v>
      </c>
      <c r="K154" s="111">
        <v>9.9999999999999947</v>
      </c>
      <c r="L154" s="110">
        <v>19.68</v>
      </c>
      <c r="M154" s="111">
        <v>13.636363636363635</v>
      </c>
      <c r="N154" s="110">
        <v>6.65625</v>
      </c>
      <c r="O154" s="111">
        <v>11.538461538461538</v>
      </c>
      <c r="P154" s="110"/>
      <c r="Q154" s="111"/>
      <c r="R154" s="110"/>
      <c r="S154" s="111"/>
      <c r="T154" s="110"/>
      <c r="U154" s="111"/>
      <c r="V154" s="110">
        <v>810.13094707504752</v>
      </c>
      <c r="W154" s="111">
        <v>13.049312999106883</v>
      </c>
    </row>
    <row r="155" spans="1:23" s="6" customFormat="1" ht="24" customHeight="1" x14ac:dyDescent="0.15">
      <c r="A155" s="59"/>
      <c r="B155" s="167" t="s">
        <v>16</v>
      </c>
      <c r="C155" s="168"/>
      <c r="D155" s="112">
        <v>286.66666666666669</v>
      </c>
      <c r="E155" s="113">
        <v>100</v>
      </c>
      <c r="F155" s="112">
        <v>2400.1176470588234</v>
      </c>
      <c r="G155" s="113">
        <v>100</v>
      </c>
      <c r="H155" s="112">
        <v>1022.2222222222224</v>
      </c>
      <c r="I155" s="113">
        <v>100</v>
      </c>
      <c r="J155" s="112">
        <v>2290.212765957448</v>
      </c>
      <c r="K155" s="113">
        <v>100</v>
      </c>
      <c r="L155" s="112">
        <v>144.32000000000002</v>
      </c>
      <c r="M155" s="113">
        <v>100</v>
      </c>
      <c r="N155" s="112">
        <v>57.6875</v>
      </c>
      <c r="O155" s="113">
        <v>100</v>
      </c>
      <c r="P155" s="112">
        <v>2</v>
      </c>
      <c r="Q155" s="113">
        <v>100</v>
      </c>
      <c r="R155" s="112">
        <v>2</v>
      </c>
      <c r="S155" s="113">
        <v>100</v>
      </c>
      <c r="T155" s="112">
        <v>3</v>
      </c>
      <c r="U155" s="113">
        <v>100</v>
      </c>
      <c r="V155" s="112">
        <v>6208.2268019051598</v>
      </c>
      <c r="W155" s="113">
        <v>100</v>
      </c>
    </row>
    <row r="156" spans="1:23" s="6" customFormat="1" ht="24" customHeight="1" x14ac:dyDescent="0.15">
      <c r="A156" s="183" t="s">
        <v>75</v>
      </c>
      <c r="B156" s="174" t="s">
        <v>76</v>
      </c>
      <c r="C156" s="12" t="s">
        <v>49</v>
      </c>
      <c r="D156" s="106"/>
      <c r="E156" s="107"/>
      <c r="F156" s="106">
        <v>31.814814814814813</v>
      </c>
      <c r="G156" s="107">
        <v>3.8461538461538454</v>
      </c>
      <c r="H156" s="106">
        <v>49</v>
      </c>
      <c r="I156" s="107">
        <v>10</v>
      </c>
      <c r="J156" s="106">
        <v>213.38571428571427</v>
      </c>
      <c r="K156" s="107">
        <v>19.117647058823529</v>
      </c>
      <c r="L156" s="106">
        <v>15.891891891891891</v>
      </c>
      <c r="M156" s="107">
        <v>19.999999999999996</v>
      </c>
      <c r="N156" s="106">
        <v>7.615384615384615</v>
      </c>
      <c r="O156" s="107">
        <v>23.076923076923077</v>
      </c>
      <c r="P156" s="106">
        <v>2.3333333333333335</v>
      </c>
      <c r="Q156" s="107">
        <v>33.333333333333329</v>
      </c>
      <c r="R156" s="106"/>
      <c r="S156" s="107"/>
      <c r="T156" s="106"/>
      <c r="U156" s="107"/>
      <c r="V156" s="106">
        <v>320.04113894113891</v>
      </c>
      <c r="W156" s="107">
        <v>9.4747947195485551</v>
      </c>
    </row>
    <row r="157" spans="1:23" s="6" customFormat="1" ht="24" customHeight="1" x14ac:dyDescent="0.15">
      <c r="A157" s="182"/>
      <c r="B157" s="166"/>
      <c r="C157" s="13" t="s">
        <v>50</v>
      </c>
      <c r="D157" s="108"/>
      <c r="E157" s="109"/>
      <c r="F157" s="108">
        <v>318.14814814814815</v>
      </c>
      <c r="G157" s="109">
        <v>38.461538461538453</v>
      </c>
      <c r="H157" s="108">
        <v>294</v>
      </c>
      <c r="I157" s="109">
        <v>60</v>
      </c>
      <c r="J157" s="108">
        <v>640.15714285714284</v>
      </c>
      <c r="K157" s="109">
        <v>57.352941176470587</v>
      </c>
      <c r="L157" s="108">
        <v>47.675675675675691</v>
      </c>
      <c r="M157" s="109">
        <v>60.000000000000014</v>
      </c>
      <c r="N157" s="108">
        <v>15.23076923076923</v>
      </c>
      <c r="O157" s="109">
        <v>46.153846153846153</v>
      </c>
      <c r="P157" s="108">
        <v>3.5</v>
      </c>
      <c r="Q157" s="109">
        <v>49.999999999999993</v>
      </c>
      <c r="R157" s="108"/>
      <c r="S157" s="109"/>
      <c r="T157" s="108"/>
      <c r="U157" s="109"/>
      <c r="V157" s="108">
        <v>1318.711735911736</v>
      </c>
      <c r="W157" s="109">
        <v>39.04036535228424</v>
      </c>
    </row>
    <row r="158" spans="1:23" s="6" customFormat="1" ht="24" customHeight="1" x14ac:dyDescent="0.15">
      <c r="A158" s="182"/>
      <c r="B158" s="166"/>
      <c r="C158" s="13" t="s">
        <v>51</v>
      </c>
      <c r="D158" s="114">
        <v>550</v>
      </c>
      <c r="E158" s="115">
        <v>66.666666666666671</v>
      </c>
      <c r="F158" s="108">
        <v>222.7037037037037</v>
      </c>
      <c r="G158" s="109">
        <v>26.923076923076916</v>
      </c>
      <c r="H158" s="108">
        <v>73.5</v>
      </c>
      <c r="I158" s="109">
        <v>15</v>
      </c>
      <c r="J158" s="108">
        <v>82.071428571428569</v>
      </c>
      <c r="K158" s="109">
        <v>7.3529411764705879</v>
      </c>
      <c r="L158" s="108">
        <v>6.8108108108108105</v>
      </c>
      <c r="M158" s="109">
        <v>8.5714285714285694</v>
      </c>
      <c r="N158" s="108">
        <v>7.615384615384615</v>
      </c>
      <c r="O158" s="109">
        <v>23.076923076923077</v>
      </c>
      <c r="P158" s="108"/>
      <c r="Q158" s="109"/>
      <c r="R158" s="108"/>
      <c r="S158" s="109"/>
      <c r="T158" s="108"/>
      <c r="U158" s="109"/>
      <c r="V158" s="108">
        <v>942.70132770132773</v>
      </c>
      <c r="W158" s="109">
        <v>27.908604473060205</v>
      </c>
    </row>
    <row r="159" spans="1:23" s="6" customFormat="1" ht="24" customHeight="1" x14ac:dyDescent="0.15">
      <c r="A159" s="182"/>
      <c r="B159" s="166"/>
      <c r="C159" s="13" t="s">
        <v>52</v>
      </c>
      <c r="D159" s="108"/>
      <c r="E159" s="109"/>
      <c r="F159" s="108">
        <v>159.07407407407408</v>
      </c>
      <c r="G159" s="109">
        <v>19.230769230769226</v>
      </c>
      <c r="H159" s="108"/>
      <c r="I159" s="109"/>
      <c r="J159" s="108">
        <v>98.48571428571428</v>
      </c>
      <c r="K159" s="109">
        <v>8.8235294117647047</v>
      </c>
      <c r="L159" s="108">
        <v>6.8108108108108105</v>
      </c>
      <c r="M159" s="109">
        <v>8.5714285714285694</v>
      </c>
      <c r="N159" s="108"/>
      <c r="O159" s="109"/>
      <c r="P159" s="108"/>
      <c r="Q159" s="109"/>
      <c r="R159" s="108"/>
      <c r="S159" s="109"/>
      <c r="T159" s="108"/>
      <c r="U159" s="109"/>
      <c r="V159" s="108">
        <v>264.37059917059918</v>
      </c>
      <c r="W159" s="109">
        <v>7.8266724250289812</v>
      </c>
    </row>
    <row r="160" spans="1:23" s="6" customFormat="1" ht="24" customHeight="1" x14ac:dyDescent="0.15">
      <c r="A160" s="182"/>
      <c r="B160" s="166"/>
      <c r="C160" s="14" t="s">
        <v>53</v>
      </c>
      <c r="D160" s="110">
        <v>275</v>
      </c>
      <c r="E160" s="111">
        <v>33.333333333333336</v>
      </c>
      <c r="F160" s="110">
        <v>95.444444444444443</v>
      </c>
      <c r="G160" s="111">
        <v>11.538461538461537</v>
      </c>
      <c r="H160" s="110">
        <v>73.5</v>
      </c>
      <c r="I160" s="111">
        <v>15</v>
      </c>
      <c r="J160" s="110">
        <v>82.071428571428569</v>
      </c>
      <c r="K160" s="111">
        <v>7.3529411764705879</v>
      </c>
      <c r="L160" s="110">
        <v>2.2702702702702702</v>
      </c>
      <c r="M160" s="111">
        <v>2.8571428571428568</v>
      </c>
      <c r="N160" s="110">
        <v>2.5384615384615383</v>
      </c>
      <c r="O160" s="111">
        <v>7.6923076923076916</v>
      </c>
      <c r="P160" s="110">
        <v>1.1666666666666667</v>
      </c>
      <c r="Q160" s="111">
        <v>16.666666666666664</v>
      </c>
      <c r="R160" s="110"/>
      <c r="S160" s="111"/>
      <c r="T160" s="110"/>
      <c r="U160" s="111"/>
      <c r="V160" s="110">
        <v>531.9912714912715</v>
      </c>
      <c r="W160" s="111">
        <v>15.74956303007801</v>
      </c>
    </row>
    <row r="161" spans="1:23" s="6" customFormat="1" ht="24" customHeight="1" x14ac:dyDescent="0.15">
      <c r="A161" s="57"/>
      <c r="B161" s="167" t="s">
        <v>16</v>
      </c>
      <c r="C161" s="168"/>
      <c r="D161" s="116">
        <v>825</v>
      </c>
      <c r="E161" s="117">
        <v>100</v>
      </c>
      <c r="F161" s="112">
        <v>827.18518518518533</v>
      </c>
      <c r="G161" s="113">
        <v>100</v>
      </c>
      <c r="H161" s="112">
        <v>490</v>
      </c>
      <c r="I161" s="113">
        <v>100</v>
      </c>
      <c r="J161" s="112">
        <v>1116.1714285714286</v>
      </c>
      <c r="K161" s="113">
        <v>100</v>
      </c>
      <c r="L161" s="112">
        <v>79.459459459459467</v>
      </c>
      <c r="M161" s="113">
        <v>100</v>
      </c>
      <c r="N161" s="112">
        <v>33</v>
      </c>
      <c r="O161" s="113">
        <v>100</v>
      </c>
      <c r="P161" s="112">
        <v>7.0000000000000009</v>
      </c>
      <c r="Q161" s="113">
        <v>100</v>
      </c>
      <c r="R161" s="112"/>
      <c r="S161" s="113"/>
      <c r="T161" s="112"/>
      <c r="U161" s="113"/>
      <c r="V161" s="112">
        <v>3377.8160732160736</v>
      </c>
      <c r="W161" s="113">
        <v>100</v>
      </c>
    </row>
    <row r="162" spans="1:23" s="6" customFormat="1" ht="24" customHeight="1" x14ac:dyDescent="0.15">
      <c r="A162" s="56"/>
      <c r="B162" s="177" t="s">
        <v>20</v>
      </c>
      <c r="C162" s="12" t="s">
        <v>49</v>
      </c>
      <c r="D162" s="106">
        <v>117.54829931972789</v>
      </c>
      <c r="E162" s="107">
        <v>4.1189944987028326</v>
      </c>
      <c r="F162" s="106">
        <v>569.93040106550939</v>
      </c>
      <c r="G162" s="107">
        <v>7.4950203833870876</v>
      </c>
      <c r="H162" s="106">
        <v>276.28571150097468</v>
      </c>
      <c r="I162" s="107">
        <v>6.407901512417931</v>
      </c>
      <c r="J162" s="106">
        <v>972.33817761556713</v>
      </c>
      <c r="K162" s="107">
        <v>12.677121346715907</v>
      </c>
      <c r="L162" s="106">
        <v>102.09826444091151</v>
      </c>
      <c r="M162" s="107">
        <v>17.415306047753802</v>
      </c>
      <c r="N162" s="106">
        <v>53.587606837606835</v>
      </c>
      <c r="O162" s="107">
        <v>22.772147318422792</v>
      </c>
      <c r="P162" s="106">
        <v>15.333333333333334</v>
      </c>
      <c r="Q162" s="107">
        <v>46.464646464646464</v>
      </c>
      <c r="R162" s="106">
        <v>0.33333333333333331</v>
      </c>
      <c r="S162" s="107">
        <v>5.5555555555555554</v>
      </c>
      <c r="T162" s="106">
        <v>3</v>
      </c>
      <c r="U162" s="107">
        <v>100</v>
      </c>
      <c r="V162" s="106">
        <v>2110.4551274469645</v>
      </c>
      <c r="W162" s="107">
        <v>9.0565141879794879</v>
      </c>
    </row>
    <row r="163" spans="1:23" s="6" customFormat="1" ht="24" customHeight="1" x14ac:dyDescent="0.15">
      <c r="A163" s="56"/>
      <c r="B163" s="178"/>
      <c r="C163" s="13" t="s">
        <v>50</v>
      </c>
      <c r="D163" s="108">
        <v>811.90646258503398</v>
      </c>
      <c r="E163" s="109">
        <v>28.449907588648337</v>
      </c>
      <c r="F163" s="108">
        <v>2488.8282012220093</v>
      </c>
      <c r="G163" s="109">
        <v>32.729993107989088</v>
      </c>
      <c r="H163" s="108">
        <v>1767.0409349227771</v>
      </c>
      <c r="I163" s="109">
        <v>40.98302520923567</v>
      </c>
      <c r="J163" s="108">
        <v>3306.2681712703534</v>
      </c>
      <c r="K163" s="109">
        <v>43.106363379419072</v>
      </c>
      <c r="L163" s="108">
        <v>263.77989136195021</v>
      </c>
      <c r="M163" s="109">
        <v>44.993982634937339</v>
      </c>
      <c r="N163" s="108">
        <v>109.43632478632479</v>
      </c>
      <c r="O163" s="109">
        <v>46.505157761067252</v>
      </c>
      <c r="P163" s="108">
        <v>10</v>
      </c>
      <c r="Q163" s="109">
        <v>30.303030303030305</v>
      </c>
      <c r="R163" s="108">
        <v>2.6666666666666665</v>
      </c>
      <c r="S163" s="109">
        <v>44.444444444444443</v>
      </c>
      <c r="T163" s="108"/>
      <c r="U163" s="109"/>
      <c r="V163" s="108">
        <v>8759.9266528151147</v>
      </c>
      <c r="W163" s="109">
        <v>37.59113329874549</v>
      </c>
    </row>
    <row r="164" spans="1:23" s="6" customFormat="1" ht="24" customHeight="1" x14ac:dyDescent="0.15">
      <c r="A164" s="56"/>
      <c r="B164" s="178"/>
      <c r="C164" s="13" t="s">
        <v>51</v>
      </c>
      <c r="D164" s="108">
        <v>1122.8054421768707</v>
      </c>
      <c r="E164" s="109">
        <v>39.344077848891146</v>
      </c>
      <c r="F164" s="108">
        <v>1983.8642308133328</v>
      </c>
      <c r="G164" s="109">
        <v>26.089330942901181</v>
      </c>
      <c r="H164" s="108">
        <v>1322.1938124156547</v>
      </c>
      <c r="I164" s="109">
        <v>30.665674617263061</v>
      </c>
      <c r="J164" s="108">
        <v>1697.7654307472815</v>
      </c>
      <c r="K164" s="109">
        <v>22.135074894027394</v>
      </c>
      <c r="L164" s="108">
        <v>125.11630100688924</v>
      </c>
      <c r="M164" s="109">
        <v>21.341583870496699</v>
      </c>
      <c r="N164" s="108">
        <v>43.775801282051283</v>
      </c>
      <c r="O164" s="109">
        <v>18.602603374280342</v>
      </c>
      <c r="P164" s="108">
        <v>1.5</v>
      </c>
      <c r="Q164" s="109">
        <v>4.5454545454545459</v>
      </c>
      <c r="R164" s="108">
        <v>1</v>
      </c>
      <c r="S164" s="109">
        <v>16.666666666666668</v>
      </c>
      <c r="T164" s="108"/>
      <c r="U164" s="109"/>
      <c r="V164" s="108">
        <v>6298.0210184420803</v>
      </c>
      <c r="W164" s="109">
        <v>27.026453189134241</v>
      </c>
    </row>
    <row r="165" spans="1:23" s="6" customFormat="1" ht="24" customHeight="1" x14ac:dyDescent="0.15">
      <c r="A165" s="56"/>
      <c r="B165" s="178"/>
      <c r="C165" s="13" t="s">
        <v>52</v>
      </c>
      <c r="D165" s="108">
        <v>213.13333333333333</v>
      </c>
      <c r="E165" s="109">
        <v>7.4683771060128112</v>
      </c>
      <c r="F165" s="108">
        <v>1077.6024996629333</v>
      </c>
      <c r="G165" s="109">
        <v>14.171296504034373</v>
      </c>
      <c r="H165" s="108">
        <v>377.60767806267808</v>
      </c>
      <c r="I165" s="109">
        <v>8.7578644520309261</v>
      </c>
      <c r="J165" s="108">
        <v>979.23489726781202</v>
      </c>
      <c r="K165" s="109">
        <v>12.767039190053286</v>
      </c>
      <c r="L165" s="108">
        <v>57.871987281399043</v>
      </c>
      <c r="M165" s="109">
        <v>9.8714544817808267</v>
      </c>
      <c r="N165" s="108">
        <v>10.9375</v>
      </c>
      <c r="O165" s="109">
        <v>4.6479097685783595</v>
      </c>
      <c r="P165" s="108">
        <v>1.5</v>
      </c>
      <c r="Q165" s="109">
        <v>4.5454545454545459</v>
      </c>
      <c r="R165" s="108">
        <v>2</v>
      </c>
      <c r="S165" s="109">
        <v>33.333333333333336</v>
      </c>
      <c r="T165" s="108"/>
      <c r="U165" s="109"/>
      <c r="V165" s="108">
        <v>2719.8878956081558</v>
      </c>
      <c r="W165" s="109">
        <v>11.671749375731729</v>
      </c>
    </row>
    <row r="166" spans="1:23" s="6" customFormat="1" ht="24" customHeight="1" x14ac:dyDescent="0.15">
      <c r="A166" s="56"/>
      <c r="B166" s="178"/>
      <c r="C166" s="14" t="s">
        <v>53</v>
      </c>
      <c r="D166" s="110">
        <v>588.41700680272106</v>
      </c>
      <c r="E166" s="111">
        <v>20.618642957744886</v>
      </c>
      <c r="F166" s="110">
        <v>1483.8954289192061</v>
      </c>
      <c r="G166" s="111">
        <v>19.514359061688307</v>
      </c>
      <c r="H166" s="110">
        <v>568.51290448343082</v>
      </c>
      <c r="I166" s="111">
        <v>13.185534209052411</v>
      </c>
      <c r="J166" s="110">
        <v>714.41675367423886</v>
      </c>
      <c r="K166" s="111">
        <v>9.3144011897843377</v>
      </c>
      <c r="L166" s="110">
        <v>37.389485956544775</v>
      </c>
      <c r="M166" s="111">
        <v>6.377672965031322</v>
      </c>
      <c r="N166" s="110">
        <v>17.583600427350426</v>
      </c>
      <c r="O166" s="111">
        <v>7.4721817776512607</v>
      </c>
      <c r="P166" s="110">
        <v>4.666666666666667</v>
      </c>
      <c r="Q166" s="111">
        <v>14.141414141414142</v>
      </c>
      <c r="R166" s="110"/>
      <c r="S166" s="111"/>
      <c r="T166" s="110"/>
      <c r="U166" s="111"/>
      <c r="V166" s="110">
        <v>3414.8818469301586</v>
      </c>
      <c r="W166" s="111">
        <v>14.654149948409064</v>
      </c>
    </row>
    <row r="167" spans="1:23" s="6" customFormat="1" ht="24" customHeight="1" x14ac:dyDescent="0.15">
      <c r="A167" s="57"/>
      <c r="B167" s="167" t="s">
        <v>16</v>
      </c>
      <c r="C167" s="168"/>
      <c r="D167" s="112">
        <v>2853.8105442176866</v>
      </c>
      <c r="E167" s="113">
        <v>100</v>
      </c>
      <c r="F167" s="112">
        <v>7604.1207616829879</v>
      </c>
      <c r="G167" s="113">
        <v>100</v>
      </c>
      <c r="H167" s="112">
        <v>4311.6410413855156</v>
      </c>
      <c r="I167" s="113">
        <v>100</v>
      </c>
      <c r="J167" s="112">
        <v>7670.0234305752529</v>
      </c>
      <c r="K167" s="113">
        <v>100</v>
      </c>
      <c r="L167" s="112">
        <v>586.25593004769485</v>
      </c>
      <c r="M167" s="113">
        <v>100</v>
      </c>
      <c r="N167" s="112">
        <v>235.32083333333333</v>
      </c>
      <c r="O167" s="113">
        <v>100</v>
      </c>
      <c r="P167" s="112">
        <v>33</v>
      </c>
      <c r="Q167" s="113">
        <v>100</v>
      </c>
      <c r="R167" s="112">
        <v>6</v>
      </c>
      <c r="S167" s="113">
        <v>100</v>
      </c>
      <c r="T167" s="112">
        <v>3</v>
      </c>
      <c r="U167" s="113">
        <v>100</v>
      </c>
      <c r="V167" s="112">
        <v>23303.172541242471</v>
      </c>
      <c r="W167" s="113">
        <v>100</v>
      </c>
    </row>
    <row r="168" spans="1:23" s="6" customFormat="1" ht="24" customHeight="1" x14ac:dyDescent="0.15">
      <c r="A168" s="159" t="s">
        <v>59</v>
      </c>
      <c r="B168" s="160"/>
      <c r="C168" s="12" t="s">
        <v>49</v>
      </c>
      <c r="D168" s="106">
        <v>263.79882298960638</v>
      </c>
      <c r="E168" s="107">
        <v>5.0715903206855906</v>
      </c>
      <c r="F168" s="106">
        <v>896.46686723092307</v>
      </c>
      <c r="G168" s="107">
        <v>7.0016337085633964</v>
      </c>
      <c r="H168" s="106">
        <v>476.54386637582786</v>
      </c>
      <c r="I168" s="107">
        <v>5.8945462854313533</v>
      </c>
      <c r="J168" s="106">
        <v>1545.4301841652893</v>
      </c>
      <c r="K168" s="107">
        <v>12.320242343809426</v>
      </c>
      <c r="L168" s="106">
        <v>162.998019670106</v>
      </c>
      <c r="M168" s="107">
        <v>15.037494330041058</v>
      </c>
      <c r="N168" s="106">
        <v>90.760565052231712</v>
      </c>
      <c r="O168" s="107">
        <v>19.241836406778496</v>
      </c>
      <c r="P168" s="106">
        <v>21.333333333333332</v>
      </c>
      <c r="Q168" s="107">
        <v>36.329233680227048</v>
      </c>
      <c r="R168" s="106">
        <v>4.8833333333333329</v>
      </c>
      <c r="S168" s="107">
        <v>37.564102564102562</v>
      </c>
      <c r="T168" s="106">
        <v>4.333333333333333</v>
      </c>
      <c r="U168" s="107">
        <v>43.333333333333329</v>
      </c>
      <c r="V168" s="106">
        <v>3466.5483254839842</v>
      </c>
      <c r="W168" s="107">
        <v>8.6080835111164387</v>
      </c>
    </row>
    <row r="169" spans="1:23" s="6" customFormat="1" ht="24" customHeight="1" x14ac:dyDescent="0.15">
      <c r="A169" s="161"/>
      <c r="B169" s="160"/>
      <c r="C169" s="13" t="s">
        <v>50</v>
      </c>
      <c r="D169" s="108">
        <v>1236.6071328824785</v>
      </c>
      <c r="E169" s="109">
        <v>23.774043775262165</v>
      </c>
      <c r="F169" s="108">
        <v>3543.1300399096381</v>
      </c>
      <c r="G169" s="109">
        <v>27.672744669173163</v>
      </c>
      <c r="H169" s="108">
        <v>3109.0193843670709</v>
      </c>
      <c r="I169" s="109">
        <v>38.456603801929802</v>
      </c>
      <c r="J169" s="108">
        <v>4961.1888499000761</v>
      </c>
      <c r="K169" s="109">
        <v>39.550831587508824</v>
      </c>
      <c r="L169" s="108">
        <v>461.69316461517673</v>
      </c>
      <c r="M169" s="109">
        <v>42.593820214324559</v>
      </c>
      <c r="N169" s="108">
        <v>190.1042022792023</v>
      </c>
      <c r="O169" s="109">
        <v>40.303340535533536</v>
      </c>
      <c r="P169" s="108">
        <v>21.222222222222221</v>
      </c>
      <c r="Q169" s="109">
        <v>36.140018921475871</v>
      </c>
      <c r="R169" s="108">
        <v>3.0666666666666664</v>
      </c>
      <c r="S169" s="109">
        <v>23.589743589743588</v>
      </c>
      <c r="T169" s="108">
        <v>4.333333333333333</v>
      </c>
      <c r="U169" s="109">
        <v>43.333333333333329</v>
      </c>
      <c r="V169" s="108">
        <v>13530.364996175867</v>
      </c>
      <c r="W169" s="109">
        <v>33.598409970732902</v>
      </c>
    </row>
    <row r="170" spans="1:23" s="6" customFormat="1" ht="24" customHeight="1" x14ac:dyDescent="0.15">
      <c r="A170" s="161"/>
      <c r="B170" s="160"/>
      <c r="C170" s="13" t="s">
        <v>51</v>
      </c>
      <c r="D170" s="108">
        <v>1638.2502683184712</v>
      </c>
      <c r="E170" s="109">
        <v>31.495721283001647</v>
      </c>
      <c r="F170" s="108">
        <v>3006.2313075961993</v>
      </c>
      <c r="G170" s="109">
        <v>23.479429333535226</v>
      </c>
      <c r="H170" s="108">
        <v>2084.8663704711348</v>
      </c>
      <c r="I170" s="109">
        <v>25.788478641312206</v>
      </c>
      <c r="J170" s="108">
        <v>3036.648566245949</v>
      </c>
      <c r="K170" s="109">
        <v>24.208305643608519</v>
      </c>
      <c r="L170" s="108">
        <v>242.58623313862046</v>
      </c>
      <c r="M170" s="109">
        <v>22.379959663013317</v>
      </c>
      <c r="N170" s="108">
        <v>104.62881647673316</v>
      </c>
      <c r="O170" s="109">
        <v>22.181996871896363</v>
      </c>
      <c r="P170" s="108">
        <v>3.2777777777777777</v>
      </c>
      <c r="Q170" s="109">
        <v>5.5818353831598859</v>
      </c>
      <c r="R170" s="108">
        <v>1.4</v>
      </c>
      <c r="S170" s="109">
        <v>10.769230769230768</v>
      </c>
      <c r="T170" s="108">
        <v>1.3333333333333333</v>
      </c>
      <c r="U170" s="109">
        <v>13.333333333333332</v>
      </c>
      <c r="V170" s="108">
        <v>10119.222673358219</v>
      </c>
      <c r="W170" s="109">
        <v>25.127909857621557</v>
      </c>
    </row>
    <row r="171" spans="1:23" s="6" customFormat="1" ht="24" customHeight="1" x14ac:dyDescent="0.15">
      <c r="A171" s="161"/>
      <c r="B171" s="160"/>
      <c r="C171" s="13" t="s">
        <v>52</v>
      </c>
      <c r="D171" s="108">
        <v>539.28100823907266</v>
      </c>
      <c r="E171" s="109">
        <v>10.367795847302192</v>
      </c>
      <c r="F171" s="108">
        <v>1983.4405994578754</v>
      </c>
      <c r="G171" s="109">
        <v>15.491174373229992</v>
      </c>
      <c r="H171" s="108">
        <v>712.9252166910328</v>
      </c>
      <c r="I171" s="109">
        <v>8.8184341135182223</v>
      </c>
      <c r="J171" s="108">
        <v>1620.8874887469749</v>
      </c>
      <c r="K171" s="109">
        <v>12.921791536119997</v>
      </c>
      <c r="L171" s="108">
        <v>125.6390656080568</v>
      </c>
      <c r="M171" s="109">
        <v>11.590918346962651</v>
      </c>
      <c r="N171" s="108">
        <v>37.980709876543209</v>
      </c>
      <c r="O171" s="109">
        <v>8.0521601604968271</v>
      </c>
      <c r="P171" s="108">
        <v>5.0555555555555554</v>
      </c>
      <c r="Q171" s="109">
        <v>8.6092715231788066</v>
      </c>
      <c r="R171" s="108">
        <v>3.65</v>
      </c>
      <c r="S171" s="109">
        <v>28.076923076923077</v>
      </c>
      <c r="T171" s="108"/>
      <c r="U171" s="109"/>
      <c r="V171" s="108">
        <v>5028.8596441751106</v>
      </c>
      <c r="W171" s="109">
        <v>12.487592763242052</v>
      </c>
    </row>
    <row r="172" spans="1:23" s="6" customFormat="1" ht="24" customHeight="1" x14ac:dyDescent="0.15">
      <c r="A172" s="161"/>
      <c r="B172" s="160"/>
      <c r="C172" s="14" t="s">
        <v>53</v>
      </c>
      <c r="D172" s="110">
        <v>1523.5638019430646</v>
      </c>
      <c r="E172" s="111">
        <v>29.290848773748404</v>
      </c>
      <c r="F172" s="110">
        <v>3374.4125057020724</v>
      </c>
      <c r="G172" s="111">
        <v>26.355017915498177</v>
      </c>
      <c r="H172" s="110">
        <v>1701.1328105103576</v>
      </c>
      <c r="I172" s="111">
        <v>21.041937157808427</v>
      </c>
      <c r="J172" s="110">
        <v>1379.6743344093779</v>
      </c>
      <c r="K172" s="111">
        <v>10.998828888953236</v>
      </c>
      <c r="L172" s="110">
        <v>91.027531127884359</v>
      </c>
      <c r="M172" s="111">
        <v>8.3978074456584402</v>
      </c>
      <c r="N172" s="110">
        <v>48.209193969610631</v>
      </c>
      <c r="O172" s="111">
        <v>10.220666025294767</v>
      </c>
      <c r="P172" s="110">
        <v>7.833333333333333</v>
      </c>
      <c r="Q172" s="111">
        <v>13.33964049195837</v>
      </c>
      <c r="R172" s="110"/>
      <c r="S172" s="111"/>
      <c r="T172" s="110"/>
      <c r="U172" s="111"/>
      <c r="V172" s="110">
        <v>8125.8535109957011</v>
      </c>
      <c r="W172" s="111">
        <v>20.178003897287049</v>
      </c>
    </row>
    <row r="173" spans="1:23" s="6" customFormat="1" ht="24" customHeight="1" x14ac:dyDescent="0.15">
      <c r="A173" s="167" t="s">
        <v>59</v>
      </c>
      <c r="B173" s="179"/>
      <c r="C173" s="180"/>
      <c r="D173" s="112">
        <v>5201.5010343726935</v>
      </c>
      <c r="E173" s="113">
        <v>100</v>
      </c>
      <c r="F173" s="112">
        <v>12803.681319896714</v>
      </c>
      <c r="G173" s="113">
        <v>100</v>
      </c>
      <c r="H173" s="112">
        <v>8084.4876484154229</v>
      </c>
      <c r="I173" s="113">
        <v>100</v>
      </c>
      <c r="J173" s="112">
        <v>12543.829423467667</v>
      </c>
      <c r="K173" s="113">
        <v>100</v>
      </c>
      <c r="L173" s="112">
        <v>1083.9440141598441</v>
      </c>
      <c r="M173" s="113">
        <v>100</v>
      </c>
      <c r="N173" s="112">
        <v>471.68348765432108</v>
      </c>
      <c r="O173" s="113">
        <v>100</v>
      </c>
      <c r="P173" s="112">
        <v>58.722222222222229</v>
      </c>
      <c r="Q173" s="113">
        <v>100</v>
      </c>
      <c r="R173" s="112">
        <v>13</v>
      </c>
      <c r="S173" s="113">
        <v>100</v>
      </c>
      <c r="T173" s="112">
        <v>10</v>
      </c>
      <c r="U173" s="113">
        <v>100</v>
      </c>
      <c r="V173" s="112">
        <v>40270.849150188886</v>
      </c>
      <c r="W173" s="113">
        <v>100</v>
      </c>
    </row>
    <row r="174" spans="1:23" s="6" customFormat="1" ht="24" customHeight="1" x14ac:dyDescent="0.15">
      <c r="A174" s="181" t="s">
        <v>37</v>
      </c>
      <c r="B174" s="181" t="s">
        <v>77</v>
      </c>
      <c r="C174" s="15" t="s">
        <v>49</v>
      </c>
      <c r="D174" s="118">
        <v>127.6</v>
      </c>
      <c r="E174" s="119">
        <v>10</v>
      </c>
      <c r="F174" s="118">
        <v>116.28205128205128</v>
      </c>
      <c r="G174" s="119">
        <v>2.7777777777777777</v>
      </c>
      <c r="H174" s="118">
        <v>277.60000000000002</v>
      </c>
      <c r="I174" s="119">
        <v>12.5</v>
      </c>
      <c r="J174" s="118">
        <v>679.36206896551732</v>
      </c>
      <c r="K174" s="119">
        <v>13.291139240506325</v>
      </c>
      <c r="L174" s="118">
        <v>121.8839285714286</v>
      </c>
      <c r="M174" s="119">
        <v>16.346153846153854</v>
      </c>
      <c r="N174" s="118">
        <v>62.025316455696206</v>
      </c>
      <c r="O174" s="119">
        <v>26.666666666666668</v>
      </c>
      <c r="P174" s="118">
        <v>17.266666666666666</v>
      </c>
      <c r="Q174" s="119">
        <v>58.333333333333329</v>
      </c>
      <c r="R174" s="118">
        <v>2.1666666666666665</v>
      </c>
      <c r="S174" s="119">
        <v>16.666666666666668</v>
      </c>
      <c r="T174" s="118">
        <v>4.75</v>
      </c>
      <c r="U174" s="119">
        <v>25</v>
      </c>
      <c r="V174" s="118">
        <v>1408.936698608027</v>
      </c>
      <c r="W174" s="119">
        <v>10.184459430471476</v>
      </c>
    </row>
    <row r="175" spans="1:23" s="6" customFormat="1" ht="24" customHeight="1" x14ac:dyDescent="0.15">
      <c r="A175" s="166"/>
      <c r="B175" s="166"/>
      <c r="C175" s="13" t="s">
        <v>50</v>
      </c>
      <c r="D175" s="108">
        <v>127.6</v>
      </c>
      <c r="E175" s="109">
        <v>10</v>
      </c>
      <c r="F175" s="108">
        <v>697.69230769230774</v>
      </c>
      <c r="G175" s="109">
        <v>16.666666666666664</v>
      </c>
      <c r="H175" s="108">
        <v>347</v>
      </c>
      <c r="I175" s="109">
        <v>15.624999999999998</v>
      </c>
      <c r="J175" s="108">
        <v>1973.385057471266</v>
      </c>
      <c r="K175" s="109">
        <v>38.607594936708878</v>
      </c>
      <c r="L175" s="108">
        <v>372.82142857142827</v>
      </c>
      <c r="M175" s="109">
        <v>49.999999999999972</v>
      </c>
      <c r="N175" s="108">
        <v>102.34177215189874</v>
      </c>
      <c r="O175" s="109">
        <v>44</v>
      </c>
      <c r="P175" s="108">
        <v>4.9333333333333336</v>
      </c>
      <c r="Q175" s="109">
        <v>16.666666666666668</v>
      </c>
      <c r="R175" s="108">
        <v>8.6666666666666661</v>
      </c>
      <c r="S175" s="109">
        <v>66.666666666666671</v>
      </c>
      <c r="T175" s="108">
        <v>11.875</v>
      </c>
      <c r="U175" s="109">
        <v>62.5</v>
      </c>
      <c r="V175" s="108">
        <v>3646.3155658869009</v>
      </c>
      <c r="W175" s="109">
        <v>26.357289854228668</v>
      </c>
    </row>
    <row r="176" spans="1:23" s="6" customFormat="1" ht="24" customHeight="1" x14ac:dyDescent="0.15">
      <c r="A176" s="166"/>
      <c r="B176" s="166"/>
      <c r="C176" s="13" t="s">
        <v>51</v>
      </c>
      <c r="D176" s="108">
        <v>382.8</v>
      </c>
      <c r="E176" s="109">
        <v>30</v>
      </c>
      <c r="F176" s="108">
        <v>1279.1025641025642</v>
      </c>
      <c r="G176" s="109">
        <v>30.555555555555554</v>
      </c>
      <c r="H176" s="108">
        <v>763.39999999999986</v>
      </c>
      <c r="I176" s="109">
        <v>34.374999999999993</v>
      </c>
      <c r="J176" s="108">
        <v>1132.2701149425293</v>
      </c>
      <c r="K176" s="109">
        <v>22.151898734177216</v>
      </c>
      <c r="L176" s="108">
        <v>114.71428571428574</v>
      </c>
      <c r="M176" s="109">
        <v>15.38461538461539</v>
      </c>
      <c r="N176" s="108">
        <v>40.316455696202532</v>
      </c>
      <c r="O176" s="109">
        <v>17.333333333333332</v>
      </c>
      <c r="P176" s="108">
        <v>4.9333333333333336</v>
      </c>
      <c r="Q176" s="109">
        <v>16.666666666666668</v>
      </c>
      <c r="R176" s="108"/>
      <c r="S176" s="109"/>
      <c r="T176" s="108"/>
      <c r="U176" s="109"/>
      <c r="V176" s="108">
        <v>3717.5367537889151</v>
      </c>
      <c r="W176" s="109">
        <v>26.872110214500825</v>
      </c>
    </row>
    <row r="177" spans="1:23" s="6" customFormat="1" ht="24" customHeight="1" x14ac:dyDescent="0.15">
      <c r="A177" s="166"/>
      <c r="B177" s="166"/>
      <c r="C177" s="13" t="s">
        <v>52</v>
      </c>
      <c r="D177" s="108">
        <v>127.6</v>
      </c>
      <c r="E177" s="109">
        <v>10</v>
      </c>
      <c r="F177" s="108">
        <v>813.97435897435901</v>
      </c>
      <c r="G177" s="109">
        <v>19.444444444444443</v>
      </c>
      <c r="H177" s="108">
        <v>69.400000000000006</v>
      </c>
      <c r="I177" s="109">
        <v>3.125</v>
      </c>
      <c r="J177" s="108">
        <v>647.0114942528736</v>
      </c>
      <c r="K177" s="109">
        <v>12.658227848101262</v>
      </c>
      <c r="L177" s="108">
        <v>57.357142857142847</v>
      </c>
      <c r="M177" s="109">
        <v>7.6923076923076925</v>
      </c>
      <c r="N177" s="108">
        <v>12.405063291139241</v>
      </c>
      <c r="O177" s="109">
        <v>5.3333333333333339</v>
      </c>
      <c r="P177" s="108"/>
      <c r="Q177" s="109"/>
      <c r="R177" s="108"/>
      <c r="S177" s="109"/>
      <c r="T177" s="108"/>
      <c r="U177" s="109"/>
      <c r="V177" s="108">
        <v>1727.7480593755147</v>
      </c>
      <c r="W177" s="109">
        <v>12.488978414835863</v>
      </c>
    </row>
    <row r="178" spans="1:23" s="6" customFormat="1" ht="24" customHeight="1" x14ac:dyDescent="0.15">
      <c r="A178" s="166"/>
      <c r="B178" s="166"/>
      <c r="C178" s="14" t="s">
        <v>53</v>
      </c>
      <c r="D178" s="110">
        <v>510.40000000000003</v>
      </c>
      <c r="E178" s="111">
        <v>40</v>
      </c>
      <c r="F178" s="110">
        <v>1279.1025641025642</v>
      </c>
      <c r="G178" s="111">
        <v>30.555555555555554</v>
      </c>
      <c r="H178" s="110">
        <v>763.39999999999986</v>
      </c>
      <c r="I178" s="111">
        <v>34.374999999999993</v>
      </c>
      <c r="J178" s="110">
        <v>679.36206896551732</v>
      </c>
      <c r="K178" s="111">
        <v>13.291139240506325</v>
      </c>
      <c r="L178" s="110">
        <v>78.866071428571431</v>
      </c>
      <c r="M178" s="111">
        <v>10.576923076923078</v>
      </c>
      <c r="N178" s="110">
        <v>15.506329113924052</v>
      </c>
      <c r="O178" s="111">
        <v>6.666666666666667</v>
      </c>
      <c r="P178" s="110">
        <v>2.4666666666666668</v>
      </c>
      <c r="Q178" s="111">
        <v>8.3333333333333339</v>
      </c>
      <c r="R178" s="110">
        <v>2.1666666666666665</v>
      </c>
      <c r="S178" s="111">
        <v>16.666666666666668</v>
      </c>
      <c r="T178" s="110">
        <v>2.375</v>
      </c>
      <c r="U178" s="111">
        <v>12.5</v>
      </c>
      <c r="V178" s="110">
        <v>3333.6453669439102</v>
      </c>
      <c r="W178" s="111">
        <v>24.097162085963156</v>
      </c>
    </row>
    <row r="179" spans="1:23" s="6" customFormat="1" ht="24" customHeight="1" x14ac:dyDescent="0.15">
      <c r="A179" s="47"/>
      <c r="B179" s="167" t="s">
        <v>16</v>
      </c>
      <c r="C179" s="168"/>
      <c r="D179" s="112">
        <v>1276</v>
      </c>
      <c r="E179" s="113">
        <v>100</v>
      </c>
      <c r="F179" s="112">
        <v>4186.1538461538466</v>
      </c>
      <c r="G179" s="113">
        <v>100</v>
      </c>
      <c r="H179" s="112">
        <v>2220.8000000000002</v>
      </c>
      <c r="I179" s="113">
        <v>100</v>
      </c>
      <c r="J179" s="112">
        <v>5111.3908045977032</v>
      </c>
      <c r="K179" s="113">
        <v>100</v>
      </c>
      <c r="L179" s="112">
        <v>745.642857142857</v>
      </c>
      <c r="M179" s="113">
        <v>100</v>
      </c>
      <c r="N179" s="112">
        <v>232.59493670886076</v>
      </c>
      <c r="O179" s="113">
        <v>100</v>
      </c>
      <c r="P179" s="112">
        <v>29.6</v>
      </c>
      <c r="Q179" s="113">
        <v>100</v>
      </c>
      <c r="R179" s="112">
        <v>12.999999999999998</v>
      </c>
      <c r="S179" s="113">
        <v>100</v>
      </c>
      <c r="T179" s="112">
        <v>19</v>
      </c>
      <c r="U179" s="113">
        <v>100</v>
      </c>
      <c r="V179" s="112">
        <v>13834.18244460327</v>
      </c>
      <c r="W179" s="113">
        <v>100</v>
      </c>
    </row>
    <row r="180" spans="1:23" s="6" customFormat="1" ht="24" customHeight="1" x14ac:dyDescent="0.15">
      <c r="A180" s="60"/>
      <c r="B180" s="174" t="s">
        <v>78</v>
      </c>
      <c r="C180" s="12" t="s">
        <v>49</v>
      </c>
      <c r="D180" s="106">
        <v>91</v>
      </c>
      <c r="E180" s="107">
        <v>6.25</v>
      </c>
      <c r="F180" s="106">
        <v>445.77777777777777</v>
      </c>
      <c r="G180" s="107">
        <v>17.391304347826086</v>
      </c>
      <c r="H180" s="106">
        <v>158.67567567567568</v>
      </c>
      <c r="I180" s="107">
        <v>9.0909090909090935</v>
      </c>
      <c r="J180" s="106">
        <v>547.00000000000011</v>
      </c>
      <c r="K180" s="107">
        <v>15.853658536585371</v>
      </c>
      <c r="L180" s="106">
        <v>65.917431192660544</v>
      </c>
      <c r="M180" s="107">
        <v>14.705882352941176</v>
      </c>
      <c r="N180" s="106">
        <v>46.173913043478237</v>
      </c>
      <c r="O180" s="107">
        <v>27.69230769230769</v>
      </c>
      <c r="P180" s="106">
        <v>16.333333333333336</v>
      </c>
      <c r="Q180" s="107">
        <v>46.666666666666671</v>
      </c>
      <c r="R180" s="106">
        <v>4</v>
      </c>
      <c r="S180" s="107">
        <v>57.142857142857146</v>
      </c>
      <c r="T180" s="106">
        <v>9.3333333333333339</v>
      </c>
      <c r="U180" s="107">
        <v>44.44444444444445</v>
      </c>
      <c r="V180" s="106">
        <v>1384.2114643562591</v>
      </c>
      <c r="W180" s="107">
        <v>13.991912040566477</v>
      </c>
    </row>
    <row r="181" spans="1:23" s="6" customFormat="1" ht="24" customHeight="1" x14ac:dyDescent="0.15">
      <c r="A181" s="49"/>
      <c r="B181" s="166"/>
      <c r="C181" s="13" t="s">
        <v>50</v>
      </c>
      <c r="D181" s="108">
        <v>273</v>
      </c>
      <c r="E181" s="109">
        <v>18.75</v>
      </c>
      <c r="F181" s="108">
        <v>445.77777777777777</v>
      </c>
      <c r="G181" s="109">
        <v>17.391304347826086</v>
      </c>
      <c r="H181" s="108">
        <v>317.35135135135135</v>
      </c>
      <c r="I181" s="109">
        <v>18.181818181818187</v>
      </c>
      <c r="J181" s="108">
        <v>1241.26923076923</v>
      </c>
      <c r="K181" s="109">
        <v>35.975609756097541</v>
      </c>
      <c r="L181" s="108">
        <v>188.96330275229357</v>
      </c>
      <c r="M181" s="109">
        <v>42.156862745098039</v>
      </c>
      <c r="N181" s="108">
        <v>58.999999999999957</v>
      </c>
      <c r="O181" s="109">
        <v>35.384615384615373</v>
      </c>
      <c r="P181" s="108">
        <v>14.000000000000002</v>
      </c>
      <c r="Q181" s="109">
        <v>40.000000000000007</v>
      </c>
      <c r="R181" s="108">
        <v>2</v>
      </c>
      <c r="S181" s="109">
        <v>28.571428571428573</v>
      </c>
      <c r="T181" s="108">
        <v>11.666666666666668</v>
      </c>
      <c r="U181" s="109">
        <v>55.555555555555564</v>
      </c>
      <c r="V181" s="108">
        <v>2553.0283293173193</v>
      </c>
      <c r="W181" s="109">
        <v>25.806568389819731</v>
      </c>
    </row>
    <row r="182" spans="1:23" s="6" customFormat="1" ht="24" customHeight="1" x14ac:dyDescent="0.15">
      <c r="A182" s="49"/>
      <c r="B182" s="166"/>
      <c r="C182" s="13" t="s">
        <v>51</v>
      </c>
      <c r="D182" s="108">
        <v>455</v>
      </c>
      <c r="E182" s="109">
        <v>31.25</v>
      </c>
      <c r="F182" s="108">
        <v>668.66666666666652</v>
      </c>
      <c r="G182" s="109">
        <v>26.086956521739125</v>
      </c>
      <c r="H182" s="108">
        <v>581.81081081081072</v>
      </c>
      <c r="I182" s="109">
        <v>33.333333333333336</v>
      </c>
      <c r="J182" s="108">
        <v>904.65384615384642</v>
      </c>
      <c r="K182" s="109">
        <v>26.219512195121961</v>
      </c>
      <c r="L182" s="108">
        <v>101.07339449541284</v>
      </c>
      <c r="M182" s="109">
        <v>22.549019607843135</v>
      </c>
      <c r="N182" s="108">
        <v>35.91304347826086</v>
      </c>
      <c r="O182" s="109">
        <v>21.538461538461544</v>
      </c>
      <c r="P182" s="108">
        <v>4.666666666666667</v>
      </c>
      <c r="Q182" s="109">
        <v>13.333333333333334</v>
      </c>
      <c r="R182" s="108">
        <v>1</v>
      </c>
      <c r="S182" s="109">
        <v>14.285714285714286</v>
      </c>
      <c r="T182" s="108"/>
      <c r="U182" s="109"/>
      <c r="V182" s="108">
        <v>2752.7844282716637</v>
      </c>
      <c r="W182" s="109">
        <v>27.825746700436966</v>
      </c>
    </row>
    <row r="183" spans="1:23" s="6" customFormat="1" ht="24" customHeight="1" x14ac:dyDescent="0.15">
      <c r="A183" s="49"/>
      <c r="B183" s="166"/>
      <c r="C183" s="13" t="s">
        <v>52</v>
      </c>
      <c r="D183" s="108">
        <v>182</v>
      </c>
      <c r="E183" s="109">
        <v>12.5</v>
      </c>
      <c r="F183" s="108">
        <v>445.77777777777777</v>
      </c>
      <c r="G183" s="109">
        <v>17.391304347826086</v>
      </c>
      <c r="H183" s="108">
        <v>370.24324324324323</v>
      </c>
      <c r="I183" s="109">
        <v>21.212121212121215</v>
      </c>
      <c r="J183" s="108">
        <v>336.6153846153847</v>
      </c>
      <c r="K183" s="109">
        <v>9.7560975609756131</v>
      </c>
      <c r="L183" s="108">
        <v>43.944954128440365</v>
      </c>
      <c r="M183" s="109">
        <v>9.8039215686274499</v>
      </c>
      <c r="N183" s="108">
        <v>10.260869565217391</v>
      </c>
      <c r="O183" s="109">
        <v>6.153846153846156</v>
      </c>
      <c r="P183" s="108"/>
      <c r="Q183" s="109"/>
      <c r="R183" s="108"/>
      <c r="S183" s="109"/>
      <c r="T183" s="108"/>
      <c r="U183" s="109"/>
      <c r="V183" s="108">
        <v>1388.8422293300634</v>
      </c>
      <c r="W183" s="109">
        <v>14.038720825107314</v>
      </c>
    </row>
    <row r="184" spans="1:23" s="6" customFormat="1" ht="24" customHeight="1" x14ac:dyDescent="0.15">
      <c r="A184" s="49"/>
      <c r="B184" s="166"/>
      <c r="C184" s="14" t="s">
        <v>53</v>
      </c>
      <c r="D184" s="110">
        <v>455</v>
      </c>
      <c r="E184" s="111">
        <v>31.25</v>
      </c>
      <c r="F184" s="110">
        <v>557.22222222222217</v>
      </c>
      <c r="G184" s="111">
        <v>21.739130434782606</v>
      </c>
      <c r="H184" s="110">
        <v>317.35135135135135</v>
      </c>
      <c r="I184" s="111">
        <v>18.181818181818187</v>
      </c>
      <c r="J184" s="110">
        <v>420.76923076923089</v>
      </c>
      <c r="K184" s="111">
        <v>12.195121951219518</v>
      </c>
      <c r="L184" s="110">
        <v>48.339449541284402</v>
      </c>
      <c r="M184" s="111">
        <v>10.784313725490195</v>
      </c>
      <c r="N184" s="110">
        <v>15.391304347826086</v>
      </c>
      <c r="O184" s="111">
        <v>9.2307692307692335</v>
      </c>
      <c r="P184" s="110"/>
      <c r="Q184" s="111"/>
      <c r="R184" s="110"/>
      <c r="S184" s="111"/>
      <c r="T184" s="110"/>
      <c r="U184" s="111"/>
      <c r="V184" s="110">
        <v>1814.0735582319148</v>
      </c>
      <c r="W184" s="111">
        <v>18.337052044069519</v>
      </c>
    </row>
    <row r="185" spans="1:23" s="6" customFormat="1" ht="24" customHeight="1" x14ac:dyDescent="0.15">
      <c r="A185" s="57"/>
      <c r="B185" s="167" t="s">
        <v>16</v>
      </c>
      <c r="C185" s="168"/>
      <c r="D185" s="112">
        <v>1456</v>
      </c>
      <c r="E185" s="113">
        <v>100</v>
      </c>
      <c r="F185" s="112">
        <v>2563.2222222222222</v>
      </c>
      <c r="G185" s="113">
        <v>100</v>
      </c>
      <c r="H185" s="112">
        <v>1745.4324324324321</v>
      </c>
      <c r="I185" s="113">
        <v>100</v>
      </c>
      <c r="J185" s="112">
        <v>3450.3076923076919</v>
      </c>
      <c r="K185" s="113">
        <v>100</v>
      </c>
      <c r="L185" s="112">
        <v>448.23853211009174</v>
      </c>
      <c r="M185" s="113">
        <v>100</v>
      </c>
      <c r="N185" s="112">
        <v>166.73913043478254</v>
      </c>
      <c r="O185" s="113">
        <v>100</v>
      </c>
      <c r="P185" s="112">
        <v>35</v>
      </c>
      <c r="Q185" s="113">
        <v>100</v>
      </c>
      <c r="R185" s="112">
        <v>7</v>
      </c>
      <c r="S185" s="113">
        <v>100</v>
      </c>
      <c r="T185" s="112">
        <v>21</v>
      </c>
      <c r="U185" s="113">
        <v>100</v>
      </c>
      <c r="V185" s="112">
        <v>9892.9400095072197</v>
      </c>
      <c r="W185" s="113">
        <v>100</v>
      </c>
    </row>
    <row r="186" spans="1:23" s="6" customFormat="1" ht="24" customHeight="1" x14ac:dyDescent="0.15">
      <c r="A186" s="56"/>
      <c r="B186" s="175" t="s">
        <v>21</v>
      </c>
      <c r="C186" s="12" t="s">
        <v>49</v>
      </c>
      <c r="D186" s="106"/>
      <c r="E186" s="107"/>
      <c r="F186" s="106">
        <v>50.666666666666664</v>
      </c>
      <c r="G186" s="107">
        <v>6.2499999999999991</v>
      </c>
      <c r="H186" s="106"/>
      <c r="I186" s="107"/>
      <c r="J186" s="106">
        <v>175.875</v>
      </c>
      <c r="K186" s="107">
        <v>14.666666666666664</v>
      </c>
      <c r="L186" s="106">
        <v>51.526315789473671</v>
      </c>
      <c r="M186" s="107">
        <v>33.333333333333336</v>
      </c>
      <c r="N186" s="106">
        <v>23.26829268292683</v>
      </c>
      <c r="O186" s="107">
        <v>25</v>
      </c>
      <c r="P186" s="106">
        <v>2.6666666666666665</v>
      </c>
      <c r="Q186" s="107">
        <v>50</v>
      </c>
      <c r="R186" s="106">
        <v>6.5</v>
      </c>
      <c r="S186" s="107">
        <v>50.000000000000007</v>
      </c>
      <c r="T186" s="106">
        <v>4.8000000000000007</v>
      </c>
      <c r="U186" s="107">
        <v>60.000000000000007</v>
      </c>
      <c r="V186" s="106">
        <v>315.30294180573384</v>
      </c>
      <c r="W186" s="107">
        <v>10.948779732464731</v>
      </c>
    </row>
    <row r="187" spans="1:23" s="6" customFormat="1" ht="24" customHeight="1" x14ac:dyDescent="0.15">
      <c r="A187" s="56"/>
      <c r="B187" s="176"/>
      <c r="C187" s="13" t="s">
        <v>50</v>
      </c>
      <c r="D187" s="108">
        <v>42.25</v>
      </c>
      <c r="E187" s="109">
        <v>25</v>
      </c>
      <c r="F187" s="108">
        <v>202.66666666666666</v>
      </c>
      <c r="G187" s="109">
        <v>24.999999999999996</v>
      </c>
      <c r="H187" s="108"/>
      <c r="I187" s="109"/>
      <c r="J187" s="108">
        <v>463.67045454545473</v>
      </c>
      <c r="K187" s="109">
        <v>38.666666666666679</v>
      </c>
      <c r="L187" s="108">
        <v>42.157894736842096</v>
      </c>
      <c r="M187" s="109">
        <v>27.272727272727273</v>
      </c>
      <c r="N187" s="108">
        <v>25.853658536585368</v>
      </c>
      <c r="O187" s="109">
        <v>27.777777777777779</v>
      </c>
      <c r="P187" s="108">
        <v>2.6666666666666665</v>
      </c>
      <c r="Q187" s="109">
        <v>50</v>
      </c>
      <c r="R187" s="108">
        <v>4.333333333333333</v>
      </c>
      <c r="S187" s="109">
        <v>33.333333333333336</v>
      </c>
      <c r="T187" s="108">
        <v>1.6</v>
      </c>
      <c r="U187" s="109">
        <v>20</v>
      </c>
      <c r="V187" s="108">
        <v>785.19867448554885</v>
      </c>
      <c r="W187" s="109">
        <v>27.265737781991131</v>
      </c>
    </row>
    <row r="188" spans="1:23" s="6" customFormat="1" ht="24" customHeight="1" x14ac:dyDescent="0.15">
      <c r="A188" s="56"/>
      <c r="B188" s="176"/>
      <c r="C188" s="13" t="s">
        <v>51</v>
      </c>
      <c r="D188" s="108"/>
      <c r="E188" s="109"/>
      <c r="F188" s="108">
        <v>202.66666666666666</v>
      </c>
      <c r="G188" s="109">
        <v>24.999999999999996</v>
      </c>
      <c r="H188" s="108">
        <v>183</v>
      </c>
      <c r="I188" s="109">
        <v>42.857142857142854</v>
      </c>
      <c r="J188" s="108">
        <v>223.84090909090912</v>
      </c>
      <c r="K188" s="109">
        <v>18.666666666666664</v>
      </c>
      <c r="L188" s="108">
        <v>28.105263157894733</v>
      </c>
      <c r="M188" s="109">
        <v>18.181818181818183</v>
      </c>
      <c r="N188" s="108">
        <v>23.26829268292683</v>
      </c>
      <c r="O188" s="109">
        <v>25</v>
      </c>
      <c r="P188" s="108"/>
      <c r="Q188" s="109"/>
      <c r="R188" s="108"/>
      <c r="S188" s="109"/>
      <c r="T188" s="108"/>
      <c r="U188" s="109"/>
      <c r="V188" s="108">
        <v>660.88113159839725</v>
      </c>
      <c r="W188" s="109">
        <v>22.948856416541378</v>
      </c>
    </row>
    <row r="189" spans="1:23" s="6" customFormat="1" ht="24" customHeight="1" x14ac:dyDescent="0.15">
      <c r="A189" s="56"/>
      <c r="B189" s="176"/>
      <c r="C189" s="13" t="s">
        <v>52</v>
      </c>
      <c r="D189" s="108"/>
      <c r="E189" s="109"/>
      <c r="F189" s="108">
        <v>50.666666666666664</v>
      </c>
      <c r="G189" s="109">
        <v>6.2499999999999991</v>
      </c>
      <c r="H189" s="108">
        <v>30.5</v>
      </c>
      <c r="I189" s="109">
        <v>7.1428571428571432</v>
      </c>
      <c r="J189" s="108">
        <v>95.931818181818173</v>
      </c>
      <c r="K189" s="109">
        <v>7.9999999999999982</v>
      </c>
      <c r="L189" s="108">
        <v>18.736842105263158</v>
      </c>
      <c r="M189" s="109">
        <v>12.121212121212125</v>
      </c>
      <c r="N189" s="108">
        <v>10.341463414634147</v>
      </c>
      <c r="O189" s="109">
        <v>11.111111111111111</v>
      </c>
      <c r="P189" s="108"/>
      <c r="Q189" s="109"/>
      <c r="R189" s="108"/>
      <c r="S189" s="109"/>
      <c r="T189" s="108">
        <v>1.6</v>
      </c>
      <c r="U189" s="109">
        <v>20</v>
      </c>
      <c r="V189" s="108">
        <v>207.77679036838211</v>
      </c>
      <c r="W189" s="109">
        <v>7.2149733149763637</v>
      </c>
    </row>
    <row r="190" spans="1:23" s="6" customFormat="1" ht="24" customHeight="1" x14ac:dyDescent="0.15">
      <c r="A190" s="56"/>
      <c r="B190" s="176"/>
      <c r="C190" s="14" t="s">
        <v>53</v>
      </c>
      <c r="D190" s="110">
        <v>126.75</v>
      </c>
      <c r="E190" s="111">
        <v>75</v>
      </c>
      <c r="F190" s="110">
        <v>304</v>
      </c>
      <c r="G190" s="111">
        <v>37.5</v>
      </c>
      <c r="H190" s="110">
        <v>213.5</v>
      </c>
      <c r="I190" s="111">
        <v>50</v>
      </c>
      <c r="J190" s="110">
        <v>239.8295454545455</v>
      </c>
      <c r="K190" s="111">
        <v>20</v>
      </c>
      <c r="L190" s="110">
        <v>14.052631578947368</v>
      </c>
      <c r="M190" s="111">
        <v>9.0909090909090935</v>
      </c>
      <c r="N190" s="110">
        <v>10.341463414634147</v>
      </c>
      <c r="O190" s="111">
        <v>11.111111111111111</v>
      </c>
      <c r="P190" s="110"/>
      <c r="Q190" s="111"/>
      <c r="R190" s="110">
        <v>2.1666666666666665</v>
      </c>
      <c r="S190" s="111">
        <v>16.666666666666668</v>
      </c>
      <c r="T190" s="110"/>
      <c r="U190" s="111"/>
      <c r="V190" s="110">
        <v>910.6403071147937</v>
      </c>
      <c r="W190" s="111">
        <v>31.621652754026403</v>
      </c>
    </row>
    <row r="191" spans="1:23" s="6" customFormat="1" ht="24" customHeight="1" x14ac:dyDescent="0.15">
      <c r="A191" s="57"/>
      <c r="B191" s="167" t="s">
        <v>16</v>
      </c>
      <c r="C191" s="168"/>
      <c r="D191" s="112">
        <v>169</v>
      </c>
      <c r="E191" s="113">
        <v>100</v>
      </c>
      <c r="F191" s="112">
        <v>810.66666666666674</v>
      </c>
      <c r="G191" s="113">
        <v>100</v>
      </c>
      <c r="H191" s="112">
        <v>427</v>
      </c>
      <c r="I191" s="113">
        <v>100</v>
      </c>
      <c r="J191" s="112">
        <v>1199.1477272727275</v>
      </c>
      <c r="K191" s="113">
        <v>100</v>
      </c>
      <c r="L191" s="112">
        <v>154.57894736842101</v>
      </c>
      <c r="M191" s="113">
        <v>100</v>
      </c>
      <c r="N191" s="112">
        <v>93.073170731707322</v>
      </c>
      <c r="O191" s="113">
        <v>100</v>
      </c>
      <c r="P191" s="112">
        <v>5.333333333333333</v>
      </c>
      <c r="Q191" s="113">
        <v>100</v>
      </c>
      <c r="R191" s="112">
        <v>12.999999999999998</v>
      </c>
      <c r="S191" s="113">
        <v>100</v>
      </c>
      <c r="T191" s="112">
        <v>8</v>
      </c>
      <c r="U191" s="113">
        <v>100</v>
      </c>
      <c r="V191" s="112">
        <v>2879.7998453728555</v>
      </c>
      <c r="W191" s="113">
        <v>100</v>
      </c>
    </row>
    <row r="192" spans="1:23" s="6" customFormat="1" ht="24" customHeight="1" x14ac:dyDescent="0.15">
      <c r="A192" s="56"/>
      <c r="B192" s="174" t="s">
        <v>79</v>
      </c>
      <c r="C192" s="12" t="s">
        <v>49</v>
      </c>
      <c r="D192" s="120"/>
      <c r="E192" s="121"/>
      <c r="F192" s="106">
        <v>17.952380952380953</v>
      </c>
      <c r="G192" s="107">
        <v>5.8823529411764701</v>
      </c>
      <c r="H192" s="106">
        <v>20.9</v>
      </c>
      <c r="I192" s="107">
        <v>11.111111111111111</v>
      </c>
      <c r="J192" s="106">
        <v>23.586206896551722</v>
      </c>
      <c r="K192" s="107">
        <v>7.4074074074074074</v>
      </c>
      <c r="L192" s="106">
        <v>4.9230769230769234</v>
      </c>
      <c r="M192" s="107">
        <v>16.666666666666668</v>
      </c>
      <c r="N192" s="106">
        <v>2.25</v>
      </c>
      <c r="O192" s="107">
        <v>25</v>
      </c>
      <c r="P192" s="106"/>
      <c r="Q192" s="107"/>
      <c r="R192" s="106">
        <v>3</v>
      </c>
      <c r="S192" s="107">
        <v>100</v>
      </c>
      <c r="T192" s="106"/>
      <c r="U192" s="107"/>
      <c r="V192" s="106">
        <v>72.611664772009604</v>
      </c>
      <c r="W192" s="107">
        <v>7.0411807619142985</v>
      </c>
    </row>
    <row r="193" spans="1:23" s="6" customFormat="1" ht="24" customHeight="1" x14ac:dyDescent="0.15">
      <c r="A193" s="56"/>
      <c r="B193" s="166"/>
      <c r="C193" s="13" t="s">
        <v>50</v>
      </c>
      <c r="D193" s="108">
        <v>29.666666666666668</v>
      </c>
      <c r="E193" s="109">
        <v>16.666666666666668</v>
      </c>
      <c r="F193" s="108">
        <v>125.66666666666666</v>
      </c>
      <c r="G193" s="109">
        <v>41.17647058823529</v>
      </c>
      <c r="H193" s="108">
        <v>20.9</v>
      </c>
      <c r="I193" s="109">
        <v>11.111111111111111</v>
      </c>
      <c r="J193" s="108">
        <v>165.10344827586206</v>
      </c>
      <c r="K193" s="109">
        <v>51.851851851851855</v>
      </c>
      <c r="L193" s="108">
        <v>17.230769230769234</v>
      </c>
      <c r="M193" s="109">
        <v>58.333333333333343</v>
      </c>
      <c r="N193" s="108">
        <v>4.5</v>
      </c>
      <c r="O193" s="109">
        <v>50</v>
      </c>
      <c r="P193" s="108"/>
      <c r="Q193" s="109"/>
      <c r="R193" s="108"/>
      <c r="S193" s="109"/>
      <c r="T193" s="108"/>
      <c r="U193" s="109"/>
      <c r="V193" s="108">
        <v>363.06755083996461</v>
      </c>
      <c r="W193" s="109">
        <v>35.206798553324901</v>
      </c>
    </row>
    <row r="194" spans="1:23" s="6" customFormat="1" ht="24" customHeight="1" x14ac:dyDescent="0.15">
      <c r="A194" s="56"/>
      <c r="B194" s="166"/>
      <c r="C194" s="13" t="s">
        <v>51</v>
      </c>
      <c r="D194" s="108"/>
      <c r="E194" s="109"/>
      <c r="F194" s="108">
        <v>35.904761904761905</v>
      </c>
      <c r="G194" s="109">
        <v>11.76470588235294</v>
      </c>
      <c r="H194" s="108">
        <v>62.699999999999996</v>
      </c>
      <c r="I194" s="109">
        <v>33.333333333333329</v>
      </c>
      <c r="J194" s="108">
        <v>82.551724137931018</v>
      </c>
      <c r="K194" s="109">
        <v>25.925925925925924</v>
      </c>
      <c r="L194" s="108">
        <v>4.9230769230769234</v>
      </c>
      <c r="M194" s="109">
        <v>16.666666666666668</v>
      </c>
      <c r="N194" s="108"/>
      <c r="O194" s="109"/>
      <c r="P194" s="108"/>
      <c r="Q194" s="109"/>
      <c r="R194" s="108"/>
      <c r="S194" s="109"/>
      <c r="T194" s="108"/>
      <c r="U194" s="109"/>
      <c r="V194" s="108">
        <v>186.07956296576984</v>
      </c>
      <c r="W194" s="109">
        <v>18.044206024664284</v>
      </c>
    </row>
    <row r="195" spans="1:23" s="6" customFormat="1" ht="24" customHeight="1" x14ac:dyDescent="0.15">
      <c r="A195" s="56"/>
      <c r="B195" s="166"/>
      <c r="C195" s="13" t="s">
        <v>52</v>
      </c>
      <c r="D195" s="108">
        <v>59.333333333333336</v>
      </c>
      <c r="E195" s="109">
        <v>33.333333333333336</v>
      </c>
      <c r="F195" s="108">
        <v>17.952380952380953</v>
      </c>
      <c r="G195" s="109">
        <v>5.8823529411764701</v>
      </c>
      <c r="H195" s="108">
        <v>20.9</v>
      </c>
      <c r="I195" s="109">
        <v>11.111111111111111</v>
      </c>
      <c r="J195" s="108">
        <v>11.793103448275861</v>
      </c>
      <c r="K195" s="109">
        <v>3.7037037037037037</v>
      </c>
      <c r="L195" s="108">
        <v>2.4615384615384617</v>
      </c>
      <c r="M195" s="109">
        <v>8.3333333333333339</v>
      </c>
      <c r="N195" s="108">
        <v>2.25</v>
      </c>
      <c r="O195" s="109">
        <v>25</v>
      </c>
      <c r="P195" s="108"/>
      <c r="Q195" s="109"/>
      <c r="R195" s="108"/>
      <c r="S195" s="109"/>
      <c r="T195" s="108"/>
      <c r="U195" s="109"/>
      <c r="V195" s="108">
        <v>114.69035619552861</v>
      </c>
      <c r="W195" s="109">
        <v>11.121567480330674</v>
      </c>
    </row>
    <row r="196" spans="1:23" s="6" customFormat="1" ht="24" customHeight="1" x14ac:dyDescent="0.15">
      <c r="A196" s="56"/>
      <c r="B196" s="166"/>
      <c r="C196" s="14" t="s">
        <v>53</v>
      </c>
      <c r="D196" s="110">
        <v>89</v>
      </c>
      <c r="E196" s="111">
        <v>50</v>
      </c>
      <c r="F196" s="110">
        <v>107.71428571428571</v>
      </c>
      <c r="G196" s="111">
        <v>35.294117647058819</v>
      </c>
      <c r="H196" s="110">
        <v>62.699999999999996</v>
      </c>
      <c r="I196" s="111">
        <v>33.333333333333329</v>
      </c>
      <c r="J196" s="110">
        <v>35.379310344827587</v>
      </c>
      <c r="K196" s="111">
        <v>11.111111111111112</v>
      </c>
      <c r="L196" s="110"/>
      <c r="M196" s="111"/>
      <c r="N196" s="110"/>
      <c r="O196" s="111"/>
      <c r="P196" s="110"/>
      <c r="Q196" s="111"/>
      <c r="R196" s="110"/>
      <c r="S196" s="111"/>
      <c r="T196" s="110"/>
      <c r="U196" s="111"/>
      <c r="V196" s="110">
        <v>294.79359605911327</v>
      </c>
      <c r="W196" s="111">
        <v>28.586247179765852</v>
      </c>
    </row>
    <row r="197" spans="1:23" s="6" customFormat="1" ht="24" customHeight="1" x14ac:dyDescent="0.15">
      <c r="A197" s="57"/>
      <c r="B197" s="167" t="s">
        <v>16</v>
      </c>
      <c r="C197" s="168"/>
      <c r="D197" s="116">
        <v>178</v>
      </c>
      <c r="E197" s="117">
        <v>100</v>
      </c>
      <c r="F197" s="112">
        <v>305.1904761904762</v>
      </c>
      <c r="G197" s="113">
        <v>100</v>
      </c>
      <c r="H197" s="112">
        <v>188.1</v>
      </c>
      <c r="I197" s="113">
        <v>100</v>
      </c>
      <c r="J197" s="112">
        <v>318.41379310344826</v>
      </c>
      <c r="K197" s="113">
        <v>100</v>
      </c>
      <c r="L197" s="112">
        <v>29.53846153846154</v>
      </c>
      <c r="M197" s="113">
        <v>100</v>
      </c>
      <c r="N197" s="112">
        <v>9</v>
      </c>
      <c r="O197" s="113">
        <v>100</v>
      </c>
      <c r="P197" s="112"/>
      <c r="Q197" s="113"/>
      <c r="R197" s="112">
        <v>3</v>
      </c>
      <c r="S197" s="113">
        <v>100</v>
      </c>
      <c r="T197" s="112"/>
      <c r="U197" s="113"/>
      <c r="V197" s="112">
        <v>1031.2427308323859</v>
      </c>
      <c r="W197" s="113">
        <v>100</v>
      </c>
    </row>
    <row r="198" spans="1:23" s="6" customFormat="1" ht="24" customHeight="1" x14ac:dyDescent="0.15">
      <c r="A198" s="61"/>
      <c r="B198" s="173" t="s">
        <v>80</v>
      </c>
      <c r="C198" s="15" t="s">
        <v>49</v>
      </c>
      <c r="D198" s="106">
        <v>9.7142857142857135</v>
      </c>
      <c r="E198" s="107">
        <v>8.3333333333333339</v>
      </c>
      <c r="F198" s="106">
        <v>88.08</v>
      </c>
      <c r="G198" s="107">
        <v>14.285714285714281</v>
      </c>
      <c r="H198" s="106"/>
      <c r="I198" s="107"/>
      <c r="J198" s="106">
        <v>177.27272727272722</v>
      </c>
      <c r="K198" s="107">
        <v>14.516129032258062</v>
      </c>
      <c r="L198" s="106">
        <v>11.333333333333332</v>
      </c>
      <c r="M198" s="107">
        <v>11.363636363636365</v>
      </c>
      <c r="N198" s="106">
        <v>2.16</v>
      </c>
      <c r="O198" s="107">
        <v>4.166666666666667</v>
      </c>
      <c r="P198" s="106"/>
      <c r="Q198" s="107"/>
      <c r="R198" s="106">
        <v>0.75</v>
      </c>
      <c r="S198" s="107">
        <v>25</v>
      </c>
      <c r="T198" s="106"/>
      <c r="U198" s="107"/>
      <c r="V198" s="106">
        <v>289.3103463203463</v>
      </c>
      <c r="W198" s="107">
        <v>11.734584798751227</v>
      </c>
    </row>
    <row r="199" spans="1:23" s="6" customFormat="1" ht="24" customHeight="1" x14ac:dyDescent="0.15">
      <c r="A199" s="48"/>
      <c r="B199" s="166"/>
      <c r="C199" s="13" t="s">
        <v>50</v>
      </c>
      <c r="D199" s="108">
        <v>9.7142857142857135</v>
      </c>
      <c r="E199" s="109">
        <v>8.3333333333333339</v>
      </c>
      <c r="F199" s="108">
        <v>29.36</v>
      </c>
      <c r="G199" s="109">
        <v>4.7619047619047601</v>
      </c>
      <c r="H199" s="108">
        <v>53.466666666666669</v>
      </c>
      <c r="I199" s="109">
        <v>15.384615384615383</v>
      </c>
      <c r="J199" s="108">
        <v>236.36363636363629</v>
      </c>
      <c r="K199" s="109">
        <v>19.354838709677416</v>
      </c>
      <c r="L199" s="108">
        <v>33.999999999999993</v>
      </c>
      <c r="M199" s="109">
        <v>34.090909090909093</v>
      </c>
      <c r="N199" s="108">
        <v>19.440000000000001</v>
      </c>
      <c r="O199" s="109">
        <v>37.5</v>
      </c>
      <c r="P199" s="108"/>
      <c r="Q199" s="109"/>
      <c r="R199" s="108"/>
      <c r="S199" s="109"/>
      <c r="T199" s="108"/>
      <c r="U199" s="109"/>
      <c r="V199" s="108">
        <v>382.34458874458863</v>
      </c>
      <c r="W199" s="109">
        <v>15.508104207234522</v>
      </c>
    </row>
    <row r="200" spans="1:23" s="6" customFormat="1" ht="24" customHeight="1" x14ac:dyDescent="0.15">
      <c r="A200" s="48"/>
      <c r="B200" s="166"/>
      <c r="C200" s="13" t="s">
        <v>51</v>
      </c>
      <c r="D200" s="108"/>
      <c r="E200" s="109"/>
      <c r="F200" s="108">
        <v>58.72</v>
      </c>
      <c r="G200" s="109">
        <v>9.5238095238095202</v>
      </c>
      <c r="H200" s="108">
        <v>80.2</v>
      </c>
      <c r="I200" s="109">
        <v>23.076923076923077</v>
      </c>
      <c r="J200" s="108">
        <v>295.45454545454538</v>
      </c>
      <c r="K200" s="109">
        <v>24.193548387096772</v>
      </c>
      <c r="L200" s="108">
        <v>13.599999999999998</v>
      </c>
      <c r="M200" s="109">
        <v>13.636363636363638</v>
      </c>
      <c r="N200" s="108">
        <v>2.16</v>
      </c>
      <c r="O200" s="109">
        <v>4.166666666666667</v>
      </c>
      <c r="P200" s="108"/>
      <c r="Q200" s="109"/>
      <c r="R200" s="108">
        <v>0.75</v>
      </c>
      <c r="S200" s="109">
        <v>25</v>
      </c>
      <c r="T200" s="108"/>
      <c r="U200" s="109"/>
      <c r="V200" s="108">
        <v>450.88454545454545</v>
      </c>
      <c r="W200" s="109">
        <v>18.288122081967416</v>
      </c>
    </row>
    <row r="201" spans="1:23" s="6" customFormat="1" ht="24" customHeight="1" x14ac:dyDescent="0.15">
      <c r="A201" s="48"/>
      <c r="B201" s="166"/>
      <c r="C201" s="13" t="s">
        <v>52</v>
      </c>
      <c r="D201" s="108">
        <v>9.7142857142857135</v>
      </c>
      <c r="E201" s="109">
        <v>8.3333333333333339</v>
      </c>
      <c r="F201" s="108">
        <v>58.72</v>
      </c>
      <c r="G201" s="109">
        <v>9.5238095238095202</v>
      </c>
      <c r="H201" s="108">
        <v>106.93333333333334</v>
      </c>
      <c r="I201" s="109">
        <v>30.769230769230766</v>
      </c>
      <c r="J201" s="108">
        <v>216.6666666666666</v>
      </c>
      <c r="K201" s="109">
        <v>17.741935483870964</v>
      </c>
      <c r="L201" s="108">
        <v>20.399999999999995</v>
      </c>
      <c r="M201" s="109">
        <v>20.454545454545457</v>
      </c>
      <c r="N201" s="108">
        <v>12.96</v>
      </c>
      <c r="O201" s="109">
        <v>25</v>
      </c>
      <c r="P201" s="108">
        <v>4.5</v>
      </c>
      <c r="Q201" s="109">
        <v>50</v>
      </c>
      <c r="R201" s="108">
        <v>0.75</v>
      </c>
      <c r="S201" s="109">
        <v>25</v>
      </c>
      <c r="T201" s="108"/>
      <c r="U201" s="109"/>
      <c r="V201" s="108">
        <v>430.64428571428556</v>
      </c>
      <c r="W201" s="109">
        <v>17.467166152490076</v>
      </c>
    </row>
    <row r="202" spans="1:23" s="6" customFormat="1" ht="24" customHeight="1" x14ac:dyDescent="0.15">
      <c r="A202" s="48"/>
      <c r="B202" s="166"/>
      <c r="C202" s="14" t="s">
        <v>53</v>
      </c>
      <c r="D202" s="110">
        <v>87.428571428571416</v>
      </c>
      <c r="E202" s="111">
        <v>75</v>
      </c>
      <c r="F202" s="110">
        <v>381.68000000000012</v>
      </c>
      <c r="G202" s="111">
        <v>61.904761904761905</v>
      </c>
      <c r="H202" s="110">
        <v>106.93333333333334</v>
      </c>
      <c r="I202" s="111">
        <v>30.769230769230766</v>
      </c>
      <c r="J202" s="110">
        <v>295.45454545454538</v>
      </c>
      <c r="K202" s="111">
        <v>24.193548387096772</v>
      </c>
      <c r="L202" s="110">
        <v>20.399999999999995</v>
      </c>
      <c r="M202" s="111">
        <v>20.454545454545457</v>
      </c>
      <c r="N202" s="110">
        <v>15.120000000000001</v>
      </c>
      <c r="O202" s="111">
        <v>29.166666666666668</v>
      </c>
      <c r="P202" s="110">
        <v>4.5</v>
      </c>
      <c r="Q202" s="111">
        <v>50</v>
      </c>
      <c r="R202" s="110">
        <v>0.75</v>
      </c>
      <c r="S202" s="111">
        <v>25</v>
      </c>
      <c r="T202" s="110"/>
      <c r="U202" s="111"/>
      <c r="V202" s="110">
        <v>912.26645021645015</v>
      </c>
      <c r="W202" s="111">
        <v>37.002022759556745</v>
      </c>
    </row>
    <row r="203" spans="1:23" s="6" customFormat="1" ht="24" customHeight="1" x14ac:dyDescent="0.15">
      <c r="A203" s="59"/>
      <c r="B203" s="167" t="s">
        <v>16</v>
      </c>
      <c r="C203" s="168"/>
      <c r="D203" s="112">
        <v>116.57142857142856</v>
      </c>
      <c r="E203" s="113">
        <v>100</v>
      </c>
      <c r="F203" s="112">
        <v>616.56000000000017</v>
      </c>
      <c r="G203" s="113">
        <v>100</v>
      </c>
      <c r="H203" s="112">
        <v>347.53333333333336</v>
      </c>
      <c r="I203" s="113">
        <v>100</v>
      </c>
      <c r="J203" s="112">
        <v>1221.212121212121</v>
      </c>
      <c r="K203" s="113">
        <v>100</v>
      </c>
      <c r="L203" s="112">
        <v>99.733333333333306</v>
      </c>
      <c r="M203" s="113">
        <v>100</v>
      </c>
      <c r="N203" s="112">
        <v>51.84</v>
      </c>
      <c r="O203" s="113">
        <v>100</v>
      </c>
      <c r="P203" s="112">
        <v>9</v>
      </c>
      <c r="Q203" s="113">
        <v>100</v>
      </c>
      <c r="R203" s="112">
        <v>3</v>
      </c>
      <c r="S203" s="113">
        <v>100</v>
      </c>
      <c r="T203" s="112"/>
      <c r="U203" s="113"/>
      <c r="V203" s="112">
        <v>2465.4502164502164</v>
      </c>
      <c r="W203" s="113">
        <v>100</v>
      </c>
    </row>
    <row r="204" spans="1:23" s="6" customFormat="1" ht="24" customHeight="1" x14ac:dyDescent="0.15">
      <c r="A204" s="174" t="s">
        <v>37</v>
      </c>
      <c r="B204" s="174" t="s">
        <v>81</v>
      </c>
      <c r="C204" s="12" t="s">
        <v>49</v>
      </c>
      <c r="D204" s="106">
        <v>3.666666666666667</v>
      </c>
      <c r="E204" s="107">
        <v>21.428571428571427</v>
      </c>
      <c r="F204" s="106">
        <v>12.037037037037038</v>
      </c>
      <c r="G204" s="107">
        <v>22.727272727272727</v>
      </c>
      <c r="H204" s="106">
        <v>10.105263157894736</v>
      </c>
      <c r="I204" s="107">
        <v>23.529411764705877</v>
      </c>
      <c r="J204" s="106">
        <v>23.921568627450977</v>
      </c>
      <c r="K204" s="107">
        <v>20.833333333333336</v>
      </c>
      <c r="L204" s="106">
        <v>4.666666666666667</v>
      </c>
      <c r="M204" s="107">
        <v>33.333333333333336</v>
      </c>
      <c r="N204" s="106"/>
      <c r="O204" s="107"/>
      <c r="P204" s="106"/>
      <c r="Q204" s="107"/>
      <c r="R204" s="106"/>
      <c r="S204" s="107"/>
      <c r="T204" s="106"/>
      <c r="U204" s="107"/>
      <c r="V204" s="106">
        <v>54.39720215571608</v>
      </c>
      <c r="W204" s="107">
        <v>21.599479133467497</v>
      </c>
    </row>
    <row r="205" spans="1:23" s="6" customFormat="1" ht="24" customHeight="1" x14ac:dyDescent="0.15">
      <c r="A205" s="166"/>
      <c r="B205" s="166"/>
      <c r="C205" s="13" t="s">
        <v>50</v>
      </c>
      <c r="D205" s="108">
        <v>9.7777777777777786</v>
      </c>
      <c r="E205" s="109">
        <v>57.142857142857139</v>
      </c>
      <c r="F205" s="108">
        <v>26.481481481481488</v>
      </c>
      <c r="G205" s="109">
        <v>50.000000000000007</v>
      </c>
      <c r="H205" s="108">
        <v>15.157894736842106</v>
      </c>
      <c r="I205" s="109">
        <v>35.294117647058819</v>
      </c>
      <c r="J205" s="108">
        <v>43.058823529411754</v>
      </c>
      <c r="K205" s="109">
        <v>37.5</v>
      </c>
      <c r="L205" s="108">
        <v>4.666666666666667</v>
      </c>
      <c r="M205" s="109">
        <v>33.333333333333336</v>
      </c>
      <c r="N205" s="108">
        <v>4</v>
      </c>
      <c r="O205" s="109">
        <v>66.666666666666671</v>
      </c>
      <c r="P205" s="108"/>
      <c r="Q205" s="109"/>
      <c r="R205" s="108"/>
      <c r="S205" s="109"/>
      <c r="T205" s="108"/>
      <c r="U205" s="109"/>
      <c r="V205" s="108">
        <v>103.1426441921798</v>
      </c>
      <c r="W205" s="109">
        <v>40.954815738911108</v>
      </c>
    </row>
    <row r="206" spans="1:23" s="6" customFormat="1" ht="24" customHeight="1" x14ac:dyDescent="0.15">
      <c r="A206" s="166"/>
      <c r="B206" s="166"/>
      <c r="C206" s="13" t="s">
        <v>51</v>
      </c>
      <c r="D206" s="108">
        <v>2.4444444444444446</v>
      </c>
      <c r="E206" s="109">
        <v>14.285714285714285</v>
      </c>
      <c r="F206" s="108">
        <v>4.8148148148148149</v>
      </c>
      <c r="G206" s="109">
        <v>9.0909090909090899</v>
      </c>
      <c r="H206" s="108">
        <v>5.0526315789473681</v>
      </c>
      <c r="I206" s="109">
        <v>11.764705882352938</v>
      </c>
      <c r="J206" s="108">
        <v>28.70588235294117</v>
      </c>
      <c r="K206" s="109">
        <v>25</v>
      </c>
      <c r="L206" s="108">
        <v>4.666666666666667</v>
      </c>
      <c r="M206" s="109">
        <v>33.333333333333336</v>
      </c>
      <c r="N206" s="108"/>
      <c r="O206" s="109"/>
      <c r="P206" s="108"/>
      <c r="Q206" s="109"/>
      <c r="R206" s="108"/>
      <c r="S206" s="109"/>
      <c r="T206" s="108"/>
      <c r="U206" s="109"/>
      <c r="V206" s="108">
        <v>45.684439857814461</v>
      </c>
      <c r="W206" s="109">
        <v>18.139905479115253</v>
      </c>
    </row>
    <row r="207" spans="1:23" s="6" customFormat="1" ht="24" customHeight="1" x14ac:dyDescent="0.15">
      <c r="A207" s="166"/>
      <c r="B207" s="166"/>
      <c r="C207" s="13" t="s">
        <v>52</v>
      </c>
      <c r="D207" s="108">
        <v>1.2222222222222223</v>
      </c>
      <c r="E207" s="109">
        <v>7.1428571428571423</v>
      </c>
      <c r="F207" s="108">
        <v>2.4074074074074074</v>
      </c>
      <c r="G207" s="109">
        <v>4.545454545454545</v>
      </c>
      <c r="H207" s="108">
        <v>7.5789473684210522</v>
      </c>
      <c r="I207" s="109">
        <v>17.647058823529409</v>
      </c>
      <c r="J207" s="108">
        <v>9.5686274509803919</v>
      </c>
      <c r="K207" s="109">
        <v>8.3333333333333357</v>
      </c>
      <c r="L207" s="108"/>
      <c r="M207" s="109"/>
      <c r="N207" s="108"/>
      <c r="O207" s="109"/>
      <c r="P207" s="108">
        <v>4</v>
      </c>
      <c r="Q207" s="109">
        <v>100</v>
      </c>
      <c r="R207" s="108"/>
      <c r="S207" s="109"/>
      <c r="T207" s="108"/>
      <c r="U207" s="109"/>
      <c r="V207" s="108">
        <v>24.777204449031075</v>
      </c>
      <c r="W207" s="109">
        <v>9.8382764052924419</v>
      </c>
    </row>
    <row r="208" spans="1:23" s="6" customFormat="1" ht="24" customHeight="1" x14ac:dyDescent="0.15">
      <c r="A208" s="166"/>
      <c r="B208" s="166"/>
      <c r="C208" s="14" t="s">
        <v>53</v>
      </c>
      <c r="D208" s="110"/>
      <c r="E208" s="111"/>
      <c r="F208" s="110">
        <v>7.2222222222222223</v>
      </c>
      <c r="G208" s="111">
        <v>13.636363636363635</v>
      </c>
      <c r="H208" s="110">
        <v>5.0526315789473681</v>
      </c>
      <c r="I208" s="111">
        <v>11.764705882352938</v>
      </c>
      <c r="J208" s="110">
        <v>9.5686274509803919</v>
      </c>
      <c r="K208" s="111">
        <v>8.3333333333333357</v>
      </c>
      <c r="L208" s="110"/>
      <c r="M208" s="111"/>
      <c r="N208" s="110">
        <v>2</v>
      </c>
      <c r="O208" s="111">
        <v>33.333333333333336</v>
      </c>
      <c r="P208" s="110"/>
      <c r="Q208" s="111"/>
      <c r="R208" s="110"/>
      <c r="S208" s="111"/>
      <c r="T208" s="110"/>
      <c r="U208" s="111"/>
      <c r="V208" s="110">
        <v>23.843481252149985</v>
      </c>
      <c r="W208" s="111">
        <v>9.4675232432137122</v>
      </c>
    </row>
    <row r="209" spans="1:23" s="6" customFormat="1" ht="24" customHeight="1" x14ac:dyDescent="0.15">
      <c r="A209" s="57"/>
      <c r="B209" s="167" t="s">
        <v>16</v>
      </c>
      <c r="C209" s="168"/>
      <c r="D209" s="112">
        <v>17.111111111111114</v>
      </c>
      <c r="E209" s="113">
        <v>100</v>
      </c>
      <c r="F209" s="112">
        <v>52.962962962962969</v>
      </c>
      <c r="G209" s="113">
        <v>100</v>
      </c>
      <c r="H209" s="112">
        <v>42.947368421052637</v>
      </c>
      <c r="I209" s="113">
        <v>100</v>
      </c>
      <c r="J209" s="112">
        <v>114.82352941176468</v>
      </c>
      <c r="K209" s="113">
        <v>100</v>
      </c>
      <c r="L209" s="112">
        <v>14</v>
      </c>
      <c r="M209" s="113">
        <v>100</v>
      </c>
      <c r="N209" s="112">
        <v>6</v>
      </c>
      <c r="O209" s="113">
        <v>100</v>
      </c>
      <c r="P209" s="112">
        <v>4</v>
      </c>
      <c r="Q209" s="113">
        <v>100</v>
      </c>
      <c r="R209" s="112"/>
      <c r="S209" s="113"/>
      <c r="T209" s="112"/>
      <c r="U209" s="113"/>
      <c r="V209" s="112">
        <v>251.84497190689137</v>
      </c>
      <c r="W209" s="113">
        <v>100</v>
      </c>
    </row>
    <row r="210" spans="1:23" s="6" customFormat="1" ht="24" customHeight="1" x14ac:dyDescent="0.15">
      <c r="A210" s="56"/>
      <c r="B210" s="165" t="s">
        <v>82</v>
      </c>
      <c r="C210" s="12" t="s">
        <v>49</v>
      </c>
      <c r="D210" s="106"/>
      <c r="E210" s="107"/>
      <c r="F210" s="106">
        <v>36.142857142857146</v>
      </c>
      <c r="G210" s="107">
        <v>20</v>
      </c>
      <c r="H210" s="106"/>
      <c r="I210" s="107"/>
      <c r="J210" s="106">
        <v>37.941176470588232</v>
      </c>
      <c r="K210" s="107">
        <v>20</v>
      </c>
      <c r="L210" s="106">
        <v>6.4</v>
      </c>
      <c r="M210" s="107">
        <v>40</v>
      </c>
      <c r="N210" s="106"/>
      <c r="O210" s="107"/>
      <c r="P210" s="106"/>
      <c r="Q210" s="107"/>
      <c r="R210" s="106"/>
      <c r="S210" s="107"/>
      <c r="T210" s="106"/>
      <c r="U210" s="107"/>
      <c r="V210" s="106">
        <v>80.484033613445376</v>
      </c>
      <c r="W210" s="107">
        <v>15.524865460675615</v>
      </c>
    </row>
    <row r="211" spans="1:23" s="6" customFormat="1" ht="24" customHeight="1" x14ac:dyDescent="0.15">
      <c r="A211" s="56"/>
      <c r="B211" s="166"/>
      <c r="C211" s="13" t="s">
        <v>50</v>
      </c>
      <c r="D211" s="108"/>
      <c r="E211" s="109"/>
      <c r="F211" s="108">
        <v>36.142857142857146</v>
      </c>
      <c r="G211" s="109">
        <v>20</v>
      </c>
      <c r="H211" s="108">
        <v>62.5</v>
      </c>
      <c r="I211" s="109">
        <v>50</v>
      </c>
      <c r="J211" s="108">
        <v>37.941176470588232</v>
      </c>
      <c r="K211" s="109">
        <v>20</v>
      </c>
      <c r="L211" s="108"/>
      <c r="M211" s="109"/>
      <c r="N211" s="108"/>
      <c r="O211" s="109"/>
      <c r="P211" s="108"/>
      <c r="Q211" s="109"/>
      <c r="R211" s="108"/>
      <c r="S211" s="109"/>
      <c r="T211" s="108"/>
      <c r="U211" s="109"/>
      <c r="V211" s="108">
        <v>136.58403361344537</v>
      </c>
      <c r="W211" s="109">
        <v>26.346203721714321</v>
      </c>
    </row>
    <row r="212" spans="1:23" s="6" customFormat="1" ht="24" customHeight="1" x14ac:dyDescent="0.15">
      <c r="A212" s="56"/>
      <c r="B212" s="166"/>
      <c r="C212" s="13" t="s">
        <v>51</v>
      </c>
      <c r="D212" s="108"/>
      <c r="E212" s="109"/>
      <c r="F212" s="108">
        <v>36.142857142857146</v>
      </c>
      <c r="G212" s="109">
        <v>20</v>
      </c>
      <c r="H212" s="108">
        <v>62.5</v>
      </c>
      <c r="I212" s="109">
        <v>50</v>
      </c>
      <c r="J212" s="108">
        <v>63.235294117647058</v>
      </c>
      <c r="K212" s="109">
        <v>33.333333333333336</v>
      </c>
      <c r="L212" s="108">
        <v>3.2</v>
      </c>
      <c r="M212" s="109">
        <v>20</v>
      </c>
      <c r="N212" s="108">
        <v>7</v>
      </c>
      <c r="O212" s="109">
        <v>100</v>
      </c>
      <c r="P212" s="108"/>
      <c r="Q212" s="109"/>
      <c r="R212" s="108"/>
      <c r="S212" s="109"/>
      <c r="T212" s="108"/>
      <c r="U212" s="109"/>
      <c r="V212" s="108">
        <v>172.07815126050417</v>
      </c>
      <c r="W212" s="109">
        <v>33.19279647280036</v>
      </c>
    </row>
    <row r="213" spans="1:23" s="6" customFormat="1" ht="24" customHeight="1" x14ac:dyDescent="0.15">
      <c r="A213" s="56"/>
      <c r="B213" s="166"/>
      <c r="C213" s="13" t="s">
        <v>52</v>
      </c>
      <c r="D213" s="108"/>
      <c r="E213" s="109"/>
      <c r="F213" s="108"/>
      <c r="G213" s="109"/>
      <c r="H213" s="108"/>
      <c r="I213" s="109"/>
      <c r="J213" s="108">
        <v>25.294117647058822</v>
      </c>
      <c r="K213" s="109">
        <v>13.333333333333334</v>
      </c>
      <c r="L213" s="108"/>
      <c r="M213" s="109"/>
      <c r="N213" s="108"/>
      <c r="O213" s="109"/>
      <c r="P213" s="108"/>
      <c r="Q213" s="109"/>
      <c r="R213" s="108"/>
      <c r="S213" s="109"/>
      <c r="T213" s="108"/>
      <c r="U213" s="109"/>
      <c r="V213" s="108">
        <v>25.294117647058822</v>
      </c>
      <c r="W213" s="109">
        <v>4.8790767036244569</v>
      </c>
    </row>
    <row r="214" spans="1:23" s="6" customFormat="1" ht="24" customHeight="1" x14ac:dyDescent="0.15">
      <c r="A214" s="56"/>
      <c r="B214" s="166"/>
      <c r="C214" s="14" t="s">
        <v>53</v>
      </c>
      <c r="D214" s="110"/>
      <c r="E214" s="111"/>
      <c r="F214" s="110">
        <v>72.285714285714292</v>
      </c>
      <c r="G214" s="111">
        <v>40</v>
      </c>
      <c r="H214" s="110"/>
      <c r="I214" s="111"/>
      <c r="J214" s="110">
        <v>25.294117647058822</v>
      </c>
      <c r="K214" s="111">
        <v>13.333333333333334</v>
      </c>
      <c r="L214" s="110">
        <v>6.4</v>
      </c>
      <c r="M214" s="111">
        <v>40</v>
      </c>
      <c r="N214" s="110"/>
      <c r="O214" s="111"/>
      <c r="P214" s="110"/>
      <c r="Q214" s="111"/>
      <c r="R214" s="110"/>
      <c r="S214" s="111"/>
      <c r="T214" s="110"/>
      <c r="U214" s="111"/>
      <c r="V214" s="110">
        <v>103.97983193277312</v>
      </c>
      <c r="W214" s="111">
        <v>20.057057641185246</v>
      </c>
    </row>
    <row r="215" spans="1:23" s="6" customFormat="1" ht="24" customHeight="1" x14ac:dyDescent="0.15">
      <c r="A215" s="56"/>
      <c r="B215" s="167" t="s">
        <v>16</v>
      </c>
      <c r="C215" s="168"/>
      <c r="D215" s="112"/>
      <c r="E215" s="113"/>
      <c r="F215" s="112">
        <v>180.71428571428572</v>
      </c>
      <c r="G215" s="113">
        <v>100</v>
      </c>
      <c r="H215" s="112">
        <v>125</v>
      </c>
      <c r="I215" s="113">
        <v>100</v>
      </c>
      <c r="J215" s="112">
        <v>189.70588235294116</v>
      </c>
      <c r="K215" s="113">
        <v>100</v>
      </c>
      <c r="L215" s="112">
        <v>16</v>
      </c>
      <c r="M215" s="113">
        <v>100</v>
      </c>
      <c r="N215" s="112">
        <v>7</v>
      </c>
      <c r="O215" s="113">
        <v>100</v>
      </c>
      <c r="P215" s="112"/>
      <c r="Q215" s="113"/>
      <c r="R215" s="112"/>
      <c r="S215" s="113"/>
      <c r="T215" s="112"/>
      <c r="U215" s="113"/>
      <c r="V215" s="112">
        <v>518.42016806722688</v>
      </c>
      <c r="W215" s="113">
        <v>100</v>
      </c>
    </row>
    <row r="216" spans="1:23" s="6" customFormat="1" ht="24" customHeight="1" x14ac:dyDescent="0.15">
      <c r="A216" s="159" t="s">
        <v>59</v>
      </c>
      <c r="B216" s="169"/>
      <c r="C216" s="12" t="s">
        <v>49</v>
      </c>
      <c r="D216" s="106">
        <v>231.98095238095237</v>
      </c>
      <c r="E216" s="107">
        <v>7.2207866639657308</v>
      </c>
      <c r="F216" s="106">
        <v>766.93877085877091</v>
      </c>
      <c r="G216" s="107">
        <v>8.7997403512127832</v>
      </c>
      <c r="H216" s="106">
        <v>467.28093883357042</v>
      </c>
      <c r="I216" s="107">
        <v>9.1681002722914968</v>
      </c>
      <c r="J216" s="106">
        <v>1664.9587482328357</v>
      </c>
      <c r="K216" s="107">
        <v>14.346906728295638</v>
      </c>
      <c r="L216" s="106">
        <v>266.65075247663975</v>
      </c>
      <c r="M216" s="107">
        <v>17.685552155246917</v>
      </c>
      <c r="N216" s="106">
        <v>135.87752218210127</v>
      </c>
      <c r="O216" s="107">
        <v>23.996147458826513</v>
      </c>
      <c r="P216" s="106">
        <v>36.266666666666666</v>
      </c>
      <c r="Q216" s="107">
        <v>43.729903536977481</v>
      </c>
      <c r="R216" s="106">
        <v>16.416666666666664</v>
      </c>
      <c r="S216" s="107">
        <v>42.09401709401709</v>
      </c>
      <c r="T216" s="106">
        <v>18.883333333333333</v>
      </c>
      <c r="U216" s="107">
        <v>39.340277777777779</v>
      </c>
      <c r="V216" s="106">
        <v>3605.2543516315368</v>
      </c>
      <c r="W216" s="107">
        <v>11.677360624808104</v>
      </c>
    </row>
    <row r="217" spans="1:23" s="6" customFormat="1" ht="24" customHeight="1" x14ac:dyDescent="0.15">
      <c r="A217" s="161"/>
      <c r="B217" s="160"/>
      <c r="C217" s="13" t="s">
        <v>50</v>
      </c>
      <c r="D217" s="108">
        <v>492.0087301587302</v>
      </c>
      <c r="E217" s="109">
        <v>15.314576653046705</v>
      </c>
      <c r="F217" s="108">
        <v>1563.7877574277575</v>
      </c>
      <c r="G217" s="109">
        <v>17.942666028424856</v>
      </c>
      <c r="H217" s="108">
        <v>816.37591275486011</v>
      </c>
      <c r="I217" s="109">
        <v>16.017379708881766</v>
      </c>
      <c r="J217" s="108">
        <v>4160.7918274254489</v>
      </c>
      <c r="K217" s="109">
        <v>35.853436205123153</v>
      </c>
      <c r="L217" s="108">
        <v>659.84006195799986</v>
      </c>
      <c r="M217" s="109">
        <v>43.763746104192585</v>
      </c>
      <c r="N217" s="108">
        <v>215.13543068848404</v>
      </c>
      <c r="O217" s="109">
        <v>37.993197370058049</v>
      </c>
      <c r="P217" s="108">
        <v>21.600000000000005</v>
      </c>
      <c r="Q217" s="109">
        <v>26.04501607717042</v>
      </c>
      <c r="R217" s="108">
        <v>15</v>
      </c>
      <c r="S217" s="109">
        <v>38.46153846153846</v>
      </c>
      <c r="T217" s="108">
        <v>25.141666666666669</v>
      </c>
      <c r="U217" s="109">
        <v>52.378472222222229</v>
      </c>
      <c r="V217" s="108">
        <v>7969.6813870799479</v>
      </c>
      <c r="W217" s="109">
        <v>25.813669312856518</v>
      </c>
    </row>
    <row r="218" spans="1:23" s="6" customFormat="1" ht="24" customHeight="1" x14ac:dyDescent="0.15">
      <c r="A218" s="161"/>
      <c r="B218" s="160"/>
      <c r="C218" s="13" t="s">
        <v>51</v>
      </c>
      <c r="D218" s="108">
        <v>840.24444444444441</v>
      </c>
      <c r="E218" s="109">
        <v>26.153982974224178</v>
      </c>
      <c r="F218" s="108">
        <v>2286.0183312983313</v>
      </c>
      <c r="G218" s="109">
        <v>26.229431237402387</v>
      </c>
      <c r="H218" s="108">
        <v>1738.6634423897578</v>
      </c>
      <c r="I218" s="109">
        <v>34.112756277598095</v>
      </c>
      <c r="J218" s="108">
        <v>2730.7123162503494</v>
      </c>
      <c r="K218" s="109">
        <v>23.53047782393055</v>
      </c>
      <c r="L218" s="108">
        <v>270.28268695733692</v>
      </c>
      <c r="M218" s="109">
        <v>17.926439406028017</v>
      </c>
      <c r="N218" s="108">
        <v>108.65779185739022</v>
      </c>
      <c r="O218" s="109">
        <v>19.189107617564986</v>
      </c>
      <c r="P218" s="108">
        <v>9.6000000000000014</v>
      </c>
      <c r="Q218" s="109">
        <v>11.57556270096463</v>
      </c>
      <c r="R218" s="108">
        <v>1.75</v>
      </c>
      <c r="S218" s="109">
        <v>4.4871794871794872</v>
      </c>
      <c r="T218" s="108"/>
      <c r="U218" s="109"/>
      <c r="V218" s="108">
        <v>7985.9290131976113</v>
      </c>
      <c r="W218" s="109">
        <v>25.866295111473789</v>
      </c>
    </row>
    <row r="219" spans="1:23" s="6" customFormat="1" ht="24" customHeight="1" x14ac:dyDescent="0.15">
      <c r="A219" s="161"/>
      <c r="B219" s="160"/>
      <c r="C219" s="13" t="s">
        <v>52</v>
      </c>
      <c r="D219" s="108">
        <v>379.86984126984129</v>
      </c>
      <c r="E219" s="109">
        <v>11.824070277027062</v>
      </c>
      <c r="F219" s="108">
        <v>1389.4985917785918</v>
      </c>
      <c r="G219" s="109">
        <v>15.94289829986834</v>
      </c>
      <c r="H219" s="108">
        <v>605.5555239449975</v>
      </c>
      <c r="I219" s="109">
        <v>11.881061910691615</v>
      </c>
      <c r="J219" s="108">
        <v>1342.8812122630579</v>
      </c>
      <c r="K219" s="109">
        <v>11.571572881290626</v>
      </c>
      <c r="L219" s="108">
        <v>142.90047755238481</v>
      </c>
      <c r="M219" s="109">
        <v>9.4778425535618833</v>
      </c>
      <c r="N219" s="108">
        <v>48.217396270990783</v>
      </c>
      <c r="O219" s="109">
        <v>8.5152550062601797</v>
      </c>
      <c r="P219" s="108">
        <v>8.5</v>
      </c>
      <c r="Q219" s="109">
        <v>10.249196141479098</v>
      </c>
      <c r="R219" s="108">
        <v>0.75</v>
      </c>
      <c r="S219" s="109">
        <v>1.9230769230769231</v>
      </c>
      <c r="T219" s="108">
        <v>1.6</v>
      </c>
      <c r="U219" s="109">
        <v>3.3333333333333335</v>
      </c>
      <c r="V219" s="108">
        <v>3919.7730430798642</v>
      </c>
      <c r="W219" s="109">
        <v>12.696081587345127</v>
      </c>
    </row>
    <row r="220" spans="1:23" s="6" customFormat="1" ht="24" customHeight="1" x14ac:dyDescent="0.15">
      <c r="A220" s="161"/>
      <c r="B220" s="160"/>
      <c r="C220" s="14" t="s">
        <v>53</v>
      </c>
      <c r="D220" s="110">
        <v>1268.5785714285714</v>
      </c>
      <c r="E220" s="111">
        <v>39.486583431736321</v>
      </c>
      <c r="F220" s="110">
        <v>2709.2270085470086</v>
      </c>
      <c r="G220" s="111">
        <v>31.085264083091651</v>
      </c>
      <c r="H220" s="110">
        <v>1468.9373162636321</v>
      </c>
      <c r="I220" s="111">
        <v>28.820701830537033</v>
      </c>
      <c r="J220" s="110">
        <v>1705.6574460867057</v>
      </c>
      <c r="K220" s="111">
        <v>14.697606361360004</v>
      </c>
      <c r="L220" s="110">
        <v>168.05815254880321</v>
      </c>
      <c r="M220" s="111">
        <v>11.146419780970561</v>
      </c>
      <c r="N220" s="110">
        <v>58.359096876384285</v>
      </c>
      <c r="O220" s="111">
        <v>10.306292547290273</v>
      </c>
      <c r="P220" s="110">
        <v>6.9666666666666668</v>
      </c>
      <c r="Q220" s="111">
        <v>8.4003215434083582</v>
      </c>
      <c r="R220" s="110">
        <v>5.083333333333333</v>
      </c>
      <c r="S220" s="111">
        <v>13.034188034188034</v>
      </c>
      <c r="T220" s="110">
        <v>2.375</v>
      </c>
      <c r="U220" s="111">
        <v>4.947916666666667</v>
      </c>
      <c r="V220" s="110">
        <v>7393.2425917511055</v>
      </c>
      <c r="W220" s="111">
        <v>23.946593363516456</v>
      </c>
    </row>
    <row r="221" spans="1:23" s="6" customFormat="1" ht="24" customHeight="1" thickBot="1" x14ac:dyDescent="0.2">
      <c r="A221" s="170" t="s">
        <v>59</v>
      </c>
      <c r="B221" s="171"/>
      <c r="C221" s="172"/>
      <c r="D221" s="122">
        <v>3212.6825396825398</v>
      </c>
      <c r="E221" s="123">
        <v>100</v>
      </c>
      <c r="F221" s="122">
        <v>8715.4704599104589</v>
      </c>
      <c r="G221" s="123">
        <v>100</v>
      </c>
      <c r="H221" s="122">
        <v>5096.8131341868175</v>
      </c>
      <c r="I221" s="123">
        <v>100</v>
      </c>
      <c r="J221" s="122">
        <v>11605.001550258401</v>
      </c>
      <c r="K221" s="123">
        <v>100</v>
      </c>
      <c r="L221" s="122">
        <v>1507.7321314931651</v>
      </c>
      <c r="M221" s="123">
        <v>100</v>
      </c>
      <c r="N221" s="122">
        <v>566.24723787535061</v>
      </c>
      <c r="O221" s="123">
        <v>100</v>
      </c>
      <c r="P221" s="122">
        <v>82.933333333333351</v>
      </c>
      <c r="Q221" s="123">
        <v>100</v>
      </c>
      <c r="R221" s="122">
        <v>39</v>
      </c>
      <c r="S221" s="123">
        <v>100</v>
      </c>
      <c r="T221" s="122">
        <v>48</v>
      </c>
      <c r="U221" s="123">
        <v>100</v>
      </c>
      <c r="V221" s="122">
        <v>30873.880386740067</v>
      </c>
      <c r="W221" s="123">
        <v>100</v>
      </c>
    </row>
    <row r="222" spans="1:23" s="6" customFormat="1" ht="24" customHeight="1" thickTop="1" x14ac:dyDescent="0.15">
      <c r="A222" s="159" t="s">
        <v>22</v>
      </c>
      <c r="B222" s="160"/>
      <c r="C222" s="15" t="s">
        <v>49</v>
      </c>
      <c r="D222" s="118">
        <v>1640.2725603633437</v>
      </c>
      <c r="E222" s="119">
        <v>12.850436268962453</v>
      </c>
      <c r="F222" s="118">
        <v>3040.5780518827969</v>
      </c>
      <c r="G222" s="119">
        <v>10.29249997734798</v>
      </c>
      <c r="H222" s="118">
        <v>2550.7523741317041</v>
      </c>
      <c r="I222" s="119">
        <v>12.117890577464701</v>
      </c>
      <c r="J222" s="118">
        <v>7321.1507085687217</v>
      </c>
      <c r="K222" s="119">
        <v>17.294720262428523</v>
      </c>
      <c r="L222" s="118">
        <v>1856.2443023392275</v>
      </c>
      <c r="M222" s="119">
        <v>22.885189922659489</v>
      </c>
      <c r="N222" s="118">
        <v>934.92656179192443</v>
      </c>
      <c r="O222" s="119">
        <v>31.280414841901379</v>
      </c>
      <c r="P222" s="118">
        <v>175.25304347826085</v>
      </c>
      <c r="Q222" s="119">
        <v>37.472025649739329</v>
      </c>
      <c r="R222" s="118">
        <v>41.616700843016631</v>
      </c>
      <c r="S222" s="119">
        <v>40.46982527507101</v>
      </c>
      <c r="T222" s="118">
        <v>39.963547237076654</v>
      </c>
      <c r="U222" s="119">
        <v>29.524270438263809</v>
      </c>
      <c r="V222" s="118">
        <v>17600.757850636066</v>
      </c>
      <c r="W222" s="119">
        <v>14.980253302568242</v>
      </c>
    </row>
    <row r="223" spans="1:23" s="6" customFormat="1" ht="24" customHeight="1" x14ac:dyDescent="0.15">
      <c r="A223" s="161"/>
      <c r="B223" s="160"/>
      <c r="C223" s="13" t="s">
        <v>50</v>
      </c>
      <c r="D223" s="108">
        <v>2813.7450116703567</v>
      </c>
      <c r="E223" s="109">
        <v>22.043806513212324</v>
      </c>
      <c r="F223" s="108">
        <v>6858.0327398661302</v>
      </c>
      <c r="G223" s="109">
        <v>23.214763974243372</v>
      </c>
      <c r="H223" s="108">
        <v>6702.2110865956147</v>
      </c>
      <c r="I223" s="109">
        <v>31.840276382015812</v>
      </c>
      <c r="J223" s="108">
        <v>14451.16178524829</v>
      </c>
      <c r="K223" s="109">
        <v>34.137912261585889</v>
      </c>
      <c r="L223" s="108">
        <v>2679.2554453210055</v>
      </c>
      <c r="M223" s="109">
        <v>33.03189652365355</v>
      </c>
      <c r="N223" s="108">
        <v>890.80993371430475</v>
      </c>
      <c r="O223" s="109">
        <v>29.80437759567225</v>
      </c>
      <c r="P223" s="108">
        <v>114.54048309178745</v>
      </c>
      <c r="Q223" s="109">
        <v>24.490666953132827</v>
      </c>
      <c r="R223" s="108">
        <v>30.512326270221006</v>
      </c>
      <c r="S223" s="109">
        <v>29.671465730782696</v>
      </c>
      <c r="T223" s="108">
        <v>56.241488413547238</v>
      </c>
      <c r="U223" s="109">
        <v>41.550088232195534</v>
      </c>
      <c r="V223" s="108">
        <v>34596.510300191265</v>
      </c>
      <c r="W223" s="109">
        <v>29.445577973396588</v>
      </c>
    </row>
    <row r="224" spans="1:23" s="6" customFormat="1" ht="24" customHeight="1" x14ac:dyDescent="0.15">
      <c r="A224" s="161"/>
      <c r="B224" s="160"/>
      <c r="C224" s="13" t="s">
        <v>51</v>
      </c>
      <c r="D224" s="108">
        <v>2749.0986088668119</v>
      </c>
      <c r="E224" s="109">
        <v>21.537345270538967</v>
      </c>
      <c r="F224" s="108">
        <v>7332.0829722278622</v>
      </c>
      <c r="G224" s="109">
        <v>24.81944634798597</v>
      </c>
      <c r="H224" s="108">
        <v>5309.3143993270578</v>
      </c>
      <c r="I224" s="109">
        <v>25.223025012102191</v>
      </c>
      <c r="J224" s="108">
        <v>9117.1351568097616</v>
      </c>
      <c r="K224" s="109">
        <v>21.537365969973756</v>
      </c>
      <c r="L224" s="108">
        <v>1702.2821193176935</v>
      </c>
      <c r="M224" s="109">
        <v>20.98702716740425</v>
      </c>
      <c r="N224" s="108">
        <v>574.62953198940534</v>
      </c>
      <c r="O224" s="109">
        <v>19.225734807004706</v>
      </c>
      <c r="P224" s="108">
        <v>65.062995169082129</v>
      </c>
      <c r="Q224" s="109">
        <v>13.911554261407945</v>
      </c>
      <c r="R224" s="108">
        <v>4.2409090909090903</v>
      </c>
      <c r="S224" s="109">
        <v>4.1240378607606711</v>
      </c>
      <c r="T224" s="108">
        <v>8.6862745098039227</v>
      </c>
      <c r="U224" s="109">
        <v>6.4172461019806164</v>
      </c>
      <c r="V224" s="108">
        <v>26862.532967308391</v>
      </c>
      <c r="W224" s="109">
        <v>22.863080761282525</v>
      </c>
    </row>
    <row r="225" spans="1:23" s="6" customFormat="1" ht="24" customHeight="1" x14ac:dyDescent="0.15">
      <c r="A225" s="161"/>
      <c r="B225" s="160"/>
      <c r="C225" s="13" t="s">
        <v>52</v>
      </c>
      <c r="D225" s="108">
        <v>1433.0007773588418</v>
      </c>
      <c r="E225" s="109">
        <v>11.226600753928563</v>
      </c>
      <c r="F225" s="108">
        <v>4134.7840188226737</v>
      </c>
      <c r="G225" s="109">
        <v>13.996438734311953</v>
      </c>
      <c r="H225" s="108">
        <v>2083.1081842450531</v>
      </c>
      <c r="I225" s="109">
        <v>9.8962475909860146</v>
      </c>
      <c r="J225" s="108">
        <v>4914.2552524793873</v>
      </c>
      <c r="K225" s="109">
        <v>11.608922322870288</v>
      </c>
      <c r="L225" s="108">
        <v>1006.5450257537289</v>
      </c>
      <c r="M225" s="109">
        <v>12.40945173598849</v>
      </c>
      <c r="N225" s="108">
        <v>274.91054605768784</v>
      </c>
      <c r="O225" s="109">
        <v>9.1978517634756845</v>
      </c>
      <c r="P225" s="108">
        <v>42.683381642512074</v>
      </c>
      <c r="Q225" s="109">
        <v>9.1264193761304124</v>
      </c>
      <c r="R225" s="108">
        <v>10.708954203691047</v>
      </c>
      <c r="S225" s="109">
        <v>10.413836193717348</v>
      </c>
      <c r="T225" s="108">
        <v>15.405704099821746</v>
      </c>
      <c r="U225" s="109">
        <v>11.381426464391067</v>
      </c>
      <c r="V225" s="108">
        <v>13915.401844663395</v>
      </c>
      <c r="W225" s="109">
        <v>11.843594816148768</v>
      </c>
    </row>
    <row r="226" spans="1:23" s="6" customFormat="1" ht="24" customHeight="1" x14ac:dyDescent="0.15">
      <c r="A226" s="161"/>
      <c r="B226" s="160"/>
      <c r="C226" s="14" t="s">
        <v>53</v>
      </c>
      <c r="D226" s="110">
        <v>4128.216687945951</v>
      </c>
      <c r="E226" s="111">
        <v>32.341811193357707</v>
      </c>
      <c r="F226" s="110">
        <v>8176.2084797663229</v>
      </c>
      <c r="G226" s="111">
        <v>27.676850966110653</v>
      </c>
      <c r="H226" s="110">
        <v>4404.089174393036</v>
      </c>
      <c r="I226" s="111">
        <v>20.922560437431187</v>
      </c>
      <c r="J226" s="110">
        <v>6528.0064132530806</v>
      </c>
      <c r="K226" s="111">
        <v>15.42107918314159</v>
      </c>
      <c r="L226" s="110">
        <v>866.78911116609038</v>
      </c>
      <c r="M226" s="111">
        <v>10.686434650294244</v>
      </c>
      <c r="N226" s="110">
        <v>313.57944551568443</v>
      </c>
      <c r="O226" s="111">
        <v>10.491620991945965</v>
      </c>
      <c r="P226" s="110">
        <v>70.150434782608684</v>
      </c>
      <c r="Q226" s="111">
        <v>14.999333759589467</v>
      </c>
      <c r="R226" s="110">
        <v>15.755012531328319</v>
      </c>
      <c r="S226" s="111">
        <v>15.320834939668273</v>
      </c>
      <c r="T226" s="110">
        <v>15.061274509803923</v>
      </c>
      <c r="U226" s="111">
        <v>11.126968763168986</v>
      </c>
      <c r="V226" s="110">
        <v>24517.856033863904</v>
      </c>
      <c r="W226" s="111">
        <v>20.867493146603874</v>
      </c>
    </row>
    <row r="227" spans="1:23" s="6" customFormat="1" ht="24" customHeight="1" x14ac:dyDescent="0.15">
      <c r="A227" s="162"/>
      <c r="B227" s="163"/>
      <c r="C227" s="164"/>
      <c r="D227" s="112">
        <v>12764.333646205303</v>
      </c>
      <c r="E227" s="113">
        <v>100</v>
      </c>
      <c r="F227" s="112">
        <v>29541.686262565807</v>
      </c>
      <c r="G227" s="113">
        <v>100</v>
      </c>
      <c r="H227" s="112">
        <v>21049.475218692485</v>
      </c>
      <c r="I227" s="113">
        <v>100</v>
      </c>
      <c r="J227" s="112">
        <v>42331.709316359222</v>
      </c>
      <c r="K227" s="113">
        <v>100</v>
      </c>
      <c r="L227" s="112">
        <v>8111.1160038977441</v>
      </c>
      <c r="M227" s="113">
        <v>100</v>
      </c>
      <c r="N227" s="112">
        <v>2988.8560190690073</v>
      </c>
      <c r="O227" s="113">
        <v>100</v>
      </c>
      <c r="P227" s="112">
        <v>467.69033816425127</v>
      </c>
      <c r="Q227" s="113">
        <v>100</v>
      </c>
      <c r="R227" s="112">
        <v>102.83390293916609</v>
      </c>
      <c r="S227" s="113">
        <v>100</v>
      </c>
      <c r="T227" s="112">
        <v>135.35828877005346</v>
      </c>
      <c r="U227" s="113">
        <v>100</v>
      </c>
      <c r="V227" s="112">
        <v>117493.05899666302</v>
      </c>
      <c r="W227" s="113">
        <v>100</v>
      </c>
    </row>
    <row r="228" spans="1:23" s="6" customFormat="1" ht="24" customHeight="1" x14ac:dyDescent="0.15">
      <c r="A228" s="159" t="s">
        <v>25</v>
      </c>
      <c r="B228" s="160"/>
      <c r="C228" s="15" t="s">
        <v>49</v>
      </c>
      <c r="D228" s="118">
        <v>3409.3765283003036</v>
      </c>
      <c r="E228" s="119">
        <v>17.789112392149363</v>
      </c>
      <c r="F228" s="118">
        <v>4692.4448549089975</v>
      </c>
      <c r="G228" s="119">
        <v>12.550619938527895</v>
      </c>
      <c r="H228" s="118">
        <v>2959.2728309887125</v>
      </c>
      <c r="I228" s="119">
        <v>14.494186277249916</v>
      </c>
      <c r="J228" s="118">
        <v>12149.845671551251</v>
      </c>
      <c r="K228" s="119">
        <v>22.513230075006284</v>
      </c>
      <c r="L228" s="118">
        <v>2427.0477136703521</v>
      </c>
      <c r="M228" s="119">
        <v>26.942809033881161</v>
      </c>
      <c r="N228" s="118">
        <v>1000.9558914368306</v>
      </c>
      <c r="O228" s="119">
        <v>31.884706404274002</v>
      </c>
      <c r="P228" s="118">
        <v>169.6461095549331</v>
      </c>
      <c r="Q228" s="119">
        <v>34.970793190872421</v>
      </c>
      <c r="R228" s="118">
        <v>38.942720306513408</v>
      </c>
      <c r="S228" s="119">
        <v>34.8698903888708</v>
      </c>
      <c r="T228" s="118">
        <v>65.332826747720361</v>
      </c>
      <c r="U228" s="119">
        <v>39.794558167377389</v>
      </c>
      <c r="V228" s="118">
        <v>26912.865147465614</v>
      </c>
      <c r="W228" s="119">
        <v>18.709416717233744</v>
      </c>
    </row>
    <row r="229" spans="1:23" s="6" customFormat="1" ht="24" customHeight="1" x14ac:dyDescent="0.15">
      <c r="A229" s="161"/>
      <c r="B229" s="160"/>
      <c r="C229" s="13" t="s">
        <v>50</v>
      </c>
      <c r="D229" s="108">
        <v>5463.2812740837389</v>
      </c>
      <c r="E229" s="109">
        <v>28.505776293078359</v>
      </c>
      <c r="F229" s="108">
        <v>9460.9468268246474</v>
      </c>
      <c r="G229" s="109">
        <v>25.30466559620346</v>
      </c>
      <c r="H229" s="108">
        <v>6361.9833924966597</v>
      </c>
      <c r="I229" s="109">
        <v>31.160280802094345</v>
      </c>
      <c r="J229" s="108">
        <v>17082.544206801704</v>
      </c>
      <c r="K229" s="109">
        <v>31.653344280305596</v>
      </c>
      <c r="L229" s="108">
        <v>2952.3191622235313</v>
      </c>
      <c r="M229" s="109">
        <v>32.773880359593321</v>
      </c>
      <c r="N229" s="108">
        <v>839.95212334854125</v>
      </c>
      <c r="O229" s="109">
        <v>26.756050966612392</v>
      </c>
      <c r="P229" s="108">
        <v>119.183022097728</v>
      </c>
      <c r="Q229" s="109">
        <v>24.56834895051459</v>
      </c>
      <c r="R229" s="108">
        <v>30.473180076628353</v>
      </c>
      <c r="S229" s="109">
        <v>27.2861382232362</v>
      </c>
      <c r="T229" s="108">
        <v>66.901874366767998</v>
      </c>
      <c r="U229" s="109">
        <v>40.750273079035559</v>
      </c>
      <c r="V229" s="108">
        <v>42377.585062319951</v>
      </c>
      <c r="W229" s="109">
        <v>29.460256054366159</v>
      </c>
    </row>
    <row r="230" spans="1:23" s="6" customFormat="1" ht="24" customHeight="1" x14ac:dyDescent="0.15">
      <c r="A230" s="161"/>
      <c r="B230" s="160"/>
      <c r="C230" s="13" t="s">
        <v>51</v>
      </c>
      <c r="D230" s="108">
        <v>3473.941340083612</v>
      </c>
      <c r="E230" s="109">
        <v>18.125992371188765</v>
      </c>
      <c r="F230" s="108">
        <v>9017.9197638561909</v>
      </c>
      <c r="G230" s="109">
        <v>24.119725876777135</v>
      </c>
      <c r="H230" s="108">
        <v>3505.5334915307299</v>
      </c>
      <c r="I230" s="109">
        <v>17.169709698719732</v>
      </c>
      <c r="J230" s="108">
        <v>10669.805564592096</v>
      </c>
      <c r="K230" s="109">
        <v>19.770768619201295</v>
      </c>
      <c r="L230" s="108">
        <v>1484.840433448263</v>
      </c>
      <c r="M230" s="109">
        <v>16.483306866547892</v>
      </c>
      <c r="N230" s="108">
        <v>487.40903795808146</v>
      </c>
      <c r="O230" s="109">
        <v>15.526052853113001</v>
      </c>
      <c r="P230" s="108">
        <v>89.685418611889204</v>
      </c>
      <c r="Q230" s="109">
        <v>18.487722675995759</v>
      </c>
      <c r="R230" s="108">
        <v>9.5965517241379317</v>
      </c>
      <c r="S230" s="109">
        <v>8.5928950031734104</v>
      </c>
      <c r="T230" s="108">
        <v>17.361347517730497</v>
      </c>
      <c r="U230" s="109">
        <v>10.574885368517844</v>
      </c>
      <c r="V230" s="108">
        <v>28756.09294932273</v>
      </c>
      <c r="W230" s="109">
        <v>19.990800801045538</v>
      </c>
    </row>
    <row r="231" spans="1:23" s="6" customFormat="1" ht="24" customHeight="1" x14ac:dyDescent="0.15">
      <c r="A231" s="161"/>
      <c r="B231" s="160"/>
      <c r="C231" s="13" t="s">
        <v>52</v>
      </c>
      <c r="D231" s="108">
        <v>3145.0360769628214</v>
      </c>
      <c r="E231" s="109">
        <v>16.409862561688932</v>
      </c>
      <c r="F231" s="108">
        <v>5160.3078550432328</v>
      </c>
      <c r="G231" s="109">
        <v>13.801986950724373</v>
      </c>
      <c r="H231" s="108">
        <v>3071.7407825734008</v>
      </c>
      <c r="I231" s="109">
        <v>15.045041684503651</v>
      </c>
      <c r="J231" s="108">
        <v>5973.2485825792746</v>
      </c>
      <c r="K231" s="109">
        <v>11.068216277815717</v>
      </c>
      <c r="L231" s="108">
        <v>1002.9962981812452</v>
      </c>
      <c r="M231" s="109">
        <v>11.134324871891423</v>
      </c>
      <c r="N231" s="108">
        <v>302.49351139301132</v>
      </c>
      <c r="O231" s="109">
        <v>9.6357061110047528</v>
      </c>
      <c r="P231" s="108">
        <v>49.605975723622784</v>
      </c>
      <c r="Q231" s="109">
        <v>10.225759509683996</v>
      </c>
      <c r="R231" s="108">
        <v>12.696551724137931</v>
      </c>
      <c r="S231" s="109">
        <v>11.368681064205711</v>
      </c>
      <c r="T231" s="108">
        <v>3.84822695035461</v>
      </c>
      <c r="U231" s="109">
        <v>2.3439746730765667</v>
      </c>
      <c r="V231" s="108">
        <v>18721.9738611311</v>
      </c>
      <c r="W231" s="109">
        <v>13.015233005395748</v>
      </c>
    </row>
    <row r="232" spans="1:23" s="6" customFormat="1" ht="24" customHeight="1" x14ac:dyDescent="0.15">
      <c r="A232" s="161"/>
      <c r="B232" s="160"/>
      <c r="C232" s="14" t="s">
        <v>53</v>
      </c>
      <c r="D232" s="110">
        <v>3673.8883499462613</v>
      </c>
      <c r="E232" s="111">
        <v>19.169256381894588</v>
      </c>
      <c r="F232" s="110">
        <v>9056.5326623160217</v>
      </c>
      <c r="G232" s="111">
        <v>24.22300163776713</v>
      </c>
      <c r="H232" s="110">
        <v>4518.4337554061176</v>
      </c>
      <c r="I232" s="111">
        <v>22.130781537432348</v>
      </c>
      <c r="J232" s="110">
        <v>8092.1369527367633</v>
      </c>
      <c r="K232" s="111">
        <v>14.994440747671065</v>
      </c>
      <c r="L232" s="110">
        <v>1140.9429098582411</v>
      </c>
      <c r="M232" s="111">
        <v>12.665678868086108</v>
      </c>
      <c r="N232" s="110">
        <v>508.48725076409005</v>
      </c>
      <c r="O232" s="111">
        <v>16.19748366499589</v>
      </c>
      <c r="P232" s="110">
        <v>56.987457205104263</v>
      </c>
      <c r="Q232" s="111">
        <v>11.747375672933272</v>
      </c>
      <c r="R232" s="110">
        <v>19.971072796934866</v>
      </c>
      <c r="S232" s="111">
        <v>17.882395320513929</v>
      </c>
      <c r="T232" s="110">
        <v>10.731003039513677</v>
      </c>
      <c r="U232" s="111">
        <v>6.5363087119926426</v>
      </c>
      <c r="V232" s="110">
        <v>27078.111414069048</v>
      </c>
      <c r="W232" s="111">
        <v>18.824293421958803</v>
      </c>
    </row>
    <row r="233" spans="1:23" s="6" customFormat="1" ht="24" customHeight="1" x14ac:dyDescent="0.15">
      <c r="A233" s="162"/>
      <c r="B233" s="163"/>
      <c r="C233" s="164"/>
      <c r="D233" s="112">
        <v>19165.523569376735</v>
      </c>
      <c r="E233" s="113">
        <v>100</v>
      </c>
      <c r="F233" s="112">
        <v>37388.151962949094</v>
      </c>
      <c r="G233" s="113">
        <v>100</v>
      </c>
      <c r="H233" s="112">
        <v>20416.964252995622</v>
      </c>
      <c r="I233" s="113">
        <v>100</v>
      </c>
      <c r="J233" s="112">
        <v>53967.58097826111</v>
      </c>
      <c r="K233" s="113">
        <v>100</v>
      </c>
      <c r="L233" s="112">
        <v>9008.1465173816414</v>
      </c>
      <c r="M233" s="113">
        <v>100</v>
      </c>
      <c r="N233" s="112">
        <v>3139.2978149005535</v>
      </c>
      <c r="O233" s="113">
        <v>100</v>
      </c>
      <c r="P233" s="112">
        <v>485.10798319327716</v>
      </c>
      <c r="Q233" s="113">
        <v>100</v>
      </c>
      <c r="R233" s="112">
        <v>111.68007662835244</v>
      </c>
      <c r="S233" s="113">
        <v>100</v>
      </c>
      <c r="T233" s="112">
        <v>164.17527862208715</v>
      </c>
      <c r="U233" s="113">
        <v>100</v>
      </c>
      <c r="V233" s="112">
        <v>143846.62843430846</v>
      </c>
      <c r="W233" s="113">
        <v>100</v>
      </c>
    </row>
    <row r="234" spans="1:23" s="6" customFormat="1" ht="24" customHeight="1" x14ac:dyDescent="0.15">
      <c r="A234" s="159" t="s">
        <v>83</v>
      </c>
      <c r="B234" s="160"/>
      <c r="C234" s="15" t="s">
        <v>49</v>
      </c>
      <c r="D234" s="118"/>
      <c r="E234" s="124">
        <f>E222-E228</f>
        <v>-4.9386761231869105</v>
      </c>
      <c r="F234" s="118"/>
      <c r="G234" s="124">
        <f>G222-G228</f>
        <v>-2.258119961179915</v>
      </c>
      <c r="H234" s="118"/>
      <c r="I234" s="124">
        <f>I222-I228</f>
        <v>-2.3762956997852154</v>
      </c>
      <c r="J234" s="118"/>
      <c r="K234" s="124">
        <f>K222-K228</f>
        <v>-5.2185098125777607</v>
      </c>
      <c r="L234" s="118"/>
      <c r="M234" s="124">
        <f>M222-M228</f>
        <v>-4.0576191112216726</v>
      </c>
      <c r="N234" s="118"/>
      <c r="O234" s="124">
        <f>O222-O228</f>
        <v>-0.60429156237262305</v>
      </c>
      <c r="P234" s="118"/>
      <c r="Q234" s="124">
        <f>Q222-Q228</f>
        <v>2.5012324588669088</v>
      </c>
      <c r="R234" s="118"/>
      <c r="S234" s="124">
        <f>S222-S228</f>
        <v>5.5999348862002094</v>
      </c>
      <c r="T234" s="118"/>
      <c r="U234" s="124">
        <f>U222-U228</f>
        <v>-10.27028772911358</v>
      </c>
      <c r="V234" s="118"/>
      <c r="W234" s="124">
        <f>W222-W228</f>
        <v>-3.7291634146655017</v>
      </c>
    </row>
    <row r="235" spans="1:23" s="6" customFormat="1" ht="24" customHeight="1" x14ac:dyDescent="0.15">
      <c r="A235" s="161"/>
      <c r="B235" s="160"/>
      <c r="C235" s="13" t="s">
        <v>50</v>
      </c>
      <c r="D235" s="108"/>
      <c r="E235" s="125">
        <f>E223-E229</f>
        <v>-6.4619697798660347</v>
      </c>
      <c r="F235" s="108"/>
      <c r="G235" s="125">
        <f>G223-G229</f>
        <v>-2.0899016219600881</v>
      </c>
      <c r="H235" s="108"/>
      <c r="I235" s="125">
        <f>I223-I229</f>
        <v>0.6799955799214672</v>
      </c>
      <c r="J235" s="108"/>
      <c r="K235" s="125">
        <f>K223-K229</f>
        <v>2.4845679812802928</v>
      </c>
      <c r="L235" s="108"/>
      <c r="M235" s="125">
        <f>M223-M229</f>
        <v>0.25801616406022987</v>
      </c>
      <c r="N235" s="108"/>
      <c r="O235" s="125">
        <f>O223-O229</f>
        <v>3.0483266290598579</v>
      </c>
      <c r="P235" s="108"/>
      <c r="Q235" s="125">
        <f>Q223-Q229</f>
        <v>-7.7681997381763068E-2</v>
      </c>
      <c r="R235" s="108"/>
      <c r="S235" s="125">
        <f>S223-S229</f>
        <v>2.3853275075464957</v>
      </c>
      <c r="T235" s="108"/>
      <c r="U235" s="125">
        <f>U223-U229</f>
        <v>0.79981515315997598</v>
      </c>
      <c r="V235" s="108"/>
      <c r="W235" s="125">
        <f>W223-W229</f>
        <v>-1.4678080969570573E-2</v>
      </c>
    </row>
    <row r="236" spans="1:23" s="6" customFormat="1" ht="24" customHeight="1" x14ac:dyDescent="0.15">
      <c r="A236" s="161"/>
      <c r="B236" s="160"/>
      <c r="C236" s="13" t="s">
        <v>51</v>
      </c>
      <c r="D236" s="108"/>
      <c r="E236" s="125">
        <f>E224-E230</f>
        <v>3.4113528993502023</v>
      </c>
      <c r="F236" s="108"/>
      <c r="G236" s="125">
        <f>G224-G230</f>
        <v>0.69972047120883474</v>
      </c>
      <c r="H236" s="108"/>
      <c r="I236" s="125">
        <f>I224-I230</f>
        <v>8.0533153133824591</v>
      </c>
      <c r="J236" s="108"/>
      <c r="K236" s="125">
        <f>K224-K230</f>
        <v>1.7665973507724608</v>
      </c>
      <c r="L236" s="108"/>
      <c r="M236" s="125">
        <f>M224-M230</f>
        <v>4.503720300856358</v>
      </c>
      <c r="N236" s="108"/>
      <c r="O236" s="125">
        <f>O224-O230</f>
        <v>3.6996819538917052</v>
      </c>
      <c r="P236" s="108"/>
      <c r="Q236" s="125">
        <f>Q224-Q230</f>
        <v>-4.5761684145878139</v>
      </c>
      <c r="R236" s="108"/>
      <c r="S236" s="125">
        <f>S224-S230</f>
        <v>-4.4688571424127392</v>
      </c>
      <c r="T236" s="108"/>
      <c r="U236" s="125">
        <f>U224-U230</f>
        <v>-4.1576392665372275</v>
      </c>
      <c r="V236" s="108"/>
      <c r="W236" s="125">
        <f>W224-W230</f>
        <v>2.8722799602369875</v>
      </c>
    </row>
    <row r="237" spans="1:23" s="6" customFormat="1" ht="24" customHeight="1" x14ac:dyDescent="0.15">
      <c r="A237" s="161"/>
      <c r="B237" s="160"/>
      <c r="C237" s="13" t="s">
        <v>52</v>
      </c>
      <c r="D237" s="108"/>
      <c r="E237" s="125">
        <f>E225-E231</f>
        <v>-5.1832618077603687</v>
      </c>
      <c r="F237" s="108"/>
      <c r="G237" s="125">
        <f>G225-G231</f>
        <v>0.19445178358757964</v>
      </c>
      <c r="H237" s="108"/>
      <c r="I237" s="125">
        <f>I225-I231</f>
        <v>-5.1487940935176368</v>
      </c>
      <c r="J237" s="108"/>
      <c r="K237" s="125">
        <f>K225-K231</f>
        <v>0.54070604505457176</v>
      </c>
      <c r="L237" s="108"/>
      <c r="M237" s="125">
        <f>M225-M231</f>
        <v>1.2751268640970679</v>
      </c>
      <c r="N237" s="108"/>
      <c r="O237" s="125">
        <f>O225-O231</f>
        <v>-0.43785434752906838</v>
      </c>
      <c r="P237" s="108"/>
      <c r="Q237" s="125">
        <f>Q225-Q231</f>
        <v>-1.099340133553584</v>
      </c>
      <c r="R237" s="108"/>
      <c r="S237" s="125">
        <f>S225-S231</f>
        <v>-0.95484487048836364</v>
      </c>
      <c r="T237" s="108"/>
      <c r="U237" s="125">
        <f>U225-U231</f>
        <v>9.0374517913145009</v>
      </c>
      <c r="V237" s="108"/>
      <c r="W237" s="125">
        <f>W225-W231</f>
        <v>-1.1716381892469805</v>
      </c>
    </row>
    <row r="238" spans="1:23" s="6" customFormat="1" ht="24" customHeight="1" x14ac:dyDescent="0.15">
      <c r="A238" s="161"/>
      <c r="B238" s="160"/>
      <c r="C238" s="14" t="s">
        <v>53</v>
      </c>
      <c r="D238" s="110"/>
      <c r="E238" s="126">
        <f>E226-E232</f>
        <v>13.172554811463119</v>
      </c>
      <c r="F238" s="110"/>
      <c r="G238" s="126">
        <f>G226-G232</f>
        <v>3.453849328343523</v>
      </c>
      <c r="H238" s="110"/>
      <c r="I238" s="126">
        <f>I226-I232</f>
        <v>-1.2082211000011611</v>
      </c>
      <c r="J238" s="110"/>
      <c r="K238" s="126">
        <f>K226-K232</f>
        <v>0.42663843547052416</v>
      </c>
      <c r="L238" s="110"/>
      <c r="M238" s="126">
        <f>M226-M232</f>
        <v>-1.9792442177918641</v>
      </c>
      <c r="N238" s="110"/>
      <c r="O238" s="126">
        <f>O226-O232</f>
        <v>-5.7058626730499249</v>
      </c>
      <c r="P238" s="110"/>
      <c r="Q238" s="126">
        <f>Q226-Q232</f>
        <v>3.2519580866561952</v>
      </c>
      <c r="R238" s="110"/>
      <c r="S238" s="126">
        <f>S226-S232</f>
        <v>-2.5615603808456555</v>
      </c>
      <c r="T238" s="110"/>
      <c r="U238" s="126">
        <f>U226-U232</f>
        <v>4.5906600511763429</v>
      </c>
      <c r="V238" s="110"/>
      <c r="W238" s="126">
        <f>W226-W232</f>
        <v>2.0431997246450706</v>
      </c>
    </row>
    <row r="239" spans="1:23" s="6" customFormat="1" ht="24" customHeight="1" x14ac:dyDescent="0.15">
      <c r="A239" s="162"/>
      <c r="B239" s="163"/>
      <c r="C239" s="164"/>
      <c r="D239" s="112"/>
      <c r="E239" s="127" t="s">
        <v>84</v>
      </c>
      <c r="F239" s="112"/>
      <c r="G239" s="127" t="s">
        <v>85</v>
      </c>
      <c r="H239" s="112"/>
      <c r="I239" s="127" t="s">
        <v>86</v>
      </c>
      <c r="J239" s="112"/>
      <c r="K239" s="127" t="s">
        <v>85</v>
      </c>
      <c r="L239" s="112"/>
      <c r="M239" s="127" t="s">
        <v>85</v>
      </c>
      <c r="N239" s="112"/>
      <c r="O239" s="127" t="s">
        <v>87</v>
      </c>
      <c r="P239" s="112"/>
      <c r="Q239" s="127" t="s">
        <v>85</v>
      </c>
      <c r="R239" s="112"/>
      <c r="S239" s="127" t="s">
        <v>88</v>
      </c>
      <c r="T239" s="112"/>
      <c r="U239" s="127" t="s">
        <v>85</v>
      </c>
      <c r="V239" s="112"/>
      <c r="W239" s="127" t="s">
        <v>85</v>
      </c>
    </row>
    <row r="240" spans="1:23" s="6" customFormat="1" ht="24" customHeight="1" x14ac:dyDescent="0.15">
      <c r="A240" s="159" t="s">
        <v>26</v>
      </c>
      <c r="B240" s="160"/>
      <c r="C240" s="15" t="s">
        <v>49</v>
      </c>
      <c r="D240" s="118">
        <v>3211.66</v>
      </c>
      <c r="E240" s="119">
        <v>16.600000000000001</v>
      </c>
      <c r="F240" s="118">
        <v>4017.46</v>
      </c>
      <c r="G240" s="119">
        <v>11.5</v>
      </c>
      <c r="H240" s="118">
        <v>3028.53</v>
      </c>
      <c r="I240" s="119">
        <v>16</v>
      </c>
      <c r="J240" s="118">
        <v>10244.09</v>
      </c>
      <c r="K240" s="119">
        <v>19.5</v>
      </c>
      <c r="L240" s="118">
        <v>2375.67</v>
      </c>
      <c r="M240" s="119">
        <v>25.5</v>
      </c>
      <c r="N240" s="118">
        <v>832.4</v>
      </c>
      <c r="O240" s="119">
        <v>27.1</v>
      </c>
      <c r="P240" s="118">
        <v>178.95</v>
      </c>
      <c r="Q240" s="119">
        <v>36.700000000000003</v>
      </c>
      <c r="R240" s="118">
        <v>57.3</v>
      </c>
      <c r="S240" s="119">
        <v>41.3</v>
      </c>
      <c r="T240" s="118">
        <v>59.68</v>
      </c>
      <c r="U240" s="119">
        <v>32.5</v>
      </c>
      <c r="V240" s="118">
        <v>24005.74</v>
      </c>
      <c r="W240" s="119">
        <v>17.3</v>
      </c>
    </row>
    <row r="241" spans="1:23" s="6" customFormat="1" ht="24" customHeight="1" x14ac:dyDescent="0.15">
      <c r="A241" s="161"/>
      <c r="B241" s="160"/>
      <c r="C241" s="13" t="s">
        <v>50</v>
      </c>
      <c r="D241" s="108">
        <v>4918.9399999999996</v>
      </c>
      <c r="E241" s="109">
        <v>25.4</v>
      </c>
      <c r="F241" s="108">
        <v>8526.27</v>
      </c>
      <c r="G241" s="109">
        <v>24.4</v>
      </c>
      <c r="H241" s="108">
        <v>5795.64</v>
      </c>
      <c r="I241" s="109">
        <v>30.7</v>
      </c>
      <c r="J241" s="108">
        <v>18416.63</v>
      </c>
      <c r="K241" s="109">
        <v>35.1</v>
      </c>
      <c r="L241" s="108">
        <v>3008.15</v>
      </c>
      <c r="M241" s="109">
        <v>32.200000000000003</v>
      </c>
      <c r="N241" s="108">
        <v>1016.32</v>
      </c>
      <c r="O241" s="109">
        <v>33.1</v>
      </c>
      <c r="P241" s="108">
        <v>133.71</v>
      </c>
      <c r="Q241" s="109">
        <v>27.4</v>
      </c>
      <c r="R241" s="108">
        <v>36.14</v>
      </c>
      <c r="S241" s="109">
        <v>26.1</v>
      </c>
      <c r="T241" s="108">
        <v>66.760000000000005</v>
      </c>
      <c r="U241" s="109">
        <v>36.4</v>
      </c>
      <c r="V241" s="108">
        <v>41918.550000000003</v>
      </c>
      <c r="W241" s="109">
        <v>30.2</v>
      </c>
    </row>
    <row r="242" spans="1:23" s="6" customFormat="1" ht="24" customHeight="1" x14ac:dyDescent="0.15">
      <c r="A242" s="161"/>
      <c r="B242" s="160"/>
      <c r="C242" s="13" t="s">
        <v>51</v>
      </c>
      <c r="D242" s="108">
        <v>4448.99</v>
      </c>
      <c r="E242" s="109">
        <v>23</v>
      </c>
      <c r="F242" s="108">
        <v>8772.73</v>
      </c>
      <c r="G242" s="109">
        <v>25.1</v>
      </c>
      <c r="H242" s="108">
        <v>3683.2</v>
      </c>
      <c r="I242" s="109">
        <v>19.5</v>
      </c>
      <c r="J242" s="108">
        <v>9663.4699999999993</v>
      </c>
      <c r="K242" s="109">
        <v>18.399999999999999</v>
      </c>
      <c r="L242" s="108">
        <v>1660.15</v>
      </c>
      <c r="M242" s="109">
        <v>17.8</v>
      </c>
      <c r="N242" s="108">
        <v>509.29</v>
      </c>
      <c r="O242" s="109">
        <v>16.600000000000001</v>
      </c>
      <c r="P242" s="108">
        <v>73.67</v>
      </c>
      <c r="Q242" s="109">
        <v>15.1</v>
      </c>
      <c r="R242" s="108">
        <v>18.329999999999998</v>
      </c>
      <c r="S242" s="109">
        <v>13.2</v>
      </c>
      <c r="T242" s="108">
        <v>31.74</v>
      </c>
      <c r="U242" s="109">
        <v>17.3</v>
      </c>
      <c r="V242" s="108">
        <v>28861.58</v>
      </c>
      <c r="W242" s="109">
        <v>20.8</v>
      </c>
    </row>
    <row r="243" spans="1:23" s="6" customFormat="1" ht="24" customHeight="1" x14ac:dyDescent="0.15">
      <c r="A243" s="161"/>
      <c r="B243" s="160"/>
      <c r="C243" s="13" t="s">
        <v>52</v>
      </c>
      <c r="D243" s="108">
        <v>2595.36</v>
      </c>
      <c r="E243" s="109">
        <v>13.4</v>
      </c>
      <c r="F243" s="108">
        <v>5069.08</v>
      </c>
      <c r="G243" s="109">
        <v>14.5</v>
      </c>
      <c r="H243" s="108">
        <v>2622.59</v>
      </c>
      <c r="I243" s="109">
        <v>13.9</v>
      </c>
      <c r="J243" s="108">
        <v>6067.05</v>
      </c>
      <c r="K243" s="109">
        <v>11.5</v>
      </c>
      <c r="L243" s="108">
        <v>1102.3499999999999</v>
      </c>
      <c r="M243" s="109">
        <v>11.8</v>
      </c>
      <c r="N243" s="108">
        <v>332.47</v>
      </c>
      <c r="O243" s="109">
        <v>10.8</v>
      </c>
      <c r="P243" s="108">
        <v>43.19</v>
      </c>
      <c r="Q243" s="109">
        <v>8.9</v>
      </c>
      <c r="R243" s="108">
        <v>10.7</v>
      </c>
      <c r="S243" s="109">
        <v>7.7</v>
      </c>
      <c r="T243" s="108">
        <v>6.75</v>
      </c>
      <c r="U243" s="109">
        <v>3.7</v>
      </c>
      <c r="V243" s="108">
        <v>17849.54</v>
      </c>
      <c r="W243" s="109">
        <v>12.8</v>
      </c>
    </row>
    <row r="244" spans="1:23" s="6" customFormat="1" ht="24" customHeight="1" x14ac:dyDescent="0.15">
      <c r="A244" s="161"/>
      <c r="B244" s="160"/>
      <c r="C244" s="14" t="s">
        <v>53</v>
      </c>
      <c r="D244" s="110">
        <v>4200.46</v>
      </c>
      <c r="E244" s="111">
        <v>21.7</v>
      </c>
      <c r="F244" s="110">
        <v>8559.59</v>
      </c>
      <c r="G244" s="111">
        <v>24.5</v>
      </c>
      <c r="H244" s="110">
        <v>3754.83</v>
      </c>
      <c r="I244" s="111">
        <v>19.899999999999999</v>
      </c>
      <c r="J244" s="110">
        <v>8148.47</v>
      </c>
      <c r="K244" s="111">
        <v>15.5</v>
      </c>
      <c r="L244" s="110">
        <v>1182.46</v>
      </c>
      <c r="M244" s="111">
        <v>12.7</v>
      </c>
      <c r="N244" s="110">
        <v>378.57</v>
      </c>
      <c r="O244" s="111">
        <v>12.3</v>
      </c>
      <c r="P244" s="110">
        <v>58.38</v>
      </c>
      <c r="Q244" s="111">
        <v>12</v>
      </c>
      <c r="R244" s="110">
        <v>16.170000000000002</v>
      </c>
      <c r="S244" s="111">
        <v>11.7</v>
      </c>
      <c r="T244" s="110">
        <v>18.52</v>
      </c>
      <c r="U244" s="111">
        <v>10.1</v>
      </c>
      <c r="V244" s="110">
        <v>26317.45</v>
      </c>
      <c r="W244" s="111">
        <v>18.899999999999999</v>
      </c>
    </row>
    <row r="245" spans="1:23" s="6" customFormat="1" ht="24" customHeight="1" x14ac:dyDescent="0.15">
      <c r="A245" s="162"/>
      <c r="B245" s="163"/>
      <c r="C245" s="164"/>
      <c r="D245" s="112">
        <v>19375.41</v>
      </c>
      <c r="E245" s="113">
        <v>100</v>
      </c>
      <c r="F245" s="112">
        <v>34945.129999999997</v>
      </c>
      <c r="G245" s="113">
        <v>100</v>
      </c>
      <c r="H245" s="112">
        <v>18884.79</v>
      </c>
      <c r="I245" s="113">
        <v>100</v>
      </c>
      <c r="J245" s="112">
        <v>52539.71</v>
      </c>
      <c r="K245" s="113">
        <v>100</v>
      </c>
      <c r="L245" s="112">
        <v>9328.77</v>
      </c>
      <c r="M245" s="113">
        <v>100</v>
      </c>
      <c r="N245" s="112">
        <v>3069.06</v>
      </c>
      <c r="O245" s="113">
        <v>100</v>
      </c>
      <c r="P245" s="112">
        <v>487.89</v>
      </c>
      <c r="Q245" s="113">
        <v>100</v>
      </c>
      <c r="R245" s="112">
        <v>138.63999999999999</v>
      </c>
      <c r="S245" s="113">
        <v>100</v>
      </c>
      <c r="T245" s="112">
        <v>183.45</v>
      </c>
      <c r="U245" s="113">
        <v>100</v>
      </c>
      <c r="V245" s="112">
        <v>138952.85</v>
      </c>
      <c r="W245" s="113">
        <v>100</v>
      </c>
    </row>
    <row r="246" spans="1:23" s="6" customFormat="1" ht="24" customHeight="1" x14ac:dyDescent="0.15">
      <c r="A246" s="159" t="s">
        <v>83</v>
      </c>
      <c r="B246" s="160"/>
      <c r="C246" s="15" t="s">
        <v>49</v>
      </c>
      <c r="D246" s="118"/>
      <c r="E246" s="124">
        <f>E228-E240</f>
        <v>1.1891123921493616</v>
      </c>
      <c r="F246" s="118"/>
      <c r="G246" s="124">
        <f>G228-G240</f>
        <v>1.0506199385278947</v>
      </c>
      <c r="H246" s="118"/>
      <c r="I246" s="124">
        <f>I228-I240</f>
        <v>-1.5058137227500836</v>
      </c>
      <c r="J246" s="118"/>
      <c r="K246" s="124">
        <f>K228-K240</f>
        <v>3.0132300750062839</v>
      </c>
      <c r="L246" s="118"/>
      <c r="M246" s="124">
        <f>M228-M240</f>
        <v>1.4428090338811614</v>
      </c>
      <c r="N246" s="118"/>
      <c r="O246" s="124">
        <f>O228-O240</f>
        <v>4.7847064042740008</v>
      </c>
      <c r="P246" s="118"/>
      <c r="Q246" s="124">
        <f>Q228-Q240</f>
        <v>-1.7292068091275823</v>
      </c>
      <c r="R246" s="118"/>
      <c r="S246" s="124">
        <f>S228-S240</f>
        <v>-6.4301096111291969</v>
      </c>
      <c r="T246" s="118"/>
      <c r="U246" s="124">
        <f>U228-U240</f>
        <v>7.2945581673773887</v>
      </c>
      <c r="V246" s="118"/>
      <c r="W246" s="124">
        <f>W228-W240</f>
        <v>1.4094167172337428</v>
      </c>
    </row>
    <row r="247" spans="1:23" s="6" customFormat="1" ht="24" customHeight="1" x14ac:dyDescent="0.15">
      <c r="A247" s="161"/>
      <c r="B247" s="160"/>
      <c r="C247" s="13" t="s">
        <v>50</v>
      </c>
      <c r="D247" s="108"/>
      <c r="E247" s="125">
        <f>E229-E241</f>
        <v>3.1057762930783603</v>
      </c>
      <c r="F247" s="108"/>
      <c r="G247" s="125">
        <f>G229-G241</f>
        <v>0.90466559620346132</v>
      </c>
      <c r="H247" s="108"/>
      <c r="I247" s="125">
        <f>I229-I241</f>
        <v>0.46028080209434563</v>
      </c>
      <c r="J247" s="108"/>
      <c r="K247" s="125">
        <f>K229-K241</f>
        <v>-3.4466557196944052</v>
      </c>
      <c r="L247" s="108"/>
      <c r="M247" s="125">
        <f>M229-M241</f>
        <v>0.57388035959331773</v>
      </c>
      <c r="N247" s="108"/>
      <c r="O247" s="125">
        <f>O229-O241</f>
        <v>-6.3439490333876094</v>
      </c>
      <c r="P247" s="108"/>
      <c r="Q247" s="125">
        <f>Q229-Q241</f>
        <v>-2.8316510494854086</v>
      </c>
      <c r="R247" s="108"/>
      <c r="S247" s="125">
        <f>S229-S241</f>
        <v>1.186138223236199</v>
      </c>
      <c r="T247" s="108"/>
      <c r="U247" s="125">
        <f>U229-U241</f>
        <v>4.3502730790355599</v>
      </c>
      <c r="V247" s="108"/>
      <c r="W247" s="125">
        <f>W229-W241</f>
        <v>-0.73974394563384038</v>
      </c>
    </row>
    <row r="248" spans="1:23" s="6" customFormat="1" ht="24" customHeight="1" x14ac:dyDescent="0.15">
      <c r="A248" s="161"/>
      <c r="B248" s="160"/>
      <c r="C248" s="13" t="s">
        <v>51</v>
      </c>
      <c r="D248" s="108"/>
      <c r="E248" s="125">
        <f>E230-E242</f>
        <v>-4.8740076288112348</v>
      </c>
      <c r="F248" s="108"/>
      <c r="G248" s="125">
        <f>G230-G242</f>
        <v>-0.98027412322286622</v>
      </c>
      <c r="H248" s="108"/>
      <c r="I248" s="125">
        <f>I230-I242</f>
        <v>-2.330290301280268</v>
      </c>
      <c r="J248" s="108"/>
      <c r="K248" s="125">
        <f>K230-K242</f>
        <v>1.3707686192012964</v>
      </c>
      <c r="L248" s="108"/>
      <c r="M248" s="125">
        <f>M230-M242</f>
        <v>-1.3166931334521088</v>
      </c>
      <c r="N248" s="108"/>
      <c r="O248" s="125">
        <f>O230-O242</f>
        <v>-1.0739471468870008</v>
      </c>
      <c r="P248" s="108"/>
      <c r="Q248" s="125">
        <f>Q230-Q242</f>
        <v>3.387722675995759</v>
      </c>
      <c r="R248" s="108"/>
      <c r="S248" s="125">
        <f>S230-S242</f>
        <v>-4.6071049968265889</v>
      </c>
      <c r="T248" s="108"/>
      <c r="U248" s="125">
        <f>U230-U242</f>
        <v>-6.7251146314821568</v>
      </c>
      <c r="V248" s="108"/>
      <c r="W248" s="125">
        <f>W230-W242</f>
        <v>-0.80919919895446313</v>
      </c>
    </row>
    <row r="249" spans="1:23" s="6" customFormat="1" ht="24" customHeight="1" x14ac:dyDescent="0.15">
      <c r="A249" s="161"/>
      <c r="B249" s="160"/>
      <c r="C249" s="13" t="s">
        <v>52</v>
      </c>
      <c r="D249" s="108"/>
      <c r="E249" s="125">
        <f>E231-E243</f>
        <v>3.0098625616889318</v>
      </c>
      <c r="F249" s="108"/>
      <c r="G249" s="125">
        <f>G231-G243</f>
        <v>-0.69801304927562668</v>
      </c>
      <c r="H249" s="108"/>
      <c r="I249" s="125">
        <f>I231-I243</f>
        <v>1.1450416845036511</v>
      </c>
      <c r="J249" s="108"/>
      <c r="K249" s="125">
        <f>K231-K243</f>
        <v>-0.43178372218428329</v>
      </c>
      <c r="L249" s="108"/>
      <c r="M249" s="125">
        <f>M231-M243</f>
        <v>-0.66567512810857821</v>
      </c>
      <c r="N249" s="108"/>
      <c r="O249" s="125">
        <f>O231-O243</f>
        <v>-1.1642938889952479</v>
      </c>
      <c r="P249" s="108"/>
      <c r="Q249" s="125">
        <f>Q231-Q243</f>
        <v>1.325759509683996</v>
      </c>
      <c r="R249" s="108"/>
      <c r="S249" s="125">
        <f>S231-S243</f>
        <v>3.6686810642057113</v>
      </c>
      <c r="T249" s="108"/>
      <c r="U249" s="125">
        <f>U231-U243</f>
        <v>-1.3560253269234335</v>
      </c>
      <c r="V249" s="108"/>
      <c r="W249" s="125">
        <f>W231-W243</f>
        <v>0.21523300539574741</v>
      </c>
    </row>
    <row r="250" spans="1:23" s="6" customFormat="1" ht="24" customHeight="1" x14ac:dyDescent="0.15">
      <c r="A250" s="161"/>
      <c r="B250" s="160"/>
      <c r="C250" s="14" t="s">
        <v>53</v>
      </c>
      <c r="D250" s="110"/>
      <c r="E250" s="126">
        <f>E232-E244</f>
        <v>-2.5307436181054115</v>
      </c>
      <c r="F250" s="110"/>
      <c r="G250" s="126">
        <f>G232-G244</f>
        <v>-0.27699836223287022</v>
      </c>
      <c r="H250" s="110"/>
      <c r="I250" s="126">
        <f>I232-I244</f>
        <v>2.2307815374323496</v>
      </c>
      <c r="J250" s="110"/>
      <c r="K250" s="126">
        <f>K232-K244</f>
        <v>-0.50555925232893451</v>
      </c>
      <c r="L250" s="110"/>
      <c r="M250" s="126">
        <f>M232-M244</f>
        <v>-3.4321131913891634E-2</v>
      </c>
      <c r="N250" s="110"/>
      <c r="O250" s="126">
        <f>O232-O244</f>
        <v>3.8974836649958888</v>
      </c>
      <c r="P250" s="110"/>
      <c r="Q250" s="126">
        <f>Q232-Q244</f>
        <v>-0.25262432706672833</v>
      </c>
      <c r="R250" s="110"/>
      <c r="S250" s="126">
        <f>S232-S244</f>
        <v>6.1823953205139297</v>
      </c>
      <c r="T250" s="110"/>
      <c r="U250" s="126">
        <f>U232-U244</f>
        <v>-3.563691288007357</v>
      </c>
      <c r="V250" s="110"/>
      <c r="W250" s="126">
        <f>W232-W244</f>
        <v>-7.5706578041195627E-2</v>
      </c>
    </row>
    <row r="251" spans="1:23" s="6" customFormat="1" ht="24" customHeight="1" x14ac:dyDescent="0.15">
      <c r="A251" s="162"/>
      <c r="B251" s="163"/>
      <c r="C251" s="164"/>
      <c r="D251" s="112"/>
      <c r="E251" s="127" t="s">
        <v>85</v>
      </c>
      <c r="F251" s="112"/>
      <c r="G251" s="127" t="s">
        <v>85</v>
      </c>
      <c r="H251" s="112"/>
      <c r="I251" s="127" t="s">
        <v>89</v>
      </c>
      <c r="J251" s="112"/>
      <c r="K251" s="127" t="s">
        <v>89</v>
      </c>
      <c r="L251" s="112"/>
      <c r="M251" s="127" t="s">
        <v>89</v>
      </c>
      <c r="N251" s="112"/>
      <c r="O251" s="127" t="s">
        <v>85</v>
      </c>
      <c r="P251" s="112"/>
      <c r="Q251" s="127" t="s">
        <v>85</v>
      </c>
      <c r="R251" s="112"/>
      <c r="S251" s="127" t="s">
        <v>84</v>
      </c>
      <c r="T251" s="112"/>
      <c r="U251" s="127" t="s">
        <v>87</v>
      </c>
      <c r="V251" s="112"/>
      <c r="W251" s="127" t="s">
        <v>87</v>
      </c>
    </row>
    <row r="252" spans="1:23" ht="24" customHeight="1" x14ac:dyDescent="0.15">
      <c r="I252" s="23" t="s">
        <v>23</v>
      </c>
      <c r="J252" s="62" t="s">
        <v>90</v>
      </c>
    </row>
    <row r="253" spans="1:23" ht="24" customHeight="1" x14ac:dyDescent="0.15">
      <c r="J253" s="62" t="s">
        <v>32</v>
      </c>
    </row>
    <row r="254" spans="1:23" ht="24" customHeight="1" x14ac:dyDescent="0.15">
      <c r="J254" s="25" t="s">
        <v>91</v>
      </c>
    </row>
  </sheetData>
  <mergeCells count="105">
    <mergeCell ref="V4:W5"/>
    <mergeCell ref="A5:B5"/>
    <mergeCell ref="F5:G5"/>
    <mergeCell ref="H5:I5"/>
    <mergeCell ref="J5:K5"/>
    <mergeCell ref="L5:M5"/>
    <mergeCell ref="N5:O5"/>
    <mergeCell ref="P5:Q5"/>
    <mergeCell ref="R5:S5"/>
    <mergeCell ref="T5:U5"/>
    <mergeCell ref="A6:A10"/>
    <mergeCell ref="B6:B10"/>
    <mergeCell ref="B11:C11"/>
    <mergeCell ref="A12:A16"/>
    <mergeCell ref="B12:B16"/>
    <mergeCell ref="D4:E5"/>
    <mergeCell ref="F4:U4"/>
    <mergeCell ref="B35:C35"/>
    <mergeCell ref="B36:B40"/>
    <mergeCell ref="B41:C41"/>
    <mergeCell ref="A42:B46"/>
    <mergeCell ref="A47:C47"/>
    <mergeCell ref="A48:A52"/>
    <mergeCell ref="B48:B52"/>
    <mergeCell ref="B17:C17"/>
    <mergeCell ref="B18:B21"/>
    <mergeCell ref="B23:C23"/>
    <mergeCell ref="B24:B28"/>
    <mergeCell ref="B29:C29"/>
    <mergeCell ref="B30:B34"/>
    <mergeCell ref="A66:A70"/>
    <mergeCell ref="B66:B70"/>
    <mergeCell ref="B71:C71"/>
    <mergeCell ref="B72:B76"/>
    <mergeCell ref="B77:C77"/>
    <mergeCell ref="B78:B82"/>
    <mergeCell ref="B53:C53"/>
    <mergeCell ref="A54:A58"/>
    <mergeCell ref="B54:B58"/>
    <mergeCell ref="B59:C59"/>
    <mergeCell ref="A60:B64"/>
    <mergeCell ref="A65:C65"/>
    <mergeCell ref="B101:C101"/>
    <mergeCell ref="A102:A106"/>
    <mergeCell ref="B102:B106"/>
    <mergeCell ref="B107:C107"/>
    <mergeCell ref="A108:A112"/>
    <mergeCell ref="B108:B112"/>
    <mergeCell ref="B83:C83"/>
    <mergeCell ref="B84:B88"/>
    <mergeCell ref="B89:C89"/>
    <mergeCell ref="B90:B94"/>
    <mergeCell ref="B95:C95"/>
    <mergeCell ref="B96:B100"/>
    <mergeCell ref="B131:C131"/>
    <mergeCell ref="B132:B136"/>
    <mergeCell ref="B137:C137"/>
    <mergeCell ref="B138:B142"/>
    <mergeCell ref="B143:C143"/>
    <mergeCell ref="B144:B148"/>
    <mergeCell ref="B113:C113"/>
    <mergeCell ref="B114:B118"/>
    <mergeCell ref="B119:C119"/>
    <mergeCell ref="B120:B124"/>
    <mergeCell ref="B125:C125"/>
    <mergeCell ref="B126:B130"/>
    <mergeCell ref="B161:C161"/>
    <mergeCell ref="B162:B166"/>
    <mergeCell ref="B167:C167"/>
    <mergeCell ref="A168:B172"/>
    <mergeCell ref="A173:C173"/>
    <mergeCell ref="A174:A178"/>
    <mergeCell ref="B174:B178"/>
    <mergeCell ref="B149:C149"/>
    <mergeCell ref="A150:A154"/>
    <mergeCell ref="B150:B154"/>
    <mergeCell ref="B155:C155"/>
    <mergeCell ref="A156:A160"/>
    <mergeCell ref="B156:B160"/>
    <mergeCell ref="B197:C197"/>
    <mergeCell ref="B198:B202"/>
    <mergeCell ref="B203:C203"/>
    <mergeCell ref="A204:A208"/>
    <mergeCell ref="B204:B208"/>
    <mergeCell ref="B209:C209"/>
    <mergeCell ref="B179:C179"/>
    <mergeCell ref="B180:B184"/>
    <mergeCell ref="B185:C185"/>
    <mergeCell ref="B186:B190"/>
    <mergeCell ref="B191:C191"/>
    <mergeCell ref="B192:B196"/>
    <mergeCell ref="A246:B250"/>
    <mergeCell ref="A251:C251"/>
    <mergeCell ref="A228:B232"/>
    <mergeCell ref="A233:C233"/>
    <mergeCell ref="A234:B238"/>
    <mergeCell ref="A239:C239"/>
    <mergeCell ref="A240:B244"/>
    <mergeCell ref="A245:C245"/>
    <mergeCell ref="B210:B214"/>
    <mergeCell ref="B215:C215"/>
    <mergeCell ref="A216:B220"/>
    <mergeCell ref="A221:C221"/>
    <mergeCell ref="A222:B226"/>
    <mergeCell ref="A227:C227"/>
  </mergeCells>
  <phoneticPr fontId="3"/>
  <pageMargins left="0.59055118110236227" right="0.59055118110236227" top="0.98425196850393704" bottom="0.98425196850393704" header="0.51181102362204722" footer="0.51181102362204722"/>
  <pageSetup paperSize="9" scale="53" fitToHeight="5" orientation="portrait" r:id="rId1"/>
  <headerFooter alignWithMargins="0"/>
  <rowBreaks count="4" manualBreakCount="4">
    <brk id="53" max="22" man="1"/>
    <brk id="107" max="22" man="1"/>
    <brk id="155" max="22" man="1"/>
    <brk id="203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S49"/>
  <sheetViews>
    <sheetView view="pageBreakPreview" zoomScale="60" zoomScaleNormal="85" workbookViewId="0">
      <selection sqref="A1:S1"/>
    </sheetView>
  </sheetViews>
  <sheetFormatPr defaultColWidth="8.875" defaultRowHeight="13.5" x14ac:dyDescent="0.15"/>
  <cols>
    <col min="1" max="1" width="5.625" style="27" customWidth="1"/>
    <col min="2" max="2" width="17.625" style="27" customWidth="1"/>
    <col min="3" max="3" width="7.625" style="81" customWidth="1"/>
    <col min="4" max="5" width="7.625" style="82" customWidth="1"/>
    <col min="6" max="6" width="7.625" style="81" customWidth="1"/>
    <col min="7" max="8" width="7.625" style="82" customWidth="1"/>
    <col min="9" max="9" width="7.625" style="81" customWidth="1"/>
    <col min="10" max="11" width="7.625" style="82" customWidth="1"/>
    <col min="12" max="19" width="7.625" style="27" customWidth="1"/>
    <col min="20" max="16384" width="8.875" style="27"/>
  </cols>
  <sheetData>
    <row r="1" spans="1:19" ht="17.25" customHeight="1" x14ac:dyDescent="0.15">
      <c r="A1" s="217" t="s">
        <v>92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</row>
    <row r="2" spans="1:19" x14ac:dyDescent="0.15">
      <c r="A2" s="63"/>
      <c r="B2" s="30"/>
      <c r="C2" s="64"/>
      <c r="D2" s="37"/>
      <c r="E2" s="37"/>
      <c r="F2" s="64"/>
      <c r="G2" s="37"/>
      <c r="H2" s="37"/>
      <c r="I2" s="64"/>
      <c r="J2" s="37"/>
      <c r="K2" s="37"/>
      <c r="L2" s="30"/>
      <c r="M2" s="30"/>
      <c r="N2" s="30"/>
      <c r="O2" s="30"/>
      <c r="P2" s="30"/>
      <c r="Q2" s="30"/>
      <c r="R2" s="30"/>
      <c r="S2" s="30"/>
    </row>
    <row r="3" spans="1:19" x14ac:dyDescent="0.15">
      <c r="A3" s="30"/>
      <c r="B3" s="30"/>
      <c r="C3" s="33"/>
      <c r="D3" s="37"/>
      <c r="E3" s="37"/>
      <c r="F3" s="33"/>
      <c r="G3" s="37"/>
      <c r="H3" s="37"/>
      <c r="I3" s="33"/>
      <c r="J3" s="37"/>
      <c r="K3" s="37"/>
      <c r="L3" s="30"/>
      <c r="M3" s="30"/>
      <c r="N3" s="30"/>
      <c r="O3" s="30"/>
      <c r="P3" s="30"/>
      <c r="Q3" s="30"/>
      <c r="R3" s="30"/>
      <c r="S3" s="65" t="s">
        <v>10</v>
      </c>
    </row>
    <row r="4" spans="1:19" x14ac:dyDescent="0.15">
      <c r="A4" s="66"/>
      <c r="B4" s="38" t="s">
        <v>1</v>
      </c>
      <c r="C4" s="218" t="s">
        <v>2</v>
      </c>
      <c r="D4" s="219"/>
      <c r="E4" s="67"/>
      <c r="F4" s="218" t="s">
        <v>93</v>
      </c>
      <c r="G4" s="219"/>
      <c r="H4" s="67"/>
      <c r="I4" s="218" t="s">
        <v>3</v>
      </c>
      <c r="J4" s="219"/>
      <c r="K4" s="67"/>
      <c r="L4" s="218" t="s">
        <v>94</v>
      </c>
      <c r="M4" s="219"/>
      <c r="N4" s="67"/>
      <c r="O4" s="218" t="s">
        <v>95</v>
      </c>
      <c r="P4" s="219"/>
      <c r="Q4" s="67"/>
      <c r="R4" s="218" t="s">
        <v>27</v>
      </c>
      <c r="S4" s="222"/>
    </row>
    <row r="5" spans="1:19" x14ac:dyDescent="0.15">
      <c r="A5" s="68"/>
      <c r="B5" s="69"/>
      <c r="C5" s="220"/>
      <c r="D5" s="221"/>
      <c r="E5" s="70"/>
      <c r="F5" s="220"/>
      <c r="G5" s="221"/>
      <c r="H5" s="70"/>
      <c r="I5" s="220"/>
      <c r="J5" s="221"/>
      <c r="K5" s="70"/>
      <c r="L5" s="220"/>
      <c r="M5" s="221"/>
      <c r="N5" s="70"/>
      <c r="O5" s="220"/>
      <c r="P5" s="221"/>
      <c r="Q5" s="70"/>
      <c r="R5" s="220"/>
      <c r="S5" s="221"/>
    </row>
    <row r="6" spans="1:19" s="50" customFormat="1" x14ac:dyDescent="0.15">
      <c r="A6" s="71" t="s">
        <v>4</v>
      </c>
      <c r="B6" s="72" t="s">
        <v>40</v>
      </c>
      <c r="C6" s="73"/>
      <c r="D6" s="74"/>
      <c r="E6" s="75" t="s">
        <v>24</v>
      </c>
      <c r="F6" s="73"/>
      <c r="G6" s="74"/>
      <c r="H6" s="75" t="s">
        <v>24</v>
      </c>
      <c r="I6" s="73"/>
      <c r="J6" s="74"/>
      <c r="K6" s="75" t="s">
        <v>24</v>
      </c>
      <c r="L6" s="73"/>
      <c r="M6" s="74"/>
      <c r="N6" s="75" t="s">
        <v>24</v>
      </c>
      <c r="O6" s="73"/>
      <c r="P6" s="74"/>
      <c r="Q6" s="75" t="s">
        <v>24</v>
      </c>
      <c r="R6" s="73"/>
      <c r="S6" s="74"/>
    </row>
    <row r="7" spans="1:19" s="28" customFormat="1" ht="15" customHeight="1" x14ac:dyDescent="0.15">
      <c r="A7" s="210" t="s">
        <v>96</v>
      </c>
      <c r="B7" s="76" t="s">
        <v>6</v>
      </c>
      <c r="C7" s="128">
        <f>'2-8-1'!V6</f>
        <v>1101.3854142189996</v>
      </c>
      <c r="D7" s="129">
        <f>'2-8-1'!W6</f>
        <v>40.886132352193542</v>
      </c>
      <c r="E7" s="31">
        <f>D7-G7</f>
        <v>3.3786919103641608</v>
      </c>
      <c r="F7" s="128">
        <v>1310.5788057291852</v>
      </c>
      <c r="G7" s="129">
        <v>37.507440441829381</v>
      </c>
      <c r="H7" s="31">
        <f>G7-J7</f>
        <v>6.3074404418293817</v>
      </c>
      <c r="I7" s="128">
        <v>1106.5899999999999</v>
      </c>
      <c r="J7" s="129">
        <v>31.2</v>
      </c>
      <c r="K7" s="31">
        <f>J7-M7</f>
        <v>1.0999999999999979</v>
      </c>
      <c r="L7" s="128">
        <v>1321.41</v>
      </c>
      <c r="M7" s="129">
        <v>30.1</v>
      </c>
      <c r="N7" s="31">
        <f>M7-P7</f>
        <v>-2.5</v>
      </c>
      <c r="O7" s="128">
        <v>1673</v>
      </c>
      <c r="P7" s="129">
        <v>32.6</v>
      </c>
      <c r="Q7" s="31">
        <f>P7-S7</f>
        <v>-3.2372921615201875</v>
      </c>
      <c r="R7" s="128">
        <v>2413.82470703125</v>
      </c>
      <c r="S7" s="129">
        <f>IF(ROUND(R12,0)=0,"",ROUND(R7,0)/ROUND(R12,0)*100)</f>
        <v>35.837292161520189</v>
      </c>
    </row>
    <row r="8" spans="1:19" s="28" customFormat="1" ht="15" customHeight="1" x14ac:dyDescent="0.15">
      <c r="A8" s="211"/>
      <c r="B8" s="35" t="s">
        <v>97</v>
      </c>
      <c r="C8" s="130">
        <f>'2-8-1'!V7</f>
        <v>547.55682458021283</v>
      </c>
      <c r="D8" s="131">
        <f>'2-8-1'!W7</f>
        <v>20.326654512678953</v>
      </c>
      <c r="E8" s="32">
        <f>D8-G8</f>
        <v>-9.9494956233156095</v>
      </c>
      <c r="F8" s="130">
        <v>1057.9042509938317</v>
      </c>
      <c r="G8" s="131">
        <v>30.276150135994563</v>
      </c>
      <c r="H8" s="32">
        <f>G8-J8</f>
        <v>5.2761501359945626</v>
      </c>
      <c r="I8" s="130">
        <v>888.91</v>
      </c>
      <c r="J8" s="131">
        <v>25</v>
      </c>
      <c r="K8" s="32">
        <f>J8-M8</f>
        <v>-6.1000000000000014</v>
      </c>
      <c r="L8" s="130">
        <v>1365.89</v>
      </c>
      <c r="M8" s="131">
        <v>31.1</v>
      </c>
      <c r="N8" s="32">
        <f>M8-P8</f>
        <v>-1.1999999999999957</v>
      </c>
      <c r="O8" s="130">
        <v>1658</v>
      </c>
      <c r="P8" s="131">
        <v>32.299999999999997</v>
      </c>
      <c r="Q8" s="32">
        <f>P8-S8</f>
        <v>7.1515439429928733</v>
      </c>
      <c r="R8" s="130">
        <v>1694.35205078125</v>
      </c>
      <c r="S8" s="131">
        <f>IF(ROUND(R12,0)=0,"",ROUND(R8,0)/ROUND(R12,0)*100)</f>
        <v>25.148456057007124</v>
      </c>
    </row>
    <row r="9" spans="1:19" s="28" customFormat="1" ht="15" customHeight="1" x14ac:dyDescent="0.15">
      <c r="A9" s="211"/>
      <c r="B9" s="35" t="s">
        <v>98</v>
      </c>
      <c r="C9" s="130">
        <f>'2-8-1'!V8</f>
        <v>511.46837790590268</v>
      </c>
      <c r="D9" s="131">
        <f>'2-8-1'!W8</f>
        <v>18.986962713548653</v>
      </c>
      <c r="E9" s="32">
        <f>D9-G9</f>
        <v>5.8313886995573103</v>
      </c>
      <c r="F9" s="130">
        <v>459.67990022349147</v>
      </c>
      <c r="G9" s="131">
        <v>13.155574013991343</v>
      </c>
      <c r="H9" s="32">
        <f>G9-J9</f>
        <v>-7.0444259860086564</v>
      </c>
      <c r="I9" s="130">
        <v>718.43</v>
      </c>
      <c r="J9" s="131">
        <v>20.2</v>
      </c>
      <c r="K9" s="32">
        <f>J9-M9</f>
        <v>1</v>
      </c>
      <c r="L9" s="130">
        <v>844.71</v>
      </c>
      <c r="M9" s="131">
        <v>19.2</v>
      </c>
      <c r="N9" s="32">
        <f>M9-P9</f>
        <v>3.0999999999999979</v>
      </c>
      <c r="O9" s="130">
        <v>825</v>
      </c>
      <c r="P9" s="131">
        <v>16.100000000000001</v>
      </c>
      <c r="Q9" s="32">
        <f>P9-S9</f>
        <v>-1.8038004750593828</v>
      </c>
      <c r="R9" s="130">
        <v>1206.13720703125</v>
      </c>
      <c r="S9" s="131">
        <f>IF(ROUND(R12,0)=0,"",ROUND(R9,0)/ROUND(R12,0)*100)</f>
        <v>17.903800475059384</v>
      </c>
    </row>
    <row r="10" spans="1:19" s="28" customFormat="1" ht="15" customHeight="1" x14ac:dyDescent="0.15">
      <c r="A10" s="211"/>
      <c r="B10" s="35" t="s">
        <v>99</v>
      </c>
      <c r="C10" s="130">
        <f>'2-8-1'!V9</f>
        <v>246.57980397379305</v>
      </c>
      <c r="D10" s="131">
        <f>'2-8-1'!W9</f>
        <v>9.1536480967468101</v>
      </c>
      <c r="E10" s="32">
        <f>D10-G10</f>
        <v>-1.6184386095198793</v>
      </c>
      <c r="F10" s="130">
        <v>376.39647932269457</v>
      </c>
      <c r="G10" s="131">
        <v>10.772086706266689</v>
      </c>
      <c r="H10" s="32">
        <f>G10-J10</f>
        <v>-2.7913293733311306E-2</v>
      </c>
      <c r="I10" s="130">
        <v>384.27</v>
      </c>
      <c r="J10" s="131">
        <v>10.8</v>
      </c>
      <c r="K10" s="32">
        <f>J10-M10</f>
        <v>1</v>
      </c>
      <c r="L10" s="130">
        <v>430.28</v>
      </c>
      <c r="M10" s="131">
        <v>9.8000000000000007</v>
      </c>
      <c r="N10" s="32">
        <f>M10-P10</f>
        <v>0.40000000000000036</v>
      </c>
      <c r="O10" s="130">
        <v>483</v>
      </c>
      <c r="P10" s="131">
        <v>9.4</v>
      </c>
      <c r="Q10" s="32">
        <f>P10-S10</f>
        <v>1.9771971496437057</v>
      </c>
      <c r="R10" s="130">
        <v>500.4345703125</v>
      </c>
      <c r="S10" s="131">
        <f>IF(ROUND(R12,0)=0,"",ROUND(R10,0)/ROUND(R12,0)*100)</f>
        <v>7.4228028503562946</v>
      </c>
    </row>
    <row r="11" spans="1:19" s="28" customFormat="1" ht="15" customHeight="1" x14ac:dyDescent="0.15">
      <c r="A11" s="211"/>
      <c r="B11" s="35" t="s">
        <v>8</v>
      </c>
      <c r="C11" s="132">
        <f>'2-8-1'!V10</f>
        <v>286.79681439545618</v>
      </c>
      <c r="D11" s="133">
        <f>'2-8-1'!W10</f>
        <v>10.646602324832047</v>
      </c>
      <c r="E11" s="29">
        <f>D11-G11</f>
        <v>2.3578536229140319</v>
      </c>
      <c r="F11" s="132">
        <v>289.62409182777105</v>
      </c>
      <c r="G11" s="133">
        <v>8.2887487019180153</v>
      </c>
      <c r="H11" s="29">
        <f>G11-J11</f>
        <v>-4.411251298081984</v>
      </c>
      <c r="I11" s="132">
        <v>452.3</v>
      </c>
      <c r="J11" s="133">
        <v>12.7</v>
      </c>
      <c r="K11" s="29">
        <f>J11-M11</f>
        <v>2.7999999999999989</v>
      </c>
      <c r="L11" s="132">
        <v>434.01</v>
      </c>
      <c r="M11" s="133">
        <v>9.9</v>
      </c>
      <c r="N11" s="29">
        <f>M11-P11</f>
        <v>0.30000000000000071</v>
      </c>
      <c r="O11" s="132">
        <v>493</v>
      </c>
      <c r="P11" s="133">
        <v>9.6</v>
      </c>
      <c r="Q11" s="29">
        <f>P11-S11</f>
        <v>-4.072802850356295</v>
      </c>
      <c r="R11" s="132">
        <v>921.1514892578125</v>
      </c>
      <c r="S11" s="133">
        <f>IF(ROUND(R12,0)=0,"",ROUND(R11,0)/ROUND(R12,0)*100)</f>
        <v>13.672802850356295</v>
      </c>
    </row>
    <row r="12" spans="1:19" s="28" customFormat="1" ht="15" customHeight="1" x14ac:dyDescent="0.15">
      <c r="A12" s="212"/>
      <c r="B12" s="36" t="s">
        <v>16</v>
      </c>
      <c r="C12" s="134">
        <f>'2-8-1'!V11</f>
        <v>2693.7872350743642</v>
      </c>
      <c r="D12" s="135">
        <f>'2-8-1'!W11</f>
        <v>100</v>
      </c>
      <c r="E12" s="77" t="s">
        <v>100</v>
      </c>
      <c r="F12" s="134">
        <v>3494.1835280969744</v>
      </c>
      <c r="G12" s="135">
        <v>100</v>
      </c>
      <c r="H12" s="77" t="s">
        <v>101</v>
      </c>
      <c r="I12" s="134">
        <v>3550.49</v>
      </c>
      <c r="J12" s="135">
        <v>100</v>
      </c>
      <c r="K12" s="77" t="s">
        <v>100</v>
      </c>
      <c r="L12" s="134">
        <v>4396.3100000000004</v>
      </c>
      <c r="M12" s="135">
        <v>100</v>
      </c>
      <c r="N12" s="77" t="s">
        <v>34</v>
      </c>
      <c r="O12" s="134">
        <v>5133</v>
      </c>
      <c r="P12" s="135">
        <v>100</v>
      </c>
      <c r="Q12" s="77" t="s">
        <v>102</v>
      </c>
      <c r="R12" s="134">
        <v>6735.89990234375</v>
      </c>
      <c r="S12" s="135">
        <f>IF(ROUND(R12,0)=0,"",ROUND(R12,0)/ROUND(R12,0)*100)</f>
        <v>100</v>
      </c>
    </row>
    <row r="13" spans="1:19" s="28" customFormat="1" ht="15" customHeight="1" x14ac:dyDescent="0.15">
      <c r="A13" s="213" t="s">
        <v>103</v>
      </c>
      <c r="B13" s="76" t="s">
        <v>6</v>
      </c>
      <c r="C13" s="128">
        <f>'2-8-1'!V42</f>
        <v>4968.8523903167788</v>
      </c>
      <c r="D13" s="129">
        <f>'2-8-1'!W42</f>
        <v>19.835981295750532</v>
      </c>
      <c r="E13" s="31">
        <f>D13-G13</f>
        <v>-1.8410566507220878</v>
      </c>
      <c r="F13" s="128">
        <v>7160.6846030830584</v>
      </c>
      <c r="G13" s="129">
        <v>21.67703794647262</v>
      </c>
      <c r="H13" s="31">
        <f>G13-J13</f>
        <v>3.877037946472619</v>
      </c>
      <c r="I13" s="128">
        <v>5915.16</v>
      </c>
      <c r="J13" s="129">
        <v>17.8</v>
      </c>
      <c r="K13" s="31">
        <f>J13-M13</f>
        <v>-2.5999999999999979</v>
      </c>
      <c r="L13" s="128">
        <v>7865.75</v>
      </c>
      <c r="M13" s="129">
        <v>20.399999999999999</v>
      </c>
      <c r="N13" s="31">
        <f>M13-P13</f>
        <v>-0.70000000000000284</v>
      </c>
      <c r="O13" s="128">
        <v>9895</v>
      </c>
      <c r="P13" s="129">
        <v>21.1</v>
      </c>
      <c r="Q13" s="31">
        <f t="shared" ref="Q13:Q47" si="0">P13-S13</f>
        <v>0.81437242867741588</v>
      </c>
      <c r="R13" s="128">
        <v>12031.1865234375</v>
      </c>
      <c r="S13" s="129">
        <f>IF(ROUND(R18,0)=0,"",ROUND(R13,0)/ROUND(R18,0)*100)</f>
        <v>20.285627571322586</v>
      </c>
    </row>
    <row r="14" spans="1:19" s="28" customFormat="1" ht="15" customHeight="1" x14ac:dyDescent="0.15">
      <c r="A14" s="214"/>
      <c r="B14" s="35" t="s">
        <v>97</v>
      </c>
      <c r="C14" s="130">
        <f>'2-8-1'!V43</f>
        <v>6895.2219877756461</v>
      </c>
      <c r="D14" s="131">
        <f>'2-8-1'!W43</f>
        <v>27.526173779303154</v>
      </c>
      <c r="E14" s="32">
        <f>D14-G14</f>
        <v>-0.69619525976464658</v>
      </c>
      <c r="F14" s="130">
        <v>9322.8366319977777</v>
      </c>
      <c r="G14" s="131">
        <v>28.2223690390678</v>
      </c>
      <c r="H14" s="32">
        <f>G14-J14</f>
        <v>-4.077630960932197</v>
      </c>
      <c r="I14" s="130">
        <v>10700</v>
      </c>
      <c r="J14" s="131">
        <v>32.299999999999997</v>
      </c>
      <c r="K14" s="32">
        <f>J14-M14</f>
        <v>2.4999999999999964</v>
      </c>
      <c r="L14" s="130">
        <v>11451.13</v>
      </c>
      <c r="M14" s="131">
        <v>29.8</v>
      </c>
      <c r="N14" s="32">
        <f>M14-P14</f>
        <v>-2.9999999999999964</v>
      </c>
      <c r="O14" s="130">
        <v>15416</v>
      </c>
      <c r="P14" s="131">
        <v>32.799999999999997</v>
      </c>
      <c r="Q14" s="32">
        <f t="shared" si="0"/>
        <v>1.7856343157752725</v>
      </c>
      <c r="R14" s="130">
        <v>18393.798828125</v>
      </c>
      <c r="S14" s="131">
        <f>IF(ROUND(R18,0)=0,"",ROUND(R14,0)/ROUND(R18,0)*100)</f>
        <v>31.014365684224725</v>
      </c>
    </row>
    <row r="15" spans="1:19" s="28" customFormat="1" ht="15" customHeight="1" x14ac:dyDescent="0.15">
      <c r="A15" s="214"/>
      <c r="B15" s="35" t="s">
        <v>98</v>
      </c>
      <c r="C15" s="130">
        <f>'2-8-1'!V44</f>
        <v>4932.6077120095988</v>
      </c>
      <c r="D15" s="131">
        <f>'2-8-1'!W44</f>
        <v>19.691290187120945</v>
      </c>
      <c r="E15" s="32">
        <f>D15-G15</f>
        <v>1.0143294677244086</v>
      </c>
      <c r="F15" s="130">
        <v>6169.6540544891459</v>
      </c>
      <c r="G15" s="131">
        <v>18.676960719396536</v>
      </c>
      <c r="H15" s="32">
        <f>G15-J15</f>
        <v>-0.12303928060346436</v>
      </c>
      <c r="I15" s="130">
        <v>6219.63</v>
      </c>
      <c r="J15" s="131">
        <v>18.8</v>
      </c>
      <c r="K15" s="32">
        <f>J15-M15</f>
        <v>-0.59999999999999787</v>
      </c>
      <c r="L15" s="130">
        <v>7452.48</v>
      </c>
      <c r="M15" s="131">
        <v>19.399999999999999</v>
      </c>
      <c r="N15" s="32">
        <f>M15-P15</f>
        <v>0.29999999999999716</v>
      </c>
      <c r="O15" s="130">
        <v>8955</v>
      </c>
      <c r="P15" s="131">
        <v>19.100000000000001</v>
      </c>
      <c r="Q15" s="32">
        <f t="shared" si="0"/>
        <v>-0.66630471437242633</v>
      </c>
      <c r="R15" s="130">
        <v>11722.6181640625</v>
      </c>
      <c r="S15" s="131">
        <f>IF(ROUND(R18,0)=0,"",ROUND(R15,0)/ROUND(R18,0)*100)</f>
        <v>19.766304714372428</v>
      </c>
    </row>
    <row r="16" spans="1:19" s="28" customFormat="1" ht="15" customHeight="1" x14ac:dyDescent="0.15">
      <c r="A16" s="214"/>
      <c r="B16" s="35" t="s">
        <v>99</v>
      </c>
      <c r="C16" s="130">
        <f>'2-8-1'!V45</f>
        <v>3129.586579177711</v>
      </c>
      <c r="D16" s="131">
        <f>'2-8-1'!W45</f>
        <v>12.493512781538533</v>
      </c>
      <c r="E16" s="32">
        <f>D16-G16</f>
        <v>2.9154958934116806</v>
      </c>
      <c r="F16" s="130">
        <v>3163.9543293801325</v>
      </c>
      <c r="G16" s="131">
        <v>9.5780168881268519</v>
      </c>
      <c r="H16" s="32">
        <f>G16-J16</f>
        <v>-2.3219831118731484</v>
      </c>
      <c r="I16" s="130">
        <v>3943.41</v>
      </c>
      <c r="J16" s="131">
        <v>11.9</v>
      </c>
      <c r="K16" s="32">
        <f>J16-M16</f>
        <v>-1</v>
      </c>
      <c r="L16" s="130">
        <v>4966.43</v>
      </c>
      <c r="M16" s="131">
        <v>12.9</v>
      </c>
      <c r="N16" s="32">
        <f>M16-P16</f>
        <v>1.2000000000000011</v>
      </c>
      <c r="O16" s="130">
        <v>5503</v>
      </c>
      <c r="P16" s="131">
        <v>11.7</v>
      </c>
      <c r="Q16" s="32">
        <f t="shared" si="0"/>
        <v>-0.42989815876441817</v>
      </c>
      <c r="R16" s="130">
        <v>7194.2880859375</v>
      </c>
      <c r="S16" s="131">
        <f>IF(ROUND(R18,0)=0,"",ROUND(R16,0)/ROUND(R18,0)*100)</f>
        <v>12.129898158764417</v>
      </c>
    </row>
    <row r="17" spans="1:19" s="28" customFormat="1" ht="15" customHeight="1" x14ac:dyDescent="0.15">
      <c r="A17" s="214"/>
      <c r="B17" s="35" t="s">
        <v>8</v>
      </c>
      <c r="C17" s="132">
        <f>'2-8-1'!V46</f>
        <v>5123.4241905398922</v>
      </c>
      <c r="D17" s="133">
        <f>'2-8-1'!W46</f>
        <v>20.453041956286818</v>
      </c>
      <c r="E17" s="29">
        <f>D17-G17</f>
        <v>-1.3925734506493619</v>
      </c>
      <c r="F17" s="132">
        <v>7216.3716406086214</v>
      </c>
      <c r="G17" s="133">
        <v>21.845615406936179</v>
      </c>
      <c r="H17" s="29">
        <f>G17-J17</f>
        <v>2.6456154069361801</v>
      </c>
      <c r="I17" s="132">
        <v>6366.54</v>
      </c>
      <c r="J17" s="133">
        <v>19.2</v>
      </c>
      <c r="K17" s="29">
        <f>J17-M17</f>
        <v>1.6999999999999993</v>
      </c>
      <c r="L17" s="132">
        <v>6728.93</v>
      </c>
      <c r="M17" s="133">
        <v>17.5</v>
      </c>
      <c r="N17" s="29">
        <f>M17-P17</f>
        <v>2.0999999999999996</v>
      </c>
      <c r="O17" s="132">
        <v>7228</v>
      </c>
      <c r="P17" s="133">
        <v>15.4</v>
      </c>
      <c r="Q17" s="29">
        <f t="shared" si="0"/>
        <v>-1.4038038713158425</v>
      </c>
      <c r="R17" s="132">
        <v>9965.9853515625</v>
      </c>
      <c r="S17" s="133">
        <f>IF(ROUND(R18,0)=0,"",ROUND(R17,0)/ROUND(R18,0)*100)</f>
        <v>16.803803871315843</v>
      </c>
    </row>
    <row r="18" spans="1:19" s="28" customFormat="1" ht="15" customHeight="1" x14ac:dyDescent="0.15">
      <c r="A18" s="215"/>
      <c r="B18" s="36" t="s">
        <v>16</v>
      </c>
      <c r="C18" s="134">
        <f>'2-8-1'!V47</f>
        <v>25049.692859819632</v>
      </c>
      <c r="D18" s="135">
        <f>'2-8-1'!W47</f>
        <v>100</v>
      </c>
      <c r="E18" s="77" t="s">
        <v>104</v>
      </c>
      <c r="F18" s="134">
        <v>33033.50125955874</v>
      </c>
      <c r="G18" s="135">
        <v>100</v>
      </c>
      <c r="H18" s="77" t="s">
        <v>104</v>
      </c>
      <c r="I18" s="134">
        <v>33144.74</v>
      </c>
      <c r="J18" s="135">
        <v>100</v>
      </c>
      <c r="K18" s="77" t="s">
        <v>34</v>
      </c>
      <c r="L18" s="134">
        <v>38464.720000000001</v>
      </c>
      <c r="M18" s="135">
        <v>100</v>
      </c>
      <c r="N18" s="77" t="s">
        <v>105</v>
      </c>
      <c r="O18" s="134">
        <v>46997</v>
      </c>
      <c r="P18" s="135">
        <v>100</v>
      </c>
      <c r="Q18" s="77" t="s">
        <v>104</v>
      </c>
      <c r="R18" s="134">
        <v>59307.87890625</v>
      </c>
      <c r="S18" s="135">
        <f>IF(ROUND(R18,0)=0,"",ROUND(R18,0)/ROUND(R18,0)*100)</f>
        <v>100</v>
      </c>
    </row>
    <row r="19" spans="1:19" s="28" customFormat="1" ht="15" customHeight="1" x14ac:dyDescent="0.15">
      <c r="A19" s="213" t="s">
        <v>106</v>
      </c>
      <c r="B19" s="76" t="s">
        <v>6</v>
      </c>
      <c r="C19" s="128">
        <f>'2-8-1'!V48</f>
        <v>4169.4198843343484</v>
      </c>
      <c r="D19" s="129">
        <f>'2-8-1'!W48</f>
        <v>27.205778610138601</v>
      </c>
      <c r="E19" s="31">
        <f>D19-G19</f>
        <v>-5.016026962453445</v>
      </c>
      <c r="F19" s="128">
        <v>6670.8133856339746</v>
      </c>
      <c r="G19" s="129">
        <v>32.221805572592046</v>
      </c>
      <c r="H19" s="31">
        <f>G19-J19</f>
        <v>6.3218055725920479</v>
      </c>
      <c r="I19" s="128">
        <v>5422.43</v>
      </c>
      <c r="J19" s="129">
        <v>25.9</v>
      </c>
      <c r="K19" s="31">
        <f>J19-M19</f>
        <v>-4.6000000000000014</v>
      </c>
      <c r="L19" s="128">
        <v>6654.54</v>
      </c>
      <c r="M19" s="129">
        <v>30.5</v>
      </c>
      <c r="N19" s="31">
        <f>M19-P19</f>
        <v>3.3000000000000007</v>
      </c>
      <c r="O19" s="128">
        <v>6880</v>
      </c>
      <c r="P19" s="129">
        <v>27.2</v>
      </c>
      <c r="Q19" s="31">
        <f>P19-S19</f>
        <v>-1.6779741535488526</v>
      </c>
      <c r="R19" s="128">
        <v>7172.5810546875</v>
      </c>
      <c r="S19" s="129">
        <f>IF(ROUND(R24,0)=0,"",ROUND(R19,0)/ROUND(R24,0)*100)</f>
        <v>28.877974153548852</v>
      </c>
    </row>
    <row r="20" spans="1:19" s="28" customFormat="1" ht="15" customHeight="1" x14ac:dyDescent="0.15">
      <c r="A20" s="214"/>
      <c r="B20" s="35" t="s">
        <v>97</v>
      </c>
      <c r="C20" s="130">
        <f>'2-8-1'!V49</f>
        <v>4759.8100798222104</v>
      </c>
      <c r="D20" s="131">
        <f>'2-8-1'!W49</f>
        <v>31.058119078986234</v>
      </c>
      <c r="E20" s="32">
        <f>D20-G20</f>
        <v>10.138967805402793</v>
      </c>
      <c r="F20" s="130">
        <v>4330.8483758781695</v>
      </c>
      <c r="G20" s="131">
        <v>20.919151273583442</v>
      </c>
      <c r="H20" s="32">
        <f>G20-J20</f>
        <v>-1.9808487264165571</v>
      </c>
      <c r="I20" s="130">
        <v>4787.1000000000004</v>
      </c>
      <c r="J20" s="131">
        <v>22.9</v>
      </c>
      <c r="K20" s="32">
        <f>J20-M20</f>
        <v>2.8999999999999986</v>
      </c>
      <c r="L20" s="130">
        <v>4373.43</v>
      </c>
      <c r="M20" s="131">
        <v>20</v>
      </c>
      <c r="N20" s="32">
        <f>M20-P20</f>
        <v>-4.5</v>
      </c>
      <c r="O20" s="130">
        <v>6181</v>
      </c>
      <c r="P20" s="131">
        <v>24.5</v>
      </c>
      <c r="Q20" s="32">
        <f t="shared" si="0"/>
        <v>4.2334836346068698</v>
      </c>
      <c r="R20" s="130">
        <v>5033.91064453125</v>
      </c>
      <c r="S20" s="131">
        <f>IF(ROUND(R24,0)=0,"",ROUND(R20,0)/ROUND(R24,0)*100)</f>
        <v>20.26651636539313</v>
      </c>
    </row>
    <row r="21" spans="1:19" s="28" customFormat="1" ht="15" customHeight="1" x14ac:dyDescent="0.15">
      <c r="A21" s="214"/>
      <c r="B21" s="35" t="s">
        <v>98</v>
      </c>
      <c r="C21" s="130">
        <f>'2-8-1'!V50</f>
        <v>2571.9087955112518</v>
      </c>
      <c r="D21" s="131">
        <f>'2-8-1'!W50</f>
        <v>16.781898498409028</v>
      </c>
      <c r="E21" s="32">
        <f>D21-G21</f>
        <v>2.8438597595888826</v>
      </c>
      <c r="F21" s="130">
        <v>2885.5631686727597</v>
      </c>
      <c r="G21" s="131">
        <v>13.938038738820145</v>
      </c>
      <c r="H21" s="32">
        <f>G21-J21</f>
        <v>-4.4619612611798534</v>
      </c>
      <c r="I21" s="130">
        <v>3856.43</v>
      </c>
      <c r="J21" s="131">
        <v>18.399999999999999</v>
      </c>
      <c r="K21" s="32">
        <f>J21-M21</f>
        <v>3.7999999999999989</v>
      </c>
      <c r="L21" s="130">
        <v>3185.44</v>
      </c>
      <c r="M21" s="131">
        <v>14.6</v>
      </c>
      <c r="N21" s="32">
        <f>M21-P21</f>
        <v>-0.30000000000000071</v>
      </c>
      <c r="O21" s="130">
        <v>3766</v>
      </c>
      <c r="P21" s="131">
        <v>14.9</v>
      </c>
      <c r="Q21" s="32">
        <f t="shared" si="0"/>
        <v>-3.2045935826724108</v>
      </c>
      <c r="R21" s="130">
        <v>4496.5400390625</v>
      </c>
      <c r="S21" s="131">
        <f>IF(ROUND(R24,0)=0,"",ROUND(R21,0)/ROUND(R24,0)*100)</f>
        <v>18.104593582672411</v>
      </c>
    </row>
    <row r="22" spans="1:19" s="28" customFormat="1" ht="15" customHeight="1" x14ac:dyDescent="0.15">
      <c r="A22" s="214"/>
      <c r="B22" s="35" t="s">
        <v>99</v>
      </c>
      <c r="C22" s="130">
        <f>'2-8-1'!V51</f>
        <v>1141.6669453799113</v>
      </c>
      <c r="D22" s="131">
        <f>'2-8-1'!W51</f>
        <v>7.4494627608075064</v>
      </c>
      <c r="E22" s="32">
        <f>D22-G22</f>
        <v>-5.7201477526422408</v>
      </c>
      <c r="F22" s="130">
        <v>2726.4770715218283</v>
      </c>
      <c r="G22" s="131">
        <v>13.169610513449747</v>
      </c>
      <c r="H22" s="32">
        <f>G22-J22</f>
        <v>-0.3303894865502528</v>
      </c>
      <c r="I22" s="130">
        <v>2831.23</v>
      </c>
      <c r="J22" s="131">
        <v>13.5</v>
      </c>
      <c r="K22" s="32">
        <f>J22-M22</f>
        <v>0.30000000000000071</v>
      </c>
      <c r="L22" s="130">
        <v>2891.23</v>
      </c>
      <c r="M22" s="131">
        <v>13.2</v>
      </c>
      <c r="N22" s="32">
        <f>M22-P22</f>
        <v>2</v>
      </c>
      <c r="O22" s="130">
        <v>2842</v>
      </c>
      <c r="P22" s="131">
        <v>11.2</v>
      </c>
      <c r="Q22" s="32">
        <f t="shared" si="0"/>
        <v>-0.34233262208623572</v>
      </c>
      <c r="R22" s="130">
        <v>2867.3203125</v>
      </c>
      <c r="S22" s="131">
        <f>IF(ROUND(R24,0)=0,"",ROUND(R22,0)/ROUND(R24,0)*100)</f>
        <v>11.542332622086235</v>
      </c>
    </row>
    <row r="23" spans="1:19" s="28" customFormat="1" ht="15" customHeight="1" x14ac:dyDescent="0.15">
      <c r="A23" s="214"/>
      <c r="B23" s="35" t="s">
        <v>8</v>
      </c>
      <c r="C23" s="132">
        <f>'2-8-1'!V52</f>
        <v>2682.6879854014001</v>
      </c>
      <c r="D23" s="133">
        <f>'2-8-1'!W52</f>
        <v>17.504741051658627</v>
      </c>
      <c r="E23" s="29">
        <f>D23-G23</f>
        <v>-2.2466528498960052</v>
      </c>
      <c r="F23" s="132">
        <v>4089.0899961078985</v>
      </c>
      <c r="G23" s="133">
        <v>19.751393901554632</v>
      </c>
      <c r="H23" s="29">
        <f>G23-J23</f>
        <v>0.55139390155463275</v>
      </c>
      <c r="I23" s="132">
        <v>4026.3</v>
      </c>
      <c r="J23" s="133">
        <v>19.2</v>
      </c>
      <c r="K23" s="29">
        <f>J23-M23</f>
        <v>-2.4000000000000021</v>
      </c>
      <c r="L23" s="132">
        <v>4716.22</v>
      </c>
      <c r="M23" s="133">
        <v>21.6</v>
      </c>
      <c r="N23" s="29">
        <f>M23-P23</f>
        <v>-0.5</v>
      </c>
      <c r="O23" s="132">
        <v>5594</v>
      </c>
      <c r="P23" s="133">
        <v>22.1</v>
      </c>
      <c r="Q23" s="29">
        <f t="shared" si="0"/>
        <v>0.88739079673094778</v>
      </c>
      <c r="R23" s="132">
        <v>5268.8349609375</v>
      </c>
      <c r="S23" s="133">
        <f>IF(ROUND(R24,0)=0,"",ROUND(R23,0)/ROUND(R24,0)*100)</f>
        <v>21.212609203269054</v>
      </c>
    </row>
    <row r="24" spans="1:19" s="28" customFormat="1" ht="15" customHeight="1" x14ac:dyDescent="0.15">
      <c r="A24" s="215"/>
      <c r="B24" s="36" t="s">
        <v>16</v>
      </c>
      <c r="C24" s="134">
        <f>'2-8-1'!V53</f>
        <v>15325.493690449122</v>
      </c>
      <c r="D24" s="135">
        <f>'2-8-1'!W53</f>
        <v>100</v>
      </c>
      <c r="E24" s="77" t="s">
        <v>107</v>
      </c>
      <c r="F24" s="134">
        <v>20702.791997814627</v>
      </c>
      <c r="G24" s="135">
        <v>100</v>
      </c>
      <c r="H24" s="77" t="s">
        <v>107</v>
      </c>
      <c r="I24" s="134">
        <v>20923.490000000002</v>
      </c>
      <c r="J24" s="135">
        <v>100</v>
      </c>
      <c r="K24" s="77" t="s">
        <v>108</v>
      </c>
      <c r="L24" s="134">
        <v>21820.86</v>
      </c>
      <c r="M24" s="135">
        <v>100</v>
      </c>
      <c r="N24" s="77" t="s">
        <v>104</v>
      </c>
      <c r="O24" s="134">
        <v>25263</v>
      </c>
      <c r="P24" s="135">
        <v>100</v>
      </c>
      <c r="Q24" s="77" t="s">
        <v>105</v>
      </c>
      <c r="R24" s="134">
        <v>24839.1875</v>
      </c>
      <c r="S24" s="135">
        <f>IF(ROUND(R24,0)=0,"",ROUND(R24,0)/ROUND(R24,0)*100)</f>
        <v>100</v>
      </c>
    </row>
    <row r="25" spans="1:19" s="28" customFormat="1" ht="15" customHeight="1" x14ac:dyDescent="0.15">
      <c r="A25" s="213" t="s">
        <v>30</v>
      </c>
      <c r="B25" s="76" t="s">
        <v>6</v>
      </c>
      <c r="C25" s="128">
        <f>'2-8-1'!V54</f>
        <v>289.29748465042582</v>
      </c>
      <c r="D25" s="129">
        <f>'2-8-1'!W54</f>
        <v>8.8217782203253456</v>
      </c>
      <c r="E25" s="31">
        <f>D25-G25</f>
        <v>-30.417635047634274</v>
      </c>
      <c r="F25" s="128">
        <v>2537.0654089445352</v>
      </c>
      <c r="G25" s="129">
        <v>39.23941326795962</v>
      </c>
      <c r="H25" s="31">
        <f>G25-J25</f>
        <v>9.5394132679596204</v>
      </c>
      <c r="I25" s="128">
        <v>1404.84</v>
      </c>
      <c r="J25" s="129">
        <v>29.7</v>
      </c>
      <c r="K25" s="31">
        <f>J25-M25</f>
        <v>-4.8000000000000007</v>
      </c>
      <c r="L25" s="128">
        <v>1879.12</v>
      </c>
      <c r="M25" s="129">
        <v>34.5</v>
      </c>
      <c r="N25" s="31">
        <f>M25-P25</f>
        <v>3.1000000000000014</v>
      </c>
      <c r="O25" s="128">
        <v>2378</v>
      </c>
      <c r="P25" s="129">
        <v>31.4</v>
      </c>
      <c r="Q25" s="31">
        <f>P25-S25</f>
        <v>-0.2364098006855393</v>
      </c>
      <c r="R25" s="128">
        <v>2491.767333984375</v>
      </c>
      <c r="S25" s="129">
        <f>IF(ROUND(R30,0)=0,"",ROUND(R25,0)/ROUND(R30,0)*100)</f>
        <v>31.636409800685538</v>
      </c>
    </row>
    <row r="26" spans="1:19" s="28" customFormat="1" ht="15" customHeight="1" x14ac:dyDescent="0.15">
      <c r="A26" s="214"/>
      <c r="B26" s="35" t="s">
        <v>97</v>
      </c>
      <c r="C26" s="130">
        <f>'2-8-1'!V55</f>
        <v>893.87502475737779</v>
      </c>
      <c r="D26" s="131">
        <f>'2-8-1'!W55</f>
        <v>27.257641851348907</v>
      </c>
      <c r="E26" s="32">
        <f>D26-G26</f>
        <v>5.3995335033464258</v>
      </c>
      <c r="F26" s="130">
        <v>1413.2589143467194</v>
      </c>
      <c r="G26" s="131">
        <v>21.858108348002482</v>
      </c>
      <c r="H26" s="32">
        <f>G26-J26</f>
        <v>8.1581083480024823</v>
      </c>
      <c r="I26" s="130">
        <v>646.36</v>
      </c>
      <c r="J26" s="131">
        <v>13.7</v>
      </c>
      <c r="K26" s="32">
        <f>J26-M26</f>
        <v>-8.3000000000000007</v>
      </c>
      <c r="L26" s="130">
        <v>1196.82</v>
      </c>
      <c r="M26" s="131">
        <v>22</v>
      </c>
      <c r="N26" s="32">
        <f>M26-P26</f>
        <v>0.60000000000000142</v>
      </c>
      <c r="O26" s="130">
        <v>1622</v>
      </c>
      <c r="P26" s="131">
        <v>21.4</v>
      </c>
      <c r="Q26" s="32">
        <f t="shared" si="0"/>
        <v>8.5270788371207296</v>
      </c>
      <c r="R26" s="130">
        <v>1013.5001220703125</v>
      </c>
      <c r="S26" s="131">
        <f>IF(ROUND(R30,0)=0,"",ROUND(R26,0)/ROUND(R30,0)*100)</f>
        <v>12.872921162879269</v>
      </c>
    </row>
    <row r="27" spans="1:19" s="28" customFormat="1" ht="15" customHeight="1" x14ac:dyDescent="0.15">
      <c r="A27" s="214"/>
      <c r="B27" s="35" t="s">
        <v>98</v>
      </c>
      <c r="C27" s="130">
        <f>'2-8-1'!V56</f>
        <v>741.39639532580702</v>
      </c>
      <c r="D27" s="131">
        <f>'2-8-1'!W56</f>
        <v>22.607989768096648</v>
      </c>
      <c r="E27" s="32">
        <f>D27-G27</f>
        <v>10.195598271974454</v>
      </c>
      <c r="F27" s="130">
        <v>802.53618707399198</v>
      </c>
      <c r="G27" s="131">
        <v>12.412391496122194</v>
      </c>
      <c r="H27" s="32">
        <f>G27-J27</f>
        <v>-3.3876085038778072</v>
      </c>
      <c r="I27" s="130">
        <v>748.18</v>
      </c>
      <c r="J27" s="131">
        <v>15.8</v>
      </c>
      <c r="K27" s="32">
        <f>J27-M27</f>
        <v>-1.8999999999999986</v>
      </c>
      <c r="L27" s="130">
        <v>963.23</v>
      </c>
      <c r="M27" s="131">
        <v>17.7</v>
      </c>
      <c r="N27" s="32">
        <f>M27-P27</f>
        <v>2.7999999999999989</v>
      </c>
      <c r="O27" s="130">
        <v>1130</v>
      </c>
      <c r="P27" s="131">
        <v>14.9</v>
      </c>
      <c r="Q27" s="32">
        <f t="shared" si="0"/>
        <v>-2.9621302526342514</v>
      </c>
      <c r="R27" s="130">
        <v>1407.0035400390625</v>
      </c>
      <c r="S27" s="131">
        <f>IF(ROUND(R30,0)=0,"",ROUND(R27,0)/ROUND(R30,0)*100)</f>
        <v>17.862130252634252</v>
      </c>
    </row>
    <row r="28" spans="1:19" s="28" customFormat="1" ht="15" customHeight="1" x14ac:dyDescent="0.15">
      <c r="A28" s="214"/>
      <c r="B28" s="35" t="s">
        <v>99</v>
      </c>
      <c r="C28" s="130">
        <f>'2-8-1'!V57</f>
        <v>448.93582887700535</v>
      </c>
      <c r="D28" s="131">
        <f>'2-8-1'!W57</f>
        <v>13.689757179522172</v>
      </c>
      <c r="E28" s="32">
        <f>D28-G28</f>
        <v>1.3661710625219907</v>
      </c>
      <c r="F28" s="130">
        <v>796.79438217084282</v>
      </c>
      <c r="G28" s="131">
        <v>12.323586117000181</v>
      </c>
      <c r="H28" s="32">
        <f>G28-J28</f>
        <v>-5.2764138829998206</v>
      </c>
      <c r="I28" s="130">
        <v>830.18</v>
      </c>
      <c r="J28" s="131">
        <v>17.600000000000001</v>
      </c>
      <c r="K28" s="32">
        <f>J28-M28</f>
        <v>9.6000000000000014</v>
      </c>
      <c r="L28" s="130">
        <v>437.57</v>
      </c>
      <c r="M28" s="131">
        <v>8</v>
      </c>
      <c r="N28" s="32">
        <f>M28-P28</f>
        <v>2.2000000000000002</v>
      </c>
      <c r="O28" s="130">
        <v>443</v>
      </c>
      <c r="P28" s="131">
        <v>5.8</v>
      </c>
      <c r="Q28" s="32">
        <f t="shared" si="0"/>
        <v>-0.94114510600482415</v>
      </c>
      <c r="R28" s="130">
        <v>530.81195068359375</v>
      </c>
      <c r="S28" s="131">
        <f>IF(ROUND(R30,0)=0,"",ROUND(R28,0)/ROUND(R30,0)*100)</f>
        <v>6.741145106004824</v>
      </c>
    </row>
    <row r="29" spans="1:19" s="28" customFormat="1" ht="15" customHeight="1" x14ac:dyDescent="0.15">
      <c r="A29" s="214"/>
      <c r="B29" s="35" t="s">
        <v>8</v>
      </c>
      <c r="C29" s="132">
        <f>'2-8-1'!V58</f>
        <v>905.85094078035252</v>
      </c>
      <c r="D29" s="133">
        <f>'2-8-1'!W58</f>
        <v>27.622832980706928</v>
      </c>
      <c r="E29" s="29">
        <f>D29-G29</f>
        <v>13.456332209791411</v>
      </c>
      <c r="F29" s="132">
        <v>915.94996148995006</v>
      </c>
      <c r="G29" s="133">
        <v>14.166500770915517</v>
      </c>
      <c r="H29" s="29">
        <f>G29-J29</f>
        <v>-9.033499229084482</v>
      </c>
      <c r="I29" s="132">
        <v>1098.58</v>
      </c>
      <c r="J29" s="133">
        <v>23.2</v>
      </c>
      <c r="K29" s="29">
        <f>J29-M29</f>
        <v>5.5</v>
      </c>
      <c r="L29" s="132">
        <v>965.97</v>
      </c>
      <c r="M29" s="133">
        <v>17.7</v>
      </c>
      <c r="N29" s="29">
        <f>M29-P29</f>
        <v>-8.8000000000000007</v>
      </c>
      <c r="O29" s="132">
        <v>2008</v>
      </c>
      <c r="P29" s="133">
        <v>26.5</v>
      </c>
      <c r="Q29" s="29">
        <f t="shared" si="0"/>
        <v>-4.4000888663196633</v>
      </c>
      <c r="R29" s="132">
        <v>2434.223876953125</v>
      </c>
      <c r="S29" s="133">
        <f>IF(ROUND(R30,0)=0,"",ROUND(R29,0)/ROUND(R30,0)*100)</f>
        <v>30.900088866319663</v>
      </c>
    </row>
    <row r="30" spans="1:19" s="28" customFormat="1" ht="15" customHeight="1" x14ac:dyDescent="0.15">
      <c r="A30" s="215"/>
      <c r="B30" s="36" t="s">
        <v>16</v>
      </c>
      <c r="C30" s="134">
        <f>'2-8-1'!V59</f>
        <v>3279.3556743909685</v>
      </c>
      <c r="D30" s="135">
        <f>'2-8-1'!W59</f>
        <v>100</v>
      </c>
      <c r="E30" s="77" t="s">
        <v>34</v>
      </c>
      <c r="F30" s="134">
        <v>6465.6048540260399</v>
      </c>
      <c r="G30" s="135">
        <v>100</v>
      </c>
      <c r="H30" s="77" t="s">
        <v>34</v>
      </c>
      <c r="I30" s="134">
        <v>4728.1400000000003</v>
      </c>
      <c r="J30" s="135">
        <v>100</v>
      </c>
      <c r="K30" s="77" t="s">
        <v>109</v>
      </c>
      <c r="L30" s="134">
        <v>5442.71</v>
      </c>
      <c r="M30" s="135">
        <v>100</v>
      </c>
      <c r="N30" s="77" t="s">
        <v>110</v>
      </c>
      <c r="O30" s="134">
        <v>7582</v>
      </c>
      <c r="P30" s="135">
        <v>100</v>
      </c>
      <c r="Q30" s="77" t="s">
        <v>104</v>
      </c>
      <c r="R30" s="134">
        <v>7877.306640625</v>
      </c>
      <c r="S30" s="135">
        <f>IF(ROUND(R30,0)=0,"",ROUND(R30,0)/ROUND(R30,0)*100)</f>
        <v>100</v>
      </c>
    </row>
    <row r="31" spans="1:19" s="28" customFormat="1" ht="15" customHeight="1" x14ac:dyDescent="0.15">
      <c r="A31" s="213" t="s">
        <v>111</v>
      </c>
      <c r="B31" s="76" t="s">
        <v>6</v>
      </c>
      <c r="C31" s="128">
        <f>'2-8-1'!V168</f>
        <v>3466.5483254839842</v>
      </c>
      <c r="D31" s="129">
        <f>'2-8-1'!W168</f>
        <v>8.6080835111164387</v>
      </c>
      <c r="E31" s="31">
        <f>D31-G31</f>
        <v>-2.4264720954793919</v>
      </c>
      <c r="F31" s="128">
        <v>4858.7156105390668</v>
      </c>
      <c r="G31" s="129">
        <v>11.034555606595831</v>
      </c>
      <c r="H31" s="31">
        <f>G31-J31</f>
        <v>0.33455560659583128</v>
      </c>
      <c r="I31" s="128">
        <v>4499.5600000000004</v>
      </c>
      <c r="J31" s="129">
        <v>10.7</v>
      </c>
      <c r="K31" s="31">
        <f>J31-M31</f>
        <v>9.9999999999999645E-2</v>
      </c>
      <c r="L31" s="128">
        <v>4294.08</v>
      </c>
      <c r="M31" s="129">
        <v>10.6</v>
      </c>
      <c r="N31" s="31">
        <f>M31-P31</f>
        <v>-2.8000000000000007</v>
      </c>
      <c r="O31" s="128">
        <v>5682</v>
      </c>
      <c r="P31" s="129">
        <v>13.4</v>
      </c>
      <c r="Q31" s="31">
        <f>P31-S31</f>
        <v>1.4514565333741114</v>
      </c>
      <c r="R31" s="128">
        <v>6251.357421875</v>
      </c>
      <c r="S31" s="129">
        <f>IF(ROUND(R36,0)=0,"",ROUND(R31,0)/ROUND(R36,0)*100)</f>
        <v>11.948543466625889</v>
      </c>
    </row>
    <row r="32" spans="1:19" s="28" customFormat="1" ht="15" customHeight="1" x14ac:dyDescent="0.15">
      <c r="A32" s="214"/>
      <c r="B32" s="35" t="s">
        <v>97</v>
      </c>
      <c r="C32" s="130">
        <f>'2-8-1'!V169</f>
        <v>13530.364996175867</v>
      </c>
      <c r="D32" s="131">
        <f>'2-8-1'!W169</f>
        <v>33.598409970732902</v>
      </c>
      <c r="E32" s="32">
        <f>D32-G32</f>
        <v>-0.85811183166318727</v>
      </c>
      <c r="F32" s="130">
        <v>15171.833496050418</v>
      </c>
      <c r="G32" s="131">
        <v>34.45652180239609</v>
      </c>
      <c r="H32" s="32">
        <f>G32-J32</f>
        <v>-0.34347819760390763</v>
      </c>
      <c r="I32" s="130">
        <v>14607.02</v>
      </c>
      <c r="J32" s="131">
        <v>34.799999999999997</v>
      </c>
      <c r="K32" s="32">
        <f>J32-M32</f>
        <v>-4.1000000000000014</v>
      </c>
      <c r="L32" s="130">
        <v>15763.66</v>
      </c>
      <c r="M32" s="131">
        <v>38.9</v>
      </c>
      <c r="N32" s="32">
        <f>M32-P32</f>
        <v>0.10000000000000142</v>
      </c>
      <c r="O32" s="130">
        <v>16479</v>
      </c>
      <c r="P32" s="131">
        <v>38.799999999999997</v>
      </c>
      <c r="Q32" s="32">
        <f t="shared" si="0"/>
        <v>0.43888676504319335</v>
      </c>
      <c r="R32" s="130">
        <v>20069.470703125</v>
      </c>
      <c r="S32" s="131">
        <f>IF(ROUND(R36,0)=0,"",ROUND(R32,0)/ROUND(R36,0)*100)</f>
        <v>38.361113234956804</v>
      </c>
    </row>
    <row r="33" spans="1:19" s="28" customFormat="1" ht="15" customHeight="1" x14ac:dyDescent="0.15">
      <c r="A33" s="214"/>
      <c r="B33" s="35" t="s">
        <v>98</v>
      </c>
      <c r="C33" s="130">
        <f>'2-8-1'!V170</f>
        <v>10119.222673358219</v>
      </c>
      <c r="D33" s="131">
        <f>'2-8-1'!W170</f>
        <v>25.127909857621557</v>
      </c>
      <c r="E33" s="32">
        <f>D33-G33</f>
        <v>1.6266921937632404</v>
      </c>
      <c r="F33" s="130">
        <v>10348.013748900872</v>
      </c>
      <c r="G33" s="131">
        <v>23.501217663858316</v>
      </c>
      <c r="H33" s="32">
        <f>G33-J33</f>
        <v>-0.59878233614168508</v>
      </c>
      <c r="I33" s="130">
        <v>10097.67</v>
      </c>
      <c r="J33" s="131">
        <v>24.1</v>
      </c>
      <c r="K33" s="32">
        <f>J33-M33</f>
        <v>0.70000000000000284</v>
      </c>
      <c r="L33" s="130">
        <v>9476.67</v>
      </c>
      <c r="M33" s="131">
        <v>23.4</v>
      </c>
      <c r="N33" s="32">
        <f>M33-P33</f>
        <v>0.39999999999999858</v>
      </c>
      <c r="O33" s="130">
        <v>9755</v>
      </c>
      <c r="P33" s="131">
        <v>23</v>
      </c>
      <c r="Q33" s="32">
        <f t="shared" si="0"/>
        <v>0.62825904121110199</v>
      </c>
      <c r="R33" s="130">
        <v>11703.580078125</v>
      </c>
      <c r="S33" s="131">
        <f>IF(ROUND(R36,0)=0,"",ROUND(R33,0)/ROUND(R36,0)*100)</f>
        <v>22.371740958788898</v>
      </c>
    </row>
    <row r="34" spans="1:19" s="28" customFormat="1" ht="15" customHeight="1" x14ac:dyDescent="0.15">
      <c r="A34" s="214"/>
      <c r="B34" s="35" t="s">
        <v>99</v>
      </c>
      <c r="C34" s="130">
        <f>'2-8-1'!V171</f>
        <v>5028.8596441751106</v>
      </c>
      <c r="D34" s="131">
        <f>'2-8-1'!W171</f>
        <v>12.487592763242052</v>
      </c>
      <c r="E34" s="32">
        <f>D34-G34</f>
        <v>-1.2570761364758702</v>
      </c>
      <c r="F34" s="130">
        <v>6052.0278048018654</v>
      </c>
      <c r="G34" s="131">
        <v>13.744668899717922</v>
      </c>
      <c r="H34" s="32">
        <f>G34-J34</f>
        <v>-0.25533110028207773</v>
      </c>
      <c r="I34" s="130">
        <v>5852.93</v>
      </c>
      <c r="J34" s="131">
        <v>14</v>
      </c>
      <c r="K34" s="32">
        <f>J34-M34</f>
        <v>1.6999999999999993</v>
      </c>
      <c r="L34" s="130">
        <v>4993.99</v>
      </c>
      <c r="M34" s="131">
        <v>12.3</v>
      </c>
      <c r="N34" s="32">
        <f>M34-P34</f>
        <v>0.80000000000000071</v>
      </c>
      <c r="O34" s="130">
        <v>4884</v>
      </c>
      <c r="P34" s="131">
        <v>11.5</v>
      </c>
      <c r="Q34" s="32">
        <f t="shared" si="0"/>
        <v>-0.97801819710987026</v>
      </c>
      <c r="R34" s="130">
        <v>6528.13818359375</v>
      </c>
      <c r="S34" s="131">
        <f>IF(ROUND(R36,0)=0,"",ROUND(R34,0)/ROUND(R36,0)*100)</f>
        <v>12.47801819710987</v>
      </c>
    </row>
    <row r="35" spans="1:19" s="28" customFormat="1" ht="15" customHeight="1" x14ac:dyDescent="0.15">
      <c r="A35" s="214"/>
      <c r="B35" s="35" t="s">
        <v>8</v>
      </c>
      <c r="C35" s="132">
        <f>'2-8-1'!V172</f>
        <v>8125.8535109957011</v>
      </c>
      <c r="D35" s="133">
        <f>'2-8-1'!W172</f>
        <v>20.178003897287049</v>
      </c>
      <c r="E35" s="29">
        <f>D35-G35</f>
        <v>2.9149678698551789</v>
      </c>
      <c r="F35" s="132">
        <v>7601.2288688495182</v>
      </c>
      <c r="G35" s="133">
        <v>17.26303602743187</v>
      </c>
      <c r="H35" s="29">
        <f>G35-J35</f>
        <v>0.86303602743187113</v>
      </c>
      <c r="I35" s="132">
        <v>6877.96</v>
      </c>
      <c r="J35" s="133">
        <v>16.399999999999999</v>
      </c>
      <c r="K35" s="29">
        <f>J35-M35</f>
        <v>1.5999999999999979</v>
      </c>
      <c r="L35" s="132">
        <v>6018.2</v>
      </c>
      <c r="M35" s="133">
        <v>14.8</v>
      </c>
      <c r="N35" s="29">
        <f>M35-P35</f>
        <v>1.5</v>
      </c>
      <c r="O35" s="132">
        <v>5650</v>
      </c>
      <c r="P35" s="133">
        <v>13.3</v>
      </c>
      <c r="Q35" s="29">
        <f t="shared" si="0"/>
        <v>-1.5405841425185418</v>
      </c>
      <c r="R35" s="132">
        <v>7763.95068359375</v>
      </c>
      <c r="S35" s="133">
        <f>IF(ROUND(R36,0)=0,"",ROUND(R35,0)/ROUND(R36,0)*100)</f>
        <v>14.840584142518543</v>
      </c>
    </row>
    <row r="36" spans="1:19" s="28" customFormat="1" ht="15" customHeight="1" x14ac:dyDescent="0.15">
      <c r="A36" s="215"/>
      <c r="B36" s="36" t="s">
        <v>16</v>
      </c>
      <c r="C36" s="134">
        <f>'2-8-1'!V173</f>
        <v>40270.849150188886</v>
      </c>
      <c r="D36" s="135">
        <f>'2-8-1'!W173</f>
        <v>100</v>
      </c>
      <c r="E36" s="77" t="s">
        <v>108</v>
      </c>
      <c r="F36" s="134">
        <v>44031.819529141729</v>
      </c>
      <c r="G36" s="135">
        <v>100</v>
      </c>
      <c r="H36" s="77" t="s">
        <v>112</v>
      </c>
      <c r="I36" s="134">
        <v>41935.14</v>
      </c>
      <c r="J36" s="135">
        <v>100</v>
      </c>
      <c r="K36" s="77" t="s">
        <v>104</v>
      </c>
      <c r="L36" s="134">
        <v>40546.6</v>
      </c>
      <c r="M36" s="135">
        <v>100</v>
      </c>
      <c r="N36" s="77" t="s">
        <v>112</v>
      </c>
      <c r="O36" s="134">
        <v>42450</v>
      </c>
      <c r="P36" s="135">
        <v>100</v>
      </c>
      <c r="Q36" s="77" t="s">
        <v>110</v>
      </c>
      <c r="R36" s="134">
        <v>52316.49609375</v>
      </c>
      <c r="S36" s="135">
        <f>IF(ROUND(R36,0)=0,"",ROUND(R36,0)/ROUND(R36,0)*100)</f>
        <v>100</v>
      </c>
    </row>
    <row r="37" spans="1:19" s="28" customFormat="1" ht="15" customHeight="1" x14ac:dyDescent="0.15">
      <c r="A37" s="213" t="s">
        <v>113</v>
      </c>
      <c r="B37" s="76" t="s">
        <v>6</v>
      </c>
      <c r="C37" s="128">
        <f>'2-8-1'!V216</f>
        <v>3605.2543516315368</v>
      </c>
      <c r="D37" s="129">
        <f>'2-8-1'!W216</f>
        <v>11.677360624808104</v>
      </c>
      <c r="E37" s="31">
        <f>D37-G37</f>
        <v>-0.43548959096927931</v>
      </c>
      <c r="F37" s="128">
        <v>4375.007333535792</v>
      </c>
      <c r="G37" s="129">
        <v>12.112850215777383</v>
      </c>
      <c r="H37" s="31">
        <f>G37-J37</f>
        <v>-4.1871497842226173</v>
      </c>
      <c r="I37" s="128">
        <v>5657.17</v>
      </c>
      <c r="J37" s="129">
        <v>16.3</v>
      </c>
      <c r="K37" s="31">
        <f>J37-M37</f>
        <v>1.4000000000000004</v>
      </c>
      <c r="L37" s="128">
        <v>5116.34</v>
      </c>
      <c r="M37" s="129">
        <v>14.9</v>
      </c>
      <c r="N37" s="31">
        <f>M37-P37</f>
        <v>-2.2999999999999989</v>
      </c>
      <c r="O37" s="128">
        <v>6448</v>
      </c>
      <c r="P37" s="129">
        <v>17.2</v>
      </c>
      <c r="Q37" s="31">
        <f>P37-S37</f>
        <v>0.46025406529528112</v>
      </c>
      <c r="R37" s="128">
        <v>6681.18701171875</v>
      </c>
      <c r="S37" s="129">
        <f>IF(ROUND(R42,0)=0,"",ROUND(R37,0)/ROUND(R42,0)*100)</f>
        <v>16.739745934704718</v>
      </c>
    </row>
    <row r="38" spans="1:19" s="28" customFormat="1" ht="15" customHeight="1" x14ac:dyDescent="0.15">
      <c r="A38" s="214"/>
      <c r="B38" s="35" t="s">
        <v>97</v>
      </c>
      <c r="C38" s="130">
        <f>'2-8-1'!V217</f>
        <v>7969.6813870799479</v>
      </c>
      <c r="D38" s="131">
        <f>'2-8-1'!W217</f>
        <v>25.813669312856518</v>
      </c>
      <c r="E38" s="32">
        <f>D38-G38</f>
        <v>-4.8654388172493519</v>
      </c>
      <c r="F38" s="130">
        <v>11080.90339305303</v>
      </c>
      <c r="G38" s="131">
        <v>30.67910813010587</v>
      </c>
      <c r="H38" s="32">
        <f>G38-J38</f>
        <v>0.97910813010587106</v>
      </c>
      <c r="I38" s="130">
        <v>10289.16</v>
      </c>
      <c r="J38" s="131">
        <v>29.7</v>
      </c>
      <c r="K38" s="32">
        <f>J38-M38</f>
        <v>-4.9000000000000021</v>
      </c>
      <c r="L38" s="130">
        <v>11876.91</v>
      </c>
      <c r="M38" s="131">
        <v>34.6</v>
      </c>
      <c r="N38" s="32">
        <f>M38-P38</f>
        <v>-2</v>
      </c>
      <c r="O38" s="130">
        <v>13766</v>
      </c>
      <c r="P38" s="131">
        <v>36.6</v>
      </c>
      <c r="Q38" s="32">
        <f t="shared" si="0"/>
        <v>2.2711182380797297</v>
      </c>
      <c r="R38" s="130">
        <v>13701.201171875</v>
      </c>
      <c r="S38" s="131">
        <f>IF(ROUND(R42,0)=0,"",ROUND(R38,0)/ROUND(R42,0)*100)</f>
        <v>34.328881761920272</v>
      </c>
    </row>
    <row r="39" spans="1:19" s="28" customFormat="1" ht="15" customHeight="1" x14ac:dyDescent="0.15">
      <c r="A39" s="214"/>
      <c r="B39" s="35" t="s">
        <v>98</v>
      </c>
      <c r="C39" s="130">
        <f>'2-8-1'!V218</f>
        <v>7985.9290131976113</v>
      </c>
      <c r="D39" s="131">
        <f>'2-8-1'!W218</f>
        <v>25.866295111473789</v>
      </c>
      <c r="E39" s="32">
        <f>D39-G39</f>
        <v>3.4661539590684214</v>
      </c>
      <c r="F39" s="130">
        <v>8090.6458899624758</v>
      </c>
      <c r="G39" s="131">
        <v>22.400141152405368</v>
      </c>
      <c r="H39" s="32">
        <f>G39-J39</f>
        <v>1.6001411524053673</v>
      </c>
      <c r="I39" s="130">
        <v>7221.24</v>
      </c>
      <c r="J39" s="131">
        <v>20.8</v>
      </c>
      <c r="K39" s="32">
        <f>J39-M39</f>
        <v>1.9000000000000021</v>
      </c>
      <c r="L39" s="130">
        <v>6486.8</v>
      </c>
      <c r="M39" s="131">
        <v>18.899999999999999</v>
      </c>
      <c r="N39" s="32">
        <f>M39-P39</f>
        <v>-0.80000000000000071</v>
      </c>
      <c r="O39" s="130">
        <v>7404</v>
      </c>
      <c r="P39" s="131">
        <v>19.7</v>
      </c>
      <c r="Q39" s="32">
        <f t="shared" si="0"/>
        <v>-0.76303024228909422</v>
      </c>
      <c r="R39" s="130">
        <v>8167.2470703125</v>
      </c>
      <c r="S39" s="131">
        <f>IF(ROUND(R42,0)=0,"",ROUND(R39,0)/ROUND(R42,0)*100)</f>
        <v>20.463030242289094</v>
      </c>
    </row>
    <row r="40" spans="1:19" s="28" customFormat="1" ht="15" customHeight="1" x14ac:dyDescent="0.15">
      <c r="A40" s="214"/>
      <c r="B40" s="35" t="s">
        <v>99</v>
      </c>
      <c r="C40" s="130">
        <f>'2-8-1'!V219</f>
        <v>3919.7730430798642</v>
      </c>
      <c r="D40" s="131">
        <f>'2-8-1'!W219</f>
        <v>12.696081587345127</v>
      </c>
      <c r="E40" s="32">
        <f>D40-G40</f>
        <v>-2.8258490518398443</v>
      </c>
      <c r="F40" s="130">
        <v>5606.3237939337378</v>
      </c>
      <c r="G40" s="131">
        <v>15.521930639184971</v>
      </c>
      <c r="H40" s="32">
        <f>G40-J40</f>
        <v>3.9219306391849713</v>
      </c>
      <c r="I40" s="130">
        <v>4007.53</v>
      </c>
      <c r="J40" s="131">
        <v>11.6</v>
      </c>
      <c r="K40" s="32">
        <f>J40-M40</f>
        <v>-1.0999999999999996</v>
      </c>
      <c r="L40" s="130">
        <v>4381.1099999999997</v>
      </c>
      <c r="M40" s="131">
        <v>12.7</v>
      </c>
      <c r="N40" s="32">
        <f>M40-P40</f>
        <v>2.5</v>
      </c>
      <c r="O40" s="130">
        <v>3836</v>
      </c>
      <c r="P40" s="131">
        <v>10.199999999999999</v>
      </c>
      <c r="Q40" s="32">
        <f t="shared" si="0"/>
        <v>-0.54390518904562768</v>
      </c>
      <c r="R40" s="130">
        <v>4288.36572265625</v>
      </c>
      <c r="S40" s="131">
        <f>IF(ROUND(R42,0)=0,"",ROUND(R40,0)/ROUND(R42,0)*100)</f>
        <v>10.743905189045627</v>
      </c>
    </row>
    <row r="41" spans="1:19" s="28" customFormat="1" ht="15" customHeight="1" x14ac:dyDescent="0.15">
      <c r="A41" s="214"/>
      <c r="B41" s="35" t="s">
        <v>8</v>
      </c>
      <c r="C41" s="132">
        <f>'2-8-1'!V220</f>
        <v>7393.2425917511055</v>
      </c>
      <c r="D41" s="133">
        <f>'2-8-1'!W220</f>
        <v>23.946593363516456</v>
      </c>
      <c r="E41" s="29">
        <f>D41-G41</f>
        <v>4.6606235009900381</v>
      </c>
      <c r="F41" s="132">
        <v>6965.8468551852902</v>
      </c>
      <c r="G41" s="133">
        <v>19.285969862526418</v>
      </c>
      <c r="H41" s="29">
        <f>G41-J41</f>
        <v>-2.3140301374735834</v>
      </c>
      <c r="I41" s="132">
        <v>7495.76</v>
      </c>
      <c r="J41" s="133">
        <v>21.6</v>
      </c>
      <c r="K41" s="29">
        <f>J41-M41</f>
        <v>2.7000000000000028</v>
      </c>
      <c r="L41" s="132">
        <v>6505.45</v>
      </c>
      <c r="M41" s="133">
        <v>18.899999999999999</v>
      </c>
      <c r="N41" s="29">
        <f>M41-P41</f>
        <v>2.5999999999999979</v>
      </c>
      <c r="O41" s="132">
        <v>6111</v>
      </c>
      <c r="P41" s="133">
        <v>16.3</v>
      </c>
      <c r="Q41" s="29">
        <f t="shared" si="0"/>
        <v>-1.4219312971361298</v>
      </c>
      <c r="R41" s="132">
        <v>7072.61865234375</v>
      </c>
      <c r="S41" s="133">
        <f>IF(ROUND(R42,0)=0,"",ROUND(R41,0)/ROUND(R42,0)*100)</f>
        <v>17.72193129713613</v>
      </c>
    </row>
    <row r="42" spans="1:19" s="28" customFormat="1" ht="15" customHeight="1" thickBot="1" x14ac:dyDescent="0.2">
      <c r="A42" s="216"/>
      <c r="B42" s="78" t="s">
        <v>16</v>
      </c>
      <c r="C42" s="136">
        <f>'2-8-1'!V221</f>
        <v>30873.880386740067</v>
      </c>
      <c r="D42" s="137">
        <f>'2-8-1'!W221</f>
        <v>100</v>
      </c>
      <c r="E42" s="79" t="s">
        <v>108</v>
      </c>
      <c r="F42" s="136">
        <v>36118.727265670321</v>
      </c>
      <c r="G42" s="137">
        <v>100</v>
      </c>
      <c r="H42" s="79" t="s">
        <v>101</v>
      </c>
      <c r="I42" s="136">
        <v>34670.86</v>
      </c>
      <c r="J42" s="137">
        <v>100</v>
      </c>
      <c r="K42" s="79" t="s">
        <v>112</v>
      </c>
      <c r="L42" s="136">
        <v>34366.620000000003</v>
      </c>
      <c r="M42" s="137">
        <v>100</v>
      </c>
      <c r="N42" s="79" t="s">
        <v>108</v>
      </c>
      <c r="O42" s="136">
        <v>37564</v>
      </c>
      <c r="P42" s="137">
        <v>100</v>
      </c>
      <c r="Q42" s="79" t="s">
        <v>112</v>
      </c>
      <c r="R42" s="136">
        <v>39910.62109375</v>
      </c>
      <c r="S42" s="137">
        <f>IF(ROUND(R42,0)=0,"",ROUND(R42,0)/ROUND(R42,0)*100)</f>
        <v>100</v>
      </c>
    </row>
    <row r="43" spans="1:19" s="28" customFormat="1" ht="15" customHeight="1" thickTop="1" x14ac:dyDescent="0.15">
      <c r="A43" s="207" t="s">
        <v>9</v>
      </c>
      <c r="B43" s="34" t="s">
        <v>6</v>
      </c>
      <c r="C43" s="138">
        <f>'2-8-1'!V222</f>
        <v>17600.757850636066</v>
      </c>
      <c r="D43" s="139">
        <f>'2-8-1'!W222</f>
        <v>14.980253302568242</v>
      </c>
      <c r="E43" s="80">
        <f>D43-G43</f>
        <v>-3.7291634146655017</v>
      </c>
      <c r="F43" s="138">
        <v>26912.865147465614</v>
      </c>
      <c r="G43" s="139">
        <v>18.709416717233744</v>
      </c>
      <c r="H43" s="80">
        <f>G43-J43</f>
        <v>1.4094167172337428</v>
      </c>
      <c r="I43" s="138">
        <v>24005.74</v>
      </c>
      <c r="J43" s="139">
        <v>17.3</v>
      </c>
      <c r="K43" s="80">
        <f>J43-M43</f>
        <v>-1.3999999999999986</v>
      </c>
      <c r="L43" s="138">
        <v>27131.24</v>
      </c>
      <c r="M43" s="139">
        <v>18.7</v>
      </c>
      <c r="N43" s="80">
        <f>M43-P43</f>
        <v>-1.3000000000000007</v>
      </c>
      <c r="O43" s="138">
        <v>32955</v>
      </c>
      <c r="P43" s="139">
        <v>20</v>
      </c>
      <c r="Q43" s="80">
        <f>P43-S43</f>
        <v>0.60496264143633027</v>
      </c>
      <c r="R43" s="138">
        <v>37041.90234375</v>
      </c>
      <c r="S43" s="139">
        <f>IF(ROUND(R48,0)=0,"",ROUND(R43,0)/ROUND(R48,0)*100)</f>
        <v>19.39503735856367</v>
      </c>
    </row>
    <row r="44" spans="1:19" s="28" customFormat="1" ht="15" customHeight="1" x14ac:dyDescent="0.15">
      <c r="A44" s="208"/>
      <c r="B44" s="35" t="s">
        <v>97</v>
      </c>
      <c r="C44" s="130">
        <f>'2-8-1'!V223</f>
        <v>34596.510300191265</v>
      </c>
      <c r="D44" s="131">
        <f>'2-8-1'!W223</f>
        <v>29.445577973396588</v>
      </c>
      <c r="E44" s="32">
        <f>D44-G44</f>
        <v>-1.4678080969570573E-2</v>
      </c>
      <c r="F44" s="130">
        <v>42377.585062319951</v>
      </c>
      <c r="G44" s="131">
        <v>29.460256054366159</v>
      </c>
      <c r="H44" s="32">
        <f>G44-J44</f>
        <v>-0.73974394563384038</v>
      </c>
      <c r="I44" s="130">
        <v>41918.550000000003</v>
      </c>
      <c r="J44" s="131">
        <v>30.2</v>
      </c>
      <c r="K44" s="32">
        <f>J44-M44</f>
        <v>-1.5</v>
      </c>
      <c r="L44" s="130">
        <v>46027.85</v>
      </c>
      <c r="M44" s="131">
        <v>31.7</v>
      </c>
      <c r="N44" s="32">
        <f>M44-P44</f>
        <v>-1.6999999999999993</v>
      </c>
      <c r="O44" s="130">
        <v>55121</v>
      </c>
      <c r="P44" s="131">
        <v>33.4</v>
      </c>
      <c r="Q44" s="32">
        <f t="shared" si="0"/>
        <v>2.0334671993381761</v>
      </c>
      <c r="R44" s="130">
        <v>59906.234375</v>
      </c>
      <c r="S44" s="131">
        <f>IF(ROUND(R48,0)=0,"",ROUND(R44,0)/ROUND(R48,0)*100)</f>
        <v>31.366532800661822</v>
      </c>
    </row>
    <row r="45" spans="1:19" s="28" customFormat="1" ht="15" customHeight="1" x14ac:dyDescent="0.15">
      <c r="A45" s="208"/>
      <c r="B45" s="35" t="s">
        <v>98</v>
      </c>
      <c r="C45" s="130">
        <f>'2-8-1'!V224</f>
        <v>26862.532967308391</v>
      </c>
      <c r="D45" s="131">
        <f>'2-8-1'!W224</f>
        <v>22.863080761282525</v>
      </c>
      <c r="E45" s="32">
        <f>D45-G45</f>
        <v>2.8722799602369875</v>
      </c>
      <c r="F45" s="130">
        <v>28756.09294932273</v>
      </c>
      <c r="G45" s="131">
        <v>19.990800801045538</v>
      </c>
      <c r="H45" s="32">
        <f>G45-J45</f>
        <v>-0.80919919895446313</v>
      </c>
      <c r="I45" s="130">
        <v>28861.58</v>
      </c>
      <c r="J45" s="131">
        <v>20.8</v>
      </c>
      <c r="K45" s="32">
        <f>J45-M45</f>
        <v>1.1999999999999993</v>
      </c>
      <c r="L45" s="130">
        <v>28409.33</v>
      </c>
      <c r="M45" s="131">
        <v>19.600000000000001</v>
      </c>
      <c r="N45" s="32">
        <f>M45-P45</f>
        <v>0.30000000000000071</v>
      </c>
      <c r="O45" s="130">
        <v>31836</v>
      </c>
      <c r="P45" s="131">
        <v>19.3</v>
      </c>
      <c r="Q45" s="32">
        <f t="shared" si="0"/>
        <v>-0.96473006016116258</v>
      </c>
      <c r="R45" s="130">
        <v>38703.125</v>
      </c>
      <c r="S45" s="131">
        <f>IF(ROUND(R48,0)=0,"",ROUND(R45,0)/ROUND(R48,0)*100)</f>
        <v>20.264730060161163</v>
      </c>
    </row>
    <row r="46" spans="1:19" s="28" customFormat="1" ht="15" customHeight="1" x14ac:dyDescent="0.15">
      <c r="A46" s="208"/>
      <c r="B46" s="35" t="s">
        <v>99</v>
      </c>
      <c r="C46" s="130">
        <f>'2-8-1'!V225</f>
        <v>13915.401844663395</v>
      </c>
      <c r="D46" s="131">
        <f>'2-8-1'!W225</f>
        <v>11.843594816148768</v>
      </c>
      <c r="E46" s="32">
        <f>D46-G46</f>
        <v>-1.1716381892469805</v>
      </c>
      <c r="F46" s="130">
        <v>18721.9738611311</v>
      </c>
      <c r="G46" s="131">
        <v>13.015233005395748</v>
      </c>
      <c r="H46" s="32">
        <f>G46-J46</f>
        <v>0.21523300539574741</v>
      </c>
      <c r="I46" s="130">
        <v>17849.54</v>
      </c>
      <c r="J46" s="131">
        <v>12.8</v>
      </c>
      <c r="K46" s="32">
        <f>J46-M46</f>
        <v>0.30000000000000071</v>
      </c>
      <c r="L46" s="130">
        <v>18100.61</v>
      </c>
      <c r="M46" s="131">
        <v>12.5</v>
      </c>
      <c r="N46" s="32">
        <f>M46-P46</f>
        <v>1.5999999999999996</v>
      </c>
      <c r="O46" s="130">
        <v>17991</v>
      </c>
      <c r="P46" s="131">
        <v>10.9</v>
      </c>
      <c r="Q46" s="32">
        <f t="shared" si="0"/>
        <v>-0.57146140836810844</v>
      </c>
      <c r="R46" s="130">
        <v>21909.357421875</v>
      </c>
      <c r="S46" s="131">
        <f>IF(ROUND(R48,0)=0,"",ROUND(R46,0)/ROUND(R48,0)*100)</f>
        <v>11.471461408368109</v>
      </c>
    </row>
    <row r="47" spans="1:19" s="28" customFormat="1" ht="15" customHeight="1" x14ac:dyDescent="0.15">
      <c r="A47" s="208"/>
      <c r="B47" s="35" t="s">
        <v>8</v>
      </c>
      <c r="C47" s="132">
        <f>'2-8-1'!V226</f>
        <v>24517.856033863904</v>
      </c>
      <c r="D47" s="133">
        <f>'2-8-1'!W226</f>
        <v>20.867493146603874</v>
      </c>
      <c r="E47" s="29">
        <f>D47-G47</f>
        <v>2.0431997246450706</v>
      </c>
      <c r="F47" s="132">
        <v>27078.111414069048</v>
      </c>
      <c r="G47" s="133">
        <v>18.824293421958803</v>
      </c>
      <c r="H47" s="29">
        <f>G47-J47</f>
        <v>-7.5706578041195627E-2</v>
      </c>
      <c r="I47" s="132">
        <v>26317.45</v>
      </c>
      <c r="J47" s="133">
        <v>18.899999999999999</v>
      </c>
      <c r="K47" s="29">
        <f>J47-M47</f>
        <v>1.3999999999999986</v>
      </c>
      <c r="L47" s="132">
        <v>25368.78</v>
      </c>
      <c r="M47" s="133">
        <v>17.5</v>
      </c>
      <c r="N47" s="29">
        <f>M47-P47</f>
        <v>1.1000000000000014</v>
      </c>
      <c r="O47" s="132">
        <v>27085</v>
      </c>
      <c r="P47" s="133">
        <v>16.399999999999999</v>
      </c>
      <c r="Q47" s="29">
        <f t="shared" si="0"/>
        <v>-1.1022383722452354</v>
      </c>
      <c r="R47" s="132">
        <v>33426.765625</v>
      </c>
      <c r="S47" s="133">
        <f>IF(ROUND(R48,0)=0,"",ROUND(R47,0)/ROUND(R48,0)*100)</f>
        <v>17.502238372245234</v>
      </c>
    </row>
    <row r="48" spans="1:19" s="28" customFormat="1" ht="15" customHeight="1" x14ac:dyDescent="0.15">
      <c r="A48" s="209"/>
      <c r="B48" s="36"/>
      <c r="C48" s="134">
        <f>'2-8-1'!V227</f>
        <v>117493.05899666302</v>
      </c>
      <c r="D48" s="135">
        <f>'2-8-1'!W227</f>
        <v>100</v>
      </c>
      <c r="E48" s="77" t="s">
        <v>114</v>
      </c>
      <c r="F48" s="134">
        <v>143846.62843430846</v>
      </c>
      <c r="G48" s="135">
        <v>100</v>
      </c>
      <c r="H48" s="77" t="s">
        <v>109</v>
      </c>
      <c r="I48" s="134">
        <v>138952.85</v>
      </c>
      <c r="J48" s="135">
        <v>100</v>
      </c>
      <c r="K48" s="77" t="s">
        <v>108</v>
      </c>
      <c r="L48" s="134">
        <v>145037.82</v>
      </c>
      <c r="M48" s="135">
        <v>100</v>
      </c>
      <c r="N48" s="77" t="s">
        <v>110</v>
      </c>
      <c r="O48" s="134">
        <v>164988</v>
      </c>
      <c r="P48" s="135">
        <v>100</v>
      </c>
      <c r="Q48" s="77" t="s">
        <v>112</v>
      </c>
      <c r="R48" s="134">
        <v>190987.390625</v>
      </c>
      <c r="S48" s="135">
        <f>IF(ROUND(R48,0)=0,"",ROUND(R48,0)/ROUND(R48,0)*100)</f>
        <v>100</v>
      </c>
    </row>
    <row r="49" spans="16:16" x14ac:dyDescent="0.15">
      <c r="P49" s="30" t="str">
        <f>SUBSTITUTE('2-8-1'!J254,"3．","（注）")</f>
        <v>（注）無効回答企業 931社を除く</v>
      </c>
    </row>
  </sheetData>
  <mergeCells count="14">
    <mergeCell ref="A1:S1"/>
    <mergeCell ref="C4:D5"/>
    <mergeCell ref="F4:G5"/>
    <mergeCell ref="I4:J5"/>
    <mergeCell ref="L4:M5"/>
    <mergeCell ref="O4:P5"/>
    <mergeCell ref="R4:S5"/>
    <mergeCell ref="A43:A48"/>
    <mergeCell ref="A7:A12"/>
    <mergeCell ref="A13:A18"/>
    <mergeCell ref="A19:A24"/>
    <mergeCell ref="A25:A30"/>
    <mergeCell ref="A31:A36"/>
    <mergeCell ref="A37:A42"/>
  </mergeCells>
  <phoneticPr fontId="3"/>
  <pageMargins left="0.59055118110236227" right="0.59055118110236227" top="0.98425196850393704" bottom="0.98425196850393704" header="0.51181102362204722" footer="0.51181102362204722"/>
  <pageSetup paperSize="9" scale="6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Y52"/>
  <sheetViews>
    <sheetView view="pageBreakPreview" zoomScale="60" zoomScaleNormal="85" workbookViewId="0"/>
  </sheetViews>
  <sheetFormatPr defaultRowHeight="13.5" x14ac:dyDescent="0.15"/>
  <cols>
    <col min="1" max="1" width="18.125" style="2" customWidth="1"/>
    <col min="2" max="2" width="8" style="17" customWidth="1"/>
    <col min="3" max="3" width="6.125" style="18" customWidth="1"/>
    <col min="4" max="4" width="7.125" style="17" customWidth="1"/>
    <col min="5" max="5" width="6.125" style="18" customWidth="1"/>
    <col min="6" max="6" width="7.125" style="17" customWidth="1"/>
    <col min="7" max="7" width="6.125" style="18" customWidth="1"/>
    <col min="8" max="8" width="8" style="2" customWidth="1"/>
    <col min="9" max="9" width="6.125" style="2" customWidth="1"/>
    <col min="10" max="10" width="7.125" style="17" customWidth="1"/>
    <col min="11" max="11" width="6.125" style="18" customWidth="1"/>
    <col min="12" max="12" width="7.375" style="2" customWidth="1"/>
    <col min="13" max="13" width="6.125" style="2" customWidth="1"/>
    <col min="14" max="14" width="8" style="2" customWidth="1"/>
    <col min="15" max="15" width="6.125" style="2" customWidth="1"/>
    <col min="16" max="16" width="7.125" style="2" customWidth="1"/>
    <col min="17" max="17" width="6.125" style="2" customWidth="1"/>
    <col min="18" max="18" width="7.5" style="2" customWidth="1"/>
    <col min="19" max="19" width="6.125" style="2" customWidth="1"/>
    <col min="20" max="20" width="7.125" style="2" customWidth="1"/>
    <col min="21" max="21" width="6.125" style="2" customWidth="1"/>
    <col min="22" max="22" width="7.125" style="2" customWidth="1"/>
    <col min="23" max="23" width="6.125" style="2" customWidth="1"/>
    <col min="24" max="24" width="7.75" style="2" customWidth="1"/>
    <col min="25" max="25" width="6.125" style="2" customWidth="1"/>
    <col min="26" max="256" width="9" style="2"/>
    <col min="257" max="257" width="18.125" style="2" customWidth="1"/>
    <col min="258" max="258" width="8" style="2" customWidth="1"/>
    <col min="259" max="259" width="6.125" style="2" customWidth="1"/>
    <col min="260" max="260" width="7.125" style="2" customWidth="1"/>
    <col min="261" max="261" width="6.125" style="2" customWidth="1"/>
    <col min="262" max="262" width="7.125" style="2" customWidth="1"/>
    <col min="263" max="263" width="6.125" style="2" customWidth="1"/>
    <col min="264" max="264" width="8" style="2" customWidth="1"/>
    <col min="265" max="265" width="6.125" style="2" customWidth="1"/>
    <col min="266" max="266" width="7.125" style="2" customWidth="1"/>
    <col min="267" max="267" width="6.125" style="2" customWidth="1"/>
    <col min="268" max="268" width="7.375" style="2" customWidth="1"/>
    <col min="269" max="269" width="6.125" style="2" customWidth="1"/>
    <col min="270" max="270" width="8" style="2" customWidth="1"/>
    <col min="271" max="271" width="6.125" style="2" customWidth="1"/>
    <col min="272" max="272" width="7.125" style="2" customWidth="1"/>
    <col min="273" max="273" width="6.125" style="2" customWidth="1"/>
    <col min="274" max="274" width="7.5" style="2" customWidth="1"/>
    <col min="275" max="275" width="6.125" style="2" customWidth="1"/>
    <col min="276" max="276" width="7.125" style="2" customWidth="1"/>
    <col min="277" max="277" width="6.125" style="2" customWidth="1"/>
    <col min="278" max="278" width="7.125" style="2" customWidth="1"/>
    <col min="279" max="279" width="6.125" style="2" customWidth="1"/>
    <col min="280" max="280" width="7.75" style="2" customWidth="1"/>
    <col min="281" max="281" width="6.125" style="2" customWidth="1"/>
    <col min="282" max="512" width="9" style="2"/>
    <col min="513" max="513" width="18.125" style="2" customWidth="1"/>
    <col min="514" max="514" width="8" style="2" customWidth="1"/>
    <col min="515" max="515" width="6.125" style="2" customWidth="1"/>
    <col min="516" max="516" width="7.125" style="2" customWidth="1"/>
    <col min="517" max="517" width="6.125" style="2" customWidth="1"/>
    <col min="518" max="518" width="7.125" style="2" customWidth="1"/>
    <col min="519" max="519" width="6.125" style="2" customWidth="1"/>
    <col min="520" max="520" width="8" style="2" customWidth="1"/>
    <col min="521" max="521" width="6.125" style="2" customWidth="1"/>
    <col min="522" max="522" width="7.125" style="2" customWidth="1"/>
    <col min="523" max="523" width="6.125" style="2" customWidth="1"/>
    <col min="524" max="524" width="7.375" style="2" customWidth="1"/>
    <col min="525" max="525" width="6.125" style="2" customWidth="1"/>
    <col min="526" max="526" width="8" style="2" customWidth="1"/>
    <col min="527" max="527" width="6.125" style="2" customWidth="1"/>
    <col min="528" max="528" width="7.125" style="2" customWidth="1"/>
    <col min="529" max="529" width="6.125" style="2" customWidth="1"/>
    <col min="530" max="530" width="7.5" style="2" customWidth="1"/>
    <col min="531" max="531" width="6.125" style="2" customWidth="1"/>
    <col min="532" max="532" width="7.125" style="2" customWidth="1"/>
    <col min="533" max="533" width="6.125" style="2" customWidth="1"/>
    <col min="534" max="534" width="7.125" style="2" customWidth="1"/>
    <col min="535" max="535" width="6.125" style="2" customWidth="1"/>
    <col min="536" max="536" width="7.75" style="2" customWidth="1"/>
    <col min="537" max="537" width="6.125" style="2" customWidth="1"/>
    <col min="538" max="768" width="9" style="2"/>
    <col min="769" max="769" width="18.125" style="2" customWidth="1"/>
    <col min="770" max="770" width="8" style="2" customWidth="1"/>
    <col min="771" max="771" width="6.125" style="2" customWidth="1"/>
    <col min="772" max="772" width="7.125" style="2" customWidth="1"/>
    <col min="773" max="773" width="6.125" style="2" customWidth="1"/>
    <col min="774" max="774" width="7.125" style="2" customWidth="1"/>
    <col min="775" max="775" width="6.125" style="2" customWidth="1"/>
    <col min="776" max="776" width="8" style="2" customWidth="1"/>
    <col min="777" max="777" width="6.125" style="2" customWidth="1"/>
    <col min="778" max="778" width="7.125" style="2" customWidth="1"/>
    <col min="779" max="779" width="6.125" style="2" customWidth="1"/>
    <col min="780" max="780" width="7.375" style="2" customWidth="1"/>
    <col min="781" max="781" width="6.125" style="2" customWidth="1"/>
    <col min="782" max="782" width="8" style="2" customWidth="1"/>
    <col min="783" max="783" width="6.125" style="2" customWidth="1"/>
    <col min="784" max="784" width="7.125" style="2" customWidth="1"/>
    <col min="785" max="785" width="6.125" style="2" customWidth="1"/>
    <col min="786" max="786" width="7.5" style="2" customWidth="1"/>
    <col min="787" max="787" width="6.125" style="2" customWidth="1"/>
    <col min="788" max="788" width="7.125" style="2" customWidth="1"/>
    <col min="789" max="789" width="6.125" style="2" customWidth="1"/>
    <col min="790" max="790" width="7.125" style="2" customWidth="1"/>
    <col min="791" max="791" width="6.125" style="2" customWidth="1"/>
    <col min="792" max="792" width="7.75" style="2" customWidth="1"/>
    <col min="793" max="793" width="6.125" style="2" customWidth="1"/>
    <col min="794" max="1024" width="9" style="2"/>
    <col min="1025" max="1025" width="18.125" style="2" customWidth="1"/>
    <col min="1026" max="1026" width="8" style="2" customWidth="1"/>
    <col min="1027" max="1027" width="6.125" style="2" customWidth="1"/>
    <col min="1028" max="1028" width="7.125" style="2" customWidth="1"/>
    <col min="1029" max="1029" width="6.125" style="2" customWidth="1"/>
    <col min="1030" max="1030" width="7.125" style="2" customWidth="1"/>
    <col min="1031" max="1031" width="6.125" style="2" customWidth="1"/>
    <col min="1032" max="1032" width="8" style="2" customWidth="1"/>
    <col min="1033" max="1033" width="6.125" style="2" customWidth="1"/>
    <col min="1034" max="1034" width="7.125" style="2" customWidth="1"/>
    <col min="1035" max="1035" width="6.125" style="2" customWidth="1"/>
    <col min="1036" max="1036" width="7.375" style="2" customWidth="1"/>
    <col min="1037" max="1037" width="6.125" style="2" customWidth="1"/>
    <col min="1038" max="1038" width="8" style="2" customWidth="1"/>
    <col min="1039" max="1039" width="6.125" style="2" customWidth="1"/>
    <col min="1040" max="1040" width="7.125" style="2" customWidth="1"/>
    <col min="1041" max="1041" width="6.125" style="2" customWidth="1"/>
    <col min="1042" max="1042" width="7.5" style="2" customWidth="1"/>
    <col min="1043" max="1043" width="6.125" style="2" customWidth="1"/>
    <col min="1044" max="1044" width="7.125" style="2" customWidth="1"/>
    <col min="1045" max="1045" width="6.125" style="2" customWidth="1"/>
    <col min="1046" max="1046" width="7.125" style="2" customWidth="1"/>
    <col min="1047" max="1047" width="6.125" style="2" customWidth="1"/>
    <col min="1048" max="1048" width="7.75" style="2" customWidth="1"/>
    <col min="1049" max="1049" width="6.125" style="2" customWidth="1"/>
    <col min="1050" max="1280" width="9" style="2"/>
    <col min="1281" max="1281" width="18.125" style="2" customWidth="1"/>
    <col min="1282" max="1282" width="8" style="2" customWidth="1"/>
    <col min="1283" max="1283" width="6.125" style="2" customWidth="1"/>
    <col min="1284" max="1284" width="7.125" style="2" customWidth="1"/>
    <col min="1285" max="1285" width="6.125" style="2" customWidth="1"/>
    <col min="1286" max="1286" width="7.125" style="2" customWidth="1"/>
    <col min="1287" max="1287" width="6.125" style="2" customWidth="1"/>
    <col min="1288" max="1288" width="8" style="2" customWidth="1"/>
    <col min="1289" max="1289" width="6.125" style="2" customWidth="1"/>
    <col min="1290" max="1290" width="7.125" style="2" customWidth="1"/>
    <col min="1291" max="1291" width="6.125" style="2" customWidth="1"/>
    <col min="1292" max="1292" width="7.375" style="2" customWidth="1"/>
    <col min="1293" max="1293" width="6.125" style="2" customWidth="1"/>
    <col min="1294" max="1294" width="8" style="2" customWidth="1"/>
    <col min="1295" max="1295" width="6.125" style="2" customWidth="1"/>
    <col min="1296" max="1296" width="7.125" style="2" customWidth="1"/>
    <col min="1297" max="1297" width="6.125" style="2" customWidth="1"/>
    <col min="1298" max="1298" width="7.5" style="2" customWidth="1"/>
    <col min="1299" max="1299" width="6.125" style="2" customWidth="1"/>
    <col min="1300" max="1300" width="7.125" style="2" customWidth="1"/>
    <col min="1301" max="1301" width="6.125" style="2" customWidth="1"/>
    <col min="1302" max="1302" width="7.125" style="2" customWidth="1"/>
    <col min="1303" max="1303" width="6.125" style="2" customWidth="1"/>
    <col min="1304" max="1304" width="7.75" style="2" customWidth="1"/>
    <col min="1305" max="1305" width="6.125" style="2" customWidth="1"/>
    <col min="1306" max="1536" width="9" style="2"/>
    <col min="1537" max="1537" width="18.125" style="2" customWidth="1"/>
    <col min="1538" max="1538" width="8" style="2" customWidth="1"/>
    <col min="1539" max="1539" width="6.125" style="2" customWidth="1"/>
    <col min="1540" max="1540" width="7.125" style="2" customWidth="1"/>
    <col min="1541" max="1541" width="6.125" style="2" customWidth="1"/>
    <col min="1542" max="1542" width="7.125" style="2" customWidth="1"/>
    <col min="1543" max="1543" width="6.125" style="2" customWidth="1"/>
    <col min="1544" max="1544" width="8" style="2" customWidth="1"/>
    <col min="1545" max="1545" width="6.125" style="2" customWidth="1"/>
    <col min="1546" max="1546" width="7.125" style="2" customWidth="1"/>
    <col min="1547" max="1547" width="6.125" style="2" customWidth="1"/>
    <col min="1548" max="1548" width="7.375" style="2" customWidth="1"/>
    <col min="1549" max="1549" width="6.125" style="2" customWidth="1"/>
    <col min="1550" max="1550" width="8" style="2" customWidth="1"/>
    <col min="1551" max="1551" width="6.125" style="2" customWidth="1"/>
    <col min="1552" max="1552" width="7.125" style="2" customWidth="1"/>
    <col min="1553" max="1553" width="6.125" style="2" customWidth="1"/>
    <col min="1554" max="1554" width="7.5" style="2" customWidth="1"/>
    <col min="1555" max="1555" width="6.125" style="2" customWidth="1"/>
    <col min="1556" max="1556" width="7.125" style="2" customWidth="1"/>
    <col min="1557" max="1557" width="6.125" style="2" customWidth="1"/>
    <col min="1558" max="1558" width="7.125" style="2" customWidth="1"/>
    <col min="1559" max="1559" width="6.125" style="2" customWidth="1"/>
    <col min="1560" max="1560" width="7.75" style="2" customWidth="1"/>
    <col min="1561" max="1561" width="6.125" style="2" customWidth="1"/>
    <col min="1562" max="1792" width="9" style="2"/>
    <col min="1793" max="1793" width="18.125" style="2" customWidth="1"/>
    <col min="1794" max="1794" width="8" style="2" customWidth="1"/>
    <col min="1795" max="1795" width="6.125" style="2" customWidth="1"/>
    <col min="1796" max="1796" width="7.125" style="2" customWidth="1"/>
    <col min="1797" max="1797" width="6.125" style="2" customWidth="1"/>
    <col min="1798" max="1798" width="7.125" style="2" customWidth="1"/>
    <col min="1799" max="1799" width="6.125" style="2" customWidth="1"/>
    <col min="1800" max="1800" width="8" style="2" customWidth="1"/>
    <col min="1801" max="1801" width="6.125" style="2" customWidth="1"/>
    <col min="1802" max="1802" width="7.125" style="2" customWidth="1"/>
    <col min="1803" max="1803" width="6.125" style="2" customWidth="1"/>
    <col min="1804" max="1804" width="7.375" style="2" customWidth="1"/>
    <col min="1805" max="1805" width="6.125" style="2" customWidth="1"/>
    <col min="1806" max="1806" width="8" style="2" customWidth="1"/>
    <col min="1807" max="1807" width="6.125" style="2" customWidth="1"/>
    <col min="1808" max="1808" width="7.125" style="2" customWidth="1"/>
    <col min="1809" max="1809" width="6.125" style="2" customWidth="1"/>
    <col min="1810" max="1810" width="7.5" style="2" customWidth="1"/>
    <col min="1811" max="1811" width="6.125" style="2" customWidth="1"/>
    <col min="1812" max="1812" width="7.125" style="2" customWidth="1"/>
    <col min="1813" max="1813" width="6.125" style="2" customWidth="1"/>
    <col min="1814" max="1814" width="7.125" style="2" customWidth="1"/>
    <col min="1815" max="1815" width="6.125" style="2" customWidth="1"/>
    <col min="1816" max="1816" width="7.75" style="2" customWidth="1"/>
    <col min="1817" max="1817" width="6.125" style="2" customWidth="1"/>
    <col min="1818" max="2048" width="9" style="2"/>
    <col min="2049" max="2049" width="18.125" style="2" customWidth="1"/>
    <col min="2050" max="2050" width="8" style="2" customWidth="1"/>
    <col min="2051" max="2051" width="6.125" style="2" customWidth="1"/>
    <col min="2052" max="2052" width="7.125" style="2" customWidth="1"/>
    <col min="2053" max="2053" width="6.125" style="2" customWidth="1"/>
    <col min="2054" max="2054" width="7.125" style="2" customWidth="1"/>
    <col min="2055" max="2055" width="6.125" style="2" customWidth="1"/>
    <col min="2056" max="2056" width="8" style="2" customWidth="1"/>
    <col min="2057" max="2057" width="6.125" style="2" customWidth="1"/>
    <col min="2058" max="2058" width="7.125" style="2" customWidth="1"/>
    <col min="2059" max="2059" width="6.125" style="2" customWidth="1"/>
    <col min="2060" max="2060" width="7.375" style="2" customWidth="1"/>
    <col min="2061" max="2061" width="6.125" style="2" customWidth="1"/>
    <col min="2062" max="2062" width="8" style="2" customWidth="1"/>
    <col min="2063" max="2063" width="6.125" style="2" customWidth="1"/>
    <col min="2064" max="2064" width="7.125" style="2" customWidth="1"/>
    <col min="2065" max="2065" width="6.125" style="2" customWidth="1"/>
    <col min="2066" max="2066" width="7.5" style="2" customWidth="1"/>
    <col min="2067" max="2067" width="6.125" style="2" customWidth="1"/>
    <col min="2068" max="2068" width="7.125" style="2" customWidth="1"/>
    <col min="2069" max="2069" width="6.125" style="2" customWidth="1"/>
    <col min="2070" max="2070" width="7.125" style="2" customWidth="1"/>
    <col min="2071" max="2071" width="6.125" style="2" customWidth="1"/>
    <col min="2072" max="2072" width="7.75" style="2" customWidth="1"/>
    <col min="2073" max="2073" width="6.125" style="2" customWidth="1"/>
    <col min="2074" max="2304" width="9" style="2"/>
    <col min="2305" max="2305" width="18.125" style="2" customWidth="1"/>
    <col min="2306" max="2306" width="8" style="2" customWidth="1"/>
    <col min="2307" max="2307" width="6.125" style="2" customWidth="1"/>
    <col min="2308" max="2308" width="7.125" style="2" customWidth="1"/>
    <col min="2309" max="2309" width="6.125" style="2" customWidth="1"/>
    <col min="2310" max="2310" width="7.125" style="2" customWidth="1"/>
    <col min="2311" max="2311" width="6.125" style="2" customWidth="1"/>
    <col min="2312" max="2312" width="8" style="2" customWidth="1"/>
    <col min="2313" max="2313" width="6.125" style="2" customWidth="1"/>
    <col min="2314" max="2314" width="7.125" style="2" customWidth="1"/>
    <col min="2315" max="2315" width="6.125" style="2" customWidth="1"/>
    <col min="2316" max="2316" width="7.375" style="2" customWidth="1"/>
    <col min="2317" max="2317" width="6.125" style="2" customWidth="1"/>
    <col min="2318" max="2318" width="8" style="2" customWidth="1"/>
    <col min="2319" max="2319" width="6.125" style="2" customWidth="1"/>
    <col min="2320" max="2320" width="7.125" style="2" customWidth="1"/>
    <col min="2321" max="2321" width="6.125" style="2" customWidth="1"/>
    <col min="2322" max="2322" width="7.5" style="2" customWidth="1"/>
    <col min="2323" max="2323" width="6.125" style="2" customWidth="1"/>
    <col min="2324" max="2324" width="7.125" style="2" customWidth="1"/>
    <col min="2325" max="2325" width="6.125" style="2" customWidth="1"/>
    <col min="2326" max="2326" width="7.125" style="2" customWidth="1"/>
    <col min="2327" max="2327" width="6.125" style="2" customWidth="1"/>
    <col min="2328" max="2328" width="7.75" style="2" customWidth="1"/>
    <col min="2329" max="2329" width="6.125" style="2" customWidth="1"/>
    <col min="2330" max="2560" width="9" style="2"/>
    <col min="2561" max="2561" width="18.125" style="2" customWidth="1"/>
    <col min="2562" max="2562" width="8" style="2" customWidth="1"/>
    <col min="2563" max="2563" width="6.125" style="2" customWidth="1"/>
    <col min="2564" max="2564" width="7.125" style="2" customWidth="1"/>
    <col min="2565" max="2565" width="6.125" style="2" customWidth="1"/>
    <col min="2566" max="2566" width="7.125" style="2" customWidth="1"/>
    <col min="2567" max="2567" width="6.125" style="2" customWidth="1"/>
    <col min="2568" max="2568" width="8" style="2" customWidth="1"/>
    <col min="2569" max="2569" width="6.125" style="2" customWidth="1"/>
    <col min="2570" max="2570" width="7.125" style="2" customWidth="1"/>
    <col min="2571" max="2571" width="6.125" style="2" customWidth="1"/>
    <col min="2572" max="2572" width="7.375" style="2" customWidth="1"/>
    <col min="2573" max="2573" width="6.125" style="2" customWidth="1"/>
    <col min="2574" max="2574" width="8" style="2" customWidth="1"/>
    <col min="2575" max="2575" width="6.125" style="2" customWidth="1"/>
    <col min="2576" max="2576" width="7.125" style="2" customWidth="1"/>
    <col min="2577" max="2577" width="6.125" style="2" customWidth="1"/>
    <col min="2578" max="2578" width="7.5" style="2" customWidth="1"/>
    <col min="2579" max="2579" width="6.125" style="2" customWidth="1"/>
    <col min="2580" max="2580" width="7.125" style="2" customWidth="1"/>
    <col min="2581" max="2581" width="6.125" style="2" customWidth="1"/>
    <col min="2582" max="2582" width="7.125" style="2" customWidth="1"/>
    <col min="2583" max="2583" width="6.125" style="2" customWidth="1"/>
    <col min="2584" max="2584" width="7.75" style="2" customWidth="1"/>
    <col min="2585" max="2585" width="6.125" style="2" customWidth="1"/>
    <col min="2586" max="2816" width="9" style="2"/>
    <col min="2817" max="2817" width="18.125" style="2" customWidth="1"/>
    <col min="2818" max="2818" width="8" style="2" customWidth="1"/>
    <col min="2819" max="2819" width="6.125" style="2" customWidth="1"/>
    <col min="2820" max="2820" width="7.125" style="2" customWidth="1"/>
    <col min="2821" max="2821" width="6.125" style="2" customWidth="1"/>
    <col min="2822" max="2822" width="7.125" style="2" customWidth="1"/>
    <col min="2823" max="2823" width="6.125" style="2" customWidth="1"/>
    <col min="2824" max="2824" width="8" style="2" customWidth="1"/>
    <col min="2825" max="2825" width="6.125" style="2" customWidth="1"/>
    <col min="2826" max="2826" width="7.125" style="2" customWidth="1"/>
    <col min="2827" max="2827" width="6.125" style="2" customWidth="1"/>
    <col min="2828" max="2828" width="7.375" style="2" customWidth="1"/>
    <col min="2829" max="2829" width="6.125" style="2" customWidth="1"/>
    <col min="2830" max="2830" width="8" style="2" customWidth="1"/>
    <col min="2831" max="2831" width="6.125" style="2" customWidth="1"/>
    <col min="2832" max="2832" width="7.125" style="2" customWidth="1"/>
    <col min="2833" max="2833" width="6.125" style="2" customWidth="1"/>
    <col min="2834" max="2834" width="7.5" style="2" customWidth="1"/>
    <col min="2835" max="2835" width="6.125" style="2" customWidth="1"/>
    <col min="2836" max="2836" width="7.125" style="2" customWidth="1"/>
    <col min="2837" max="2837" width="6.125" style="2" customWidth="1"/>
    <col min="2838" max="2838" width="7.125" style="2" customWidth="1"/>
    <col min="2839" max="2839" width="6.125" style="2" customWidth="1"/>
    <col min="2840" max="2840" width="7.75" style="2" customWidth="1"/>
    <col min="2841" max="2841" width="6.125" style="2" customWidth="1"/>
    <col min="2842" max="3072" width="9" style="2"/>
    <col min="3073" max="3073" width="18.125" style="2" customWidth="1"/>
    <col min="3074" max="3074" width="8" style="2" customWidth="1"/>
    <col min="3075" max="3075" width="6.125" style="2" customWidth="1"/>
    <col min="3076" max="3076" width="7.125" style="2" customWidth="1"/>
    <col min="3077" max="3077" width="6.125" style="2" customWidth="1"/>
    <col min="3078" max="3078" width="7.125" style="2" customWidth="1"/>
    <col min="3079" max="3079" width="6.125" style="2" customWidth="1"/>
    <col min="3080" max="3080" width="8" style="2" customWidth="1"/>
    <col min="3081" max="3081" width="6.125" style="2" customWidth="1"/>
    <col min="3082" max="3082" width="7.125" style="2" customWidth="1"/>
    <col min="3083" max="3083" width="6.125" style="2" customWidth="1"/>
    <col min="3084" max="3084" width="7.375" style="2" customWidth="1"/>
    <col min="3085" max="3085" width="6.125" style="2" customWidth="1"/>
    <col min="3086" max="3086" width="8" style="2" customWidth="1"/>
    <col min="3087" max="3087" width="6.125" style="2" customWidth="1"/>
    <col min="3088" max="3088" width="7.125" style="2" customWidth="1"/>
    <col min="3089" max="3089" width="6.125" style="2" customWidth="1"/>
    <col min="3090" max="3090" width="7.5" style="2" customWidth="1"/>
    <col min="3091" max="3091" width="6.125" style="2" customWidth="1"/>
    <col min="3092" max="3092" width="7.125" style="2" customWidth="1"/>
    <col min="3093" max="3093" width="6.125" style="2" customWidth="1"/>
    <col min="3094" max="3094" width="7.125" style="2" customWidth="1"/>
    <col min="3095" max="3095" width="6.125" style="2" customWidth="1"/>
    <col min="3096" max="3096" width="7.75" style="2" customWidth="1"/>
    <col min="3097" max="3097" width="6.125" style="2" customWidth="1"/>
    <col min="3098" max="3328" width="9" style="2"/>
    <col min="3329" max="3329" width="18.125" style="2" customWidth="1"/>
    <col min="3330" max="3330" width="8" style="2" customWidth="1"/>
    <col min="3331" max="3331" width="6.125" style="2" customWidth="1"/>
    <col min="3332" max="3332" width="7.125" style="2" customWidth="1"/>
    <col min="3333" max="3333" width="6.125" style="2" customWidth="1"/>
    <col min="3334" max="3334" width="7.125" style="2" customWidth="1"/>
    <col min="3335" max="3335" width="6.125" style="2" customWidth="1"/>
    <col min="3336" max="3336" width="8" style="2" customWidth="1"/>
    <col min="3337" max="3337" width="6.125" style="2" customWidth="1"/>
    <col min="3338" max="3338" width="7.125" style="2" customWidth="1"/>
    <col min="3339" max="3339" width="6.125" style="2" customWidth="1"/>
    <col min="3340" max="3340" width="7.375" style="2" customWidth="1"/>
    <col min="3341" max="3341" width="6.125" style="2" customWidth="1"/>
    <col min="3342" max="3342" width="8" style="2" customWidth="1"/>
    <col min="3343" max="3343" width="6.125" style="2" customWidth="1"/>
    <col min="3344" max="3344" width="7.125" style="2" customWidth="1"/>
    <col min="3345" max="3345" width="6.125" style="2" customWidth="1"/>
    <col min="3346" max="3346" width="7.5" style="2" customWidth="1"/>
    <col min="3347" max="3347" width="6.125" style="2" customWidth="1"/>
    <col min="3348" max="3348" width="7.125" style="2" customWidth="1"/>
    <col min="3349" max="3349" width="6.125" style="2" customWidth="1"/>
    <col min="3350" max="3350" width="7.125" style="2" customWidth="1"/>
    <col min="3351" max="3351" width="6.125" style="2" customWidth="1"/>
    <col min="3352" max="3352" width="7.75" style="2" customWidth="1"/>
    <col min="3353" max="3353" width="6.125" style="2" customWidth="1"/>
    <col min="3354" max="3584" width="9" style="2"/>
    <col min="3585" max="3585" width="18.125" style="2" customWidth="1"/>
    <col min="3586" max="3586" width="8" style="2" customWidth="1"/>
    <col min="3587" max="3587" width="6.125" style="2" customWidth="1"/>
    <col min="3588" max="3588" width="7.125" style="2" customWidth="1"/>
    <col min="3589" max="3589" width="6.125" style="2" customWidth="1"/>
    <col min="3590" max="3590" width="7.125" style="2" customWidth="1"/>
    <col min="3591" max="3591" width="6.125" style="2" customWidth="1"/>
    <col min="3592" max="3592" width="8" style="2" customWidth="1"/>
    <col min="3593" max="3593" width="6.125" style="2" customWidth="1"/>
    <col min="3594" max="3594" width="7.125" style="2" customWidth="1"/>
    <col min="3595" max="3595" width="6.125" style="2" customWidth="1"/>
    <col min="3596" max="3596" width="7.375" style="2" customWidth="1"/>
    <col min="3597" max="3597" width="6.125" style="2" customWidth="1"/>
    <col min="3598" max="3598" width="8" style="2" customWidth="1"/>
    <col min="3599" max="3599" width="6.125" style="2" customWidth="1"/>
    <col min="3600" max="3600" width="7.125" style="2" customWidth="1"/>
    <col min="3601" max="3601" width="6.125" style="2" customWidth="1"/>
    <col min="3602" max="3602" width="7.5" style="2" customWidth="1"/>
    <col min="3603" max="3603" width="6.125" style="2" customWidth="1"/>
    <col min="3604" max="3604" width="7.125" style="2" customWidth="1"/>
    <col min="3605" max="3605" width="6.125" style="2" customWidth="1"/>
    <col min="3606" max="3606" width="7.125" style="2" customWidth="1"/>
    <col min="3607" max="3607" width="6.125" style="2" customWidth="1"/>
    <col min="3608" max="3608" width="7.75" style="2" customWidth="1"/>
    <col min="3609" max="3609" width="6.125" style="2" customWidth="1"/>
    <col min="3610" max="3840" width="9" style="2"/>
    <col min="3841" max="3841" width="18.125" style="2" customWidth="1"/>
    <col min="3842" max="3842" width="8" style="2" customWidth="1"/>
    <col min="3843" max="3843" width="6.125" style="2" customWidth="1"/>
    <col min="3844" max="3844" width="7.125" style="2" customWidth="1"/>
    <col min="3845" max="3845" width="6.125" style="2" customWidth="1"/>
    <col min="3846" max="3846" width="7.125" style="2" customWidth="1"/>
    <col min="3847" max="3847" width="6.125" style="2" customWidth="1"/>
    <col min="3848" max="3848" width="8" style="2" customWidth="1"/>
    <col min="3849" max="3849" width="6.125" style="2" customWidth="1"/>
    <col min="3850" max="3850" width="7.125" style="2" customWidth="1"/>
    <col min="3851" max="3851" width="6.125" style="2" customWidth="1"/>
    <col min="3852" max="3852" width="7.375" style="2" customWidth="1"/>
    <col min="3853" max="3853" width="6.125" style="2" customWidth="1"/>
    <col min="3854" max="3854" width="8" style="2" customWidth="1"/>
    <col min="3855" max="3855" width="6.125" style="2" customWidth="1"/>
    <col min="3856" max="3856" width="7.125" style="2" customWidth="1"/>
    <col min="3857" max="3857" width="6.125" style="2" customWidth="1"/>
    <col min="3858" max="3858" width="7.5" style="2" customWidth="1"/>
    <col min="3859" max="3859" width="6.125" style="2" customWidth="1"/>
    <col min="3860" max="3860" width="7.125" style="2" customWidth="1"/>
    <col min="3861" max="3861" width="6.125" style="2" customWidth="1"/>
    <col min="3862" max="3862" width="7.125" style="2" customWidth="1"/>
    <col min="3863" max="3863" width="6.125" style="2" customWidth="1"/>
    <col min="3864" max="3864" width="7.75" style="2" customWidth="1"/>
    <col min="3865" max="3865" width="6.125" style="2" customWidth="1"/>
    <col min="3866" max="4096" width="9" style="2"/>
    <col min="4097" max="4097" width="18.125" style="2" customWidth="1"/>
    <col min="4098" max="4098" width="8" style="2" customWidth="1"/>
    <col min="4099" max="4099" width="6.125" style="2" customWidth="1"/>
    <col min="4100" max="4100" width="7.125" style="2" customWidth="1"/>
    <col min="4101" max="4101" width="6.125" style="2" customWidth="1"/>
    <col min="4102" max="4102" width="7.125" style="2" customWidth="1"/>
    <col min="4103" max="4103" width="6.125" style="2" customWidth="1"/>
    <col min="4104" max="4104" width="8" style="2" customWidth="1"/>
    <col min="4105" max="4105" width="6.125" style="2" customWidth="1"/>
    <col min="4106" max="4106" width="7.125" style="2" customWidth="1"/>
    <col min="4107" max="4107" width="6.125" style="2" customWidth="1"/>
    <col min="4108" max="4108" width="7.375" style="2" customWidth="1"/>
    <col min="4109" max="4109" width="6.125" style="2" customWidth="1"/>
    <col min="4110" max="4110" width="8" style="2" customWidth="1"/>
    <col min="4111" max="4111" width="6.125" style="2" customWidth="1"/>
    <col min="4112" max="4112" width="7.125" style="2" customWidth="1"/>
    <col min="4113" max="4113" width="6.125" style="2" customWidth="1"/>
    <col min="4114" max="4114" width="7.5" style="2" customWidth="1"/>
    <col min="4115" max="4115" width="6.125" style="2" customWidth="1"/>
    <col min="4116" max="4116" width="7.125" style="2" customWidth="1"/>
    <col min="4117" max="4117" width="6.125" style="2" customWidth="1"/>
    <col min="4118" max="4118" width="7.125" style="2" customWidth="1"/>
    <col min="4119" max="4119" width="6.125" style="2" customWidth="1"/>
    <col min="4120" max="4120" width="7.75" style="2" customWidth="1"/>
    <col min="4121" max="4121" width="6.125" style="2" customWidth="1"/>
    <col min="4122" max="4352" width="9" style="2"/>
    <col min="4353" max="4353" width="18.125" style="2" customWidth="1"/>
    <col min="4354" max="4354" width="8" style="2" customWidth="1"/>
    <col min="4355" max="4355" width="6.125" style="2" customWidth="1"/>
    <col min="4356" max="4356" width="7.125" style="2" customWidth="1"/>
    <col min="4357" max="4357" width="6.125" style="2" customWidth="1"/>
    <col min="4358" max="4358" width="7.125" style="2" customWidth="1"/>
    <col min="4359" max="4359" width="6.125" style="2" customWidth="1"/>
    <col min="4360" max="4360" width="8" style="2" customWidth="1"/>
    <col min="4361" max="4361" width="6.125" style="2" customWidth="1"/>
    <col min="4362" max="4362" width="7.125" style="2" customWidth="1"/>
    <col min="4363" max="4363" width="6.125" style="2" customWidth="1"/>
    <col min="4364" max="4364" width="7.375" style="2" customWidth="1"/>
    <col min="4365" max="4365" width="6.125" style="2" customWidth="1"/>
    <col min="4366" max="4366" width="8" style="2" customWidth="1"/>
    <col min="4367" max="4367" width="6.125" style="2" customWidth="1"/>
    <col min="4368" max="4368" width="7.125" style="2" customWidth="1"/>
    <col min="4369" max="4369" width="6.125" style="2" customWidth="1"/>
    <col min="4370" max="4370" width="7.5" style="2" customWidth="1"/>
    <col min="4371" max="4371" width="6.125" style="2" customWidth="1"/>
    <col min="4372" max="4372" width="7.125" style="2" customWidth="1"/>
    <col min="4373" max="4373" width="6.125" style="2" customWidth="1"/>
    <col min="4374" max="4374" width="7.125" style="2" customWidth="1"/>
    <col min="4375" max="4375" width="6.125" style="2" customWidth="1"/>
    <col min="4376" max="4376" width="7.75" style="2" customWidth="1"/>
    <col min="4377" max="4377" width="6.125" style="2" customWidth="1"/>
    <col min="4378" max="4608" width="9" style="2"/>
    <col min="4609" max="4609" width="18.125" style="2" customWidth="1"/>
    <col min="4610" max="4610" width="8" style="2" customWidth="1"/>
    <col min="4611" max="4611" width="6.125" style="2" customWidth="1"/>
    <col min="4612" max="4612" width="7.125" style="2" customWidth="1"/>
    <col min="4613" max="4613" width="6.125" style="2" customWidth="1"/>
    <col min="4614" max="4614" width="7.125" style="2" customWidth="1"/>
    <col min="4615" max="4615" width="6.125" style="2" customWidth="1"/>
    <col min="4616" max="4616" width="8" style="2" customWidth="1"/>
    <col min="4617" max="4617" width="6.125" style="2" customWidth="1"/>
    <col min="4618" max="4618" width="7.125" style="2" customWidth="1"/>
    <col min="4619" max="4619" width="6.125" style="2" customWidth="1"/>
    <col min="4620" max="4620" width="7.375" style="2" customWidth="1"/>
    <col min="4621" max="4621" width="6.125" style="2" customWidth="1"/>
    <col min="4622" max="4622" width="8" style="2" customWidth="1"/>
    <col min="4623" max="4623" width="6.125" style="2" customWidth="1"/>
    <col min="4624" max="4624" width="7.125" style="2" customWidth="1"/>
    <col min="4625" max="4625" width="6.125" style="2" customWidth="1"/>
    <col min="4626" max="4626" width="7.5" style="2" customWidth="1"/>
    <col min="4627" max="4627" width="6.125" style="2" customWidth="1"/>
    <col min="4628" max="4628" width="7.125" style="2" customWidth="1"/>
    <col min="4629" max="4629" width="6.125" style="2" customWidth="1"/>
    <col min="4630" max="4630" width="7.125" style="2" customWidth="1"/>
    <col min="4631" max="4631" width="6.125" style="2" customWidth="1"/>
    <col min="4632" max="4632" width="7.75" style="2" customWidth="1"/>
    <col min="4633" max="4633" width="6.125" style="2" customWidth="1"/>
    <col min="4634" max="4864" width="9" style="2"/>
    <col min="4865" max="4865" width="18.125" style="2" customWidth="1"/>
    <col min="4866" max="4866" width="8" style="2" customWidth="1"/>
    <col min="4867" max="4867" width="6.125" style="2" customWidth="1"/>
    <col min="4868" max="4868" width="7.125" style="2" customWidth="1"/>
    <col min="4869" max="4869" width="6.125" style="2" customWidth="1"/>
    <col min="4870" max="4870" width="7.125" style="2" customWidth="1"/>
    <col min="4871" max="4871" width="6.125" style="2" customWidth="1"/>
    <col min="4872" max="4872" width="8" style="2" customWidth="1"/>
    <col min="4873" max="4873" width="6.125" style="2" customWidth="1"/>
    <col min="4874" max="4874" width="7.125" style="2" customWidth="1"/>
    <col min="4875" max="4875" width="6.125" style="2" customWidth="1"/>
    <col min="4876" max="4876" width="7.375" style="2" customWidth="1"/>
    <col min="4877" max="4877" width="6.125" style="2" customWidth="1"/>
    <col min="4878" max="4878" width="8" style="2" customWidth="1"/>
    <col min="4879" max="4879" width="6.125" style="2" customWidth="1"/>
    <col min="4880" max="4880" width="7.125" style="2" customWidth="1"/>
    <col min="4881" max="4881" width="6.125" style="2" customWidth="1"/>
    <col min="4882" max="4882" width="7.5" style="2" customWidth="1"/>
    <col min="4883" max="4883" width="6.125" style="2" customWidth="1"/>
    <col min="4884" max="4884" width="7.125" style="2" customWidth="1"/>
    <col min="4885" max="4885" width="6.125" style="2" customWidth="1"/>
    <col min="4886" max="4886" width="7.125" style="2" customWidth="1"/>
    <col min="4887" max="4887" width="6.125" style="2" customWidth="1"/>
    <col min="4888" max="4888" width="7.75" style="2" customWidth="1"/>
    <col min="4889" max="4889" width="6.125" style="2" customWidth="1"/>
    <col min="4890" max="5120" width="9" style="2"/>
    <col min="5121" max="5121" width="18.125" style="2" customWidth="1"/>
    <col min="5122" max="5122" width="8" style="2" customWidth="1"/>
    <col min="5123" max="5123" width="6.125" style="2" customWidth="1"/>
    <col min="5124" max="5124" width="7.125" style="2" customWidth="1"/>
    <col min="5125" max="5125" width="6.125" style="2" customWidth="1"/>
    <col min="5126" max="5126" width="7.125" style="2" customWidth="1"/>
    <col min="5127" max="5127" width="6.125" style="2" customWidth="1"/>
    <col min="5128" max="5128" width="8" style="2" customWidth="1"/>
    <col min="5129" max="5129" width="6.125" style="2" customWidth="1"/>
    <col min="5130" max="5130" width="7.125" style="2" customWidth="1"/>
    <col min="5131" max="5131" width="6.125" style="2" customWidth="1"/>
    <col min="5132" max="5132" width="7.375" style="2" customWidth="1"/>
    <col min="5133" max="5133" width="6.125" style="2" customWidth="1"/>
    <col min="5134" max="5134" width="8" style="2" customWidth="1"/>
    <col min="5135" max="5135" width="6.125" style="2" customWidth="1"/>
    <col min="5136" max="5136" width="7.125" style="2" customWidth="1"/>
    <col min="5137" max="5137" width="6.125" style="2" customWidth="1"/>
    <col min="5138" max="5138" width="7.5" style="2" customWidth="1"/>
    <col min="5139" max="5139" width="6.125" style="2" customWidth="1"/>
    <col min="5140" max="5140" width="7.125" style="2" customWidth="1"/>
    <col min="5141" max="5141" width="6.125" style="2" customWidth="1"/>
    <col min="5142" max="5142" width="7.125" style="2" customWidth="1"/>
    <col min="5143" max="5143" width="6.125" style="2" customWidth="1"/>
    <col min="5144" max="5144" width="7.75" style="2" customWidth="1"/>
    <col min="5145" max="5145" width="6.125" style="2" customWidth="1"/>
    <col min="5146" max="5376" width="9" style="2"/>
    <col min="5377" max="5377" width="18.125" style="2" customWidth="1"/>
    <col min="5378" max="5378" width="8" style="2" customWidth="1"/>
    <col min="5379" max="5379" width="6.125" style="2" customWidth="1"/>
    <col min="5380" max="5380" width="7.125" style="2" customWidth="1"/>
    <col min="5381" max="5381" width="6.125" style="2" customWidth="1"/>
    <col min="5382" max="5382" width="7.125" style="2" customWidth="1"/>
    <col min="5383" max="5383" width="6.125" style="2" customWidth="1"/>
    <col min="5384" max="5384" width="8" style="2" customWidth="1"/>
    <col min="5385" max="5385" width="6.125" style="2" customWidth="1"/>
    <col min="5386" max="5386" width="7.125" style="2" customWidth="1"/>
    <col min="5387" max="5387" width="6.125" style="2" customWidth="1"/>
    <col min="5388" max="5388" width="7.375" style="2" customWidth="1"/>
    <col min="5389" max="5389" width="6.125" style="2" customWidth="1"/>
    <col min="5390" max="5390" width="8" style="2" customWidth="1"/>
    <col min="5391" max="5391" width="6.125" style="2" customWidth="1"/>
    <col min="5392" max="5392" width="7.125" style="2" customWidth="1"/>
    <col min="5393" max="5393" width="6.125" style="2" customWidth="1"/>
    <col min="5394" max="5394" width="7.5" style="2" customWidth="1"/>
    <col min="5395" max="5395" width="6.125" style="2" customWidth="1"/>
    <col min="5396" max="5396" width="7.125" style="2" customWidth="1"/>
    <col min="5397" max="5397" width="6.125" style="2" customWidth="1"/>
    <col min="5398" max="5398" width="7.125" style="2" customWidth="1"/>
    <col min="5399" max="5399" width="6.125" style="2" customWidth="1"/>
    <col min="5400" max="5400" width="7.75" style="2" customWidth="1"/>
    <col min="5401" max="5401" width="6.125" style="2" customWidth="1"/>
    <col min="5402" max="5632" width="9" style="2"/>
    <col min="5633" max="5633" width="18.125" style="2" customWidth="1"/>
    <col min="5634" max="5634" width="8" style="2" customWidth="1"/>
    <col min="5635" max="5635" width="6.125" style="2" customWidth="1"/>
    <col min="5636" max="5636" width="7.125" style="2" customWidth="1"/>
    <col min="5637" max="5637" width="6.125" style="2" customWidth="1"/>
    <col min="5638" max="5638" width="7.125" style="2" customWidth="1"/>
    <col min="5639" max="5639" width="6.125" style="2" customWidth="1"/>
    <col min="5640" max="5640" width="8" style="2" customWidth="1"/>
    <col min="5641" max="5641" width="6.125" style="2" customWidth="1"/>
    <col min="5642" max="5642" width="7.125" style="2" customWidth="1"/>
    <col min="5643" max="5643" width="6.125" style="2" customWidth="1"/>
    <col min="5644" max="5644" width="7.375" style="2" customWidth="1"/>
    <col min="5645" max="5645" width="6.125" style="2" customWidth="1"/>
    <col min="5646" max="5646" width="8" style="2" customWidth="1"/>
    <col min="5647" max="5647" width="6.125" style="2" customWidth="1"/>
    <col min="5648" max="5648" width="7.125" style="2" customWidth="1"/>
    <col min="5649" max="5649" width="6.125" style="2" customWidth="1"/>
    <col min="5650" max="5650" width="7.5" style="2" customWidth="1"/>
    <col min="5651" max="5651" width="6.125" style="2" customWidth="1"/>
    <col min="5652" max="5652" width="7.125" style="2" customWidth="1"/>
    <col min="5653" max="5653" width="6.125" style="2" customWidth="1"/>
    <col min="5654" max="5654" width="7.125" style="2" customWidth="1"/>
    <col min="5655" max="5655" width="6.125" style="2" customWidth="1"/>
    <col min="5656" max="5656" width="7.75" style="2" customWidth="1"/>
    <col min="5657" max="5657" width="6.125" style="2" customWidth="1"/>
    <col min="5658" max="5888" width="9" style="2"/>
    <col min="5889" max="5889" width="18.125" style="2" customWidth="1"/>
    <col min="5890" max="5890" width="8" style="2" customWidth="1"/>
    <col min="5891" max="5891" width="6.125" style="2" customWidth="1"/>
    <col min="5892" max="5892" width="7.125" style="2" customWidth="1"/>
    <col min="5893" max="5893" width="6.125" style="2" customWidth="1"/>
    <col min="5894" max="5894" width="7.125" style="2" customWidth="1"/>
    <col min="5895" max="5895" width="6.125" style="2" customWidth="1"/>
    <col min="5896" max="5896" width="8" style="2" customWidth="1"/>
    <col min="5897" max="5897" width="6.125" style="2" customWidth="1"/>
    <col min="5898" max="5898" width="7.125" style="2" customWidth="1"/>
    <col min="5899" max="5899" width="6.125" style="2" customWidth="1"/>
    <col min="5900" max="5900" width="7.375" style="2" customWidth="1"/>
    <col min="5901" max="5901" width="6.125" style="2" customWidth="1"/>
    <col min="5902" max="5902" width="8" style="2" customWidth="1"/>
    <col min="5903" max="5903" width="6.125" style="2" customWidth="1"/>
    <col min="5904" max="5904" width="7.125" style="2" customWidth="1"/>
    <col min="5905" max="5905" width="6.125" style="2" customWidth="1"/>
    <col min="5906" max="5906" width="7.5" style="2" customWidth="1"/>
    <col min="5907" max="5907" width="6.125" style="2" customWidth="1"/>
    <col min="5908" max="5908" width="7.125" style="2" customWidth="1"/>
    <col min="5909" max="5909" width="6.125" style="2" customWidth="1"/>
    <col min="5910" max="5910" width="7.125" style="2" customWidth="1"/>
    <col min="5911" max="5911" width="6.125" style="2" customWidth="1"/>
    <col min="5912" max="5912" width="7.75" style="2" customWidth="1"/>
    <col min="5913" max="5913" width="6.125" style="2" customWidth="1"/>
    <col min="5914" max="6144" width="9" style="2"/>
    <col min="6145" max="6145" width="18.125" style="2" customWidth="1"/>
    <col min="6146" max="6146" width="8" style="2" customWidth="1"/>
    <col min="6147" max="6147" width="6.125" style="2" customWidth="1"/>
    <col min="6148" max="6148" width="7.125" style="2" customWidth="1"/>
    <col min="6149" max="6149" width="6.125" style="2" customWidth="1"/>
    <col min="6150" max="6150" width="7.125" style="2" customWidth="1"/>
    <col min="6151" max="6151" width="6.125" style="2" customWidth="1"/>
    <col min="6152" max="6152" width="8" style="2" customWidth="1"/>
    <col min="6153" max="6153" width="6.125" style="2" customWidth="1"/>
    <col min="6154" max="6154" width="7.125" style="2" customWidth="1"/>
    <col min="6155" max="6155" width="6.125" style="2" customWidth="1"/>
    <col min="6156" max="6156" width="7.375" style="2" customWidth="1"/>
    <col min="6157" max="6157" width="6.125" style="2" customWidth="1"/>
    <col min="6158" max="6158" width="8" style="2" customWidth="1"/>
    <col min="6159" max="6159" width="6.125" style="2" customWidth="1"/>
    <col min="6160" max="6160" width="7.125" style="2" customWidth="1"/>
    <col min="6161" max="6161" width="6.125" style="2" customWidth="1"/>
    <col min="6162" max="6162" width="7.5" style="2" customWidth="1"/>
    <col min="6163" max="6163" width="6.125" style="2" customWidth="1"/>
    <col min="6164" max="6164" width="7.125" style="2" customWidth="1"/>
    <col min="6165" max="6165" width="6.125" style="2" customWidth="1"/>
    <col min="6166" max="6166" width="7.125" style="2" customWidth="1"/>
    <col min="6167" max="6167" width="6.125" style="2" customWidth="1"/>
    <col min="6168" max="6168" width="7.75" style="2" customWidth="1"/>
    <col min="6169" max="6169" width="6.125" style="2" customWidth="1"/>
    <col min="6170" max="6400" width="9" style="2"/>
    <col min="6401" max="6401" width="18.125" style="2" customWidth="1"/>
    <col min="6402" max="6402" width="8" style="2" customWidth="1"/>
    <col min="6403" max="6403" width="6.125" style="2" customWidth="1"/>
    <col min="6404" max="6404" width="7.125" style="2" customWidth="1"/>
    <col min="6405" max="6405" width="6.125" style="2" customWidth="1"/>
    <col min="6406" max="6406" width="7.125" style="2" customWidth="1"/>
    <col min="6407" max="6407" width="6.125" style="2" customWidth="1"/>
    <col min="6408" max="6408" width="8" style="2" customWidth="1"/>
    <col min="6409" max="6409" width="6.125" style="2" customWidth="1"/>
    <col min="6410" max="6410" width="7.125" style="2" customWidth="1"/>
    <col min="6411" max="6411" width="6.125" style="2" customWidth="1"/>
    <col min="6412" max="6412" width="7.375" style="2" customWidth="1"/>
    <col min="6413" max="6413" width="6.125" style="2" customWidth="1"/>
    <col min="6414" max="6414" width="8" style="2" customWidth="1"/>
    <col min="6415" max="6415" width="6.125" style="2" customWidth="1"/>
    <col min="6416" max="6416" width="7.125" style="2" customWidth="1"/>
    <col min="6417" max="6417" width="6.125" style="2" customWidth="1"/>
    <col min="6418" max="6418" width="7.5" style="2" customWidth="1"/>
    <col min="6419" max="6419" width="6.125" style="2" customWidth="1"/>
    <col min="6420" max="6420" width="7.125" style="2" customWidth="1"/>
    <col min="6421" max="6421" width="6.125" style="2" customWidth="1"/>
    <col min="6422" max="6422" width="7.125" style="2" customWidth="1"/>
    <col min="6423" max="6423" width="6.125" style="2" customWidth="1"/>
    <col min="6424" max="6424" width="7.75" style="2" customWidth="1"/>
    <col min="6425" max="6425" width="6.125" style="2" customWidth="1"/>
    <col min="6426" max="6656" width="9" style="2"/>
    <col min="6657" max="6657" width="18.125" style="2" customWidth="1"/>
    <col min="6658" max="6658" width="8" style="2" customWidth="1"/>
    <col min="6659" max="6659" width="6.125" style="2" customWidth="1"/>
    <col min="6660" max="6660" width="7.125" style="2" customWidth="1"/>
    <col min="6661" max="6661" width="6.125" style="2" customWidth="1"/>
    <col min="6662" max="6662" width="7.125" style="2" customWidth="1"/>
    <col min="6663" max="6663" width="6.125" style="2" customWidth="1"/>
    <col min="6664" max="6664" width="8" style="2" customWidth="1"/>
    <col min="6665" max="6665" width="6.125" style="2" customWidth="1"/>
    <col min="6666" max="6666" width="7.125" style="2" customWidth="1"/>
    <col min="6667" max="6667" width="6.125" style="2" customWidth="1"/>
    <col min="6668" max="6668" width="7.375" style="2" customWidth="1"/>
    <col min="6669" max="6669" width="6.125" style="2" customWidth="1"/>
    <col min="6670" max="6670" width="8" style="2" customWidth="1"/>
    <col min="6671" max="6671" width="6.125" style="2" customWidth="1"/>
    <col min="6672" max="6672" width="7.125" style="2" customWidth="1"/>
    <col min="6673" max="6673" width="6.125" style="2" customWidth="1"/>
    <col min="6674" max="6674" width="7.5" style="2" customWidth="1"/>
    <col min="6675" max="6675" width="6.125" style="2" customWidth="1"/>
    <col min="6676" max="6676" width="7.125" style="2" customWidth="1"/>
    <col min="6677" max="6677" width="6.125" style="2" customWidth="1"/>
    <col min="6678" max="6678" width="7.125" style="2" customWidth="1"/>
    <col min="6679" max="6679" width="6.125" style="2" customWidth="1"/>
    <col min="6680" max="6680" width="7.75" style="2" customWidth="1"/>
    <col min="6681" max="6681" width="6.125" style="2" customWidth="1"/>
    <col min="6682" max="6912" width="9" style="2"/>
    <col min="6913" max="6913" width="18.125" style="2" customWidth="1"/>
    <col min="6914" max="6914" width="8" style="2" customWidth="1"/>
    <col min="6915" max="6915" width="6.125" style="2" customWidth="1"/>
    <col min="6916" max="6916" width="7.125" style="2" customWidth="1"/>
    <col min="6917" max="6917" width="6.125" style="2" customWidth="1"/>
    <col min="6918" max="6918" width="7.125" style="2" customWidth="1"/>
    <col min="6919" max="6919" width="6.125" style="2" customWidth="1"/>
    <col min="6920" max="6920" width="8" style="2" customWidth="1"/>
    <col min="6921" max="6921" width="6.125" style="2" customWidth="1"/>
    <col min="6922" max="6922" width="7.125" style="2" customWidth="1"/>
    <col min="6923" max="6923" width="6.125" style="2" customWidth="1"/>
    <col min="6924" max="6924" width="7.375" style="2" customWidth="1"/>
    <col min="6925" max="6925" width="6.125" style="2" customWidth="1"/>
    <col min="6926" max="6926" width="8" style="2" customWidth="1"/>
    <col min="6927" max="6927" width="6.125" style="2" customWidth="1"/>
    <col min="6928" max="6928" width="7.125" style="2" customWidth="1"/>
    <col min="6929" max="6929" width="6.125" style="2" customWidth="1"/>
    <col min="6930" max="6930" width="7.5" style="2" customWidth="1"/>
    <col min="6931" max="6931" width="6.125" style="2" customWidth="1"/>
    <col min="6932" max="6932" width="7.125" style="2" customWidth="1"/>
    <col min="6933" max="6933" width="6.125" style="2" customWidth="1"/>
    <col min="6934" max="6934" width="7.125" style="2" customWidth="1"/>
    <col min="6935" max="6935" width="6.125" style="2" customWidth="1"/>
    <col min="6936" max="6936" width="7.75" style="2" customWidth="1"/>
    <col min="6937" max="6937" width="6.125" style="2" customWidth="1"/>
    <col min="6938" max="7168" width="9" style="2"/>
    <col min="7169" max="7169" width="18.125" style="2" customWidth="1"/>
    <col min="7170" max="7170" width="8" style="2" customWidth="1"/>
    <col min="7171" max="7171" width="6.125" style="2" customWidth="1"/>
    <col min="7172" max="7172" width="7.125" style="2" customWidth="1"/>
    <col min="7173" max="7173" width="6.125" style="2" customWidth="1"/>
    <col min="7174" max="7174" width="7.125" style="2" customWidth="1"/>
    <col min="7175" max="7175" width="6.125" style="2" customWidth="1"/>
    <col min="7176" max="7176" width="8" style="2" customWidth="1"/>
    <col min="7177" max="7177" width="6.125" style="2" customWidth="1"/>
    <col min="7178" max="7178" width="7.125" style="2" customWidth="1"/>
    <col min="7179" max="7179" width="6.125" style="2" customWidth="1"/>
    <col min="7180" max="7180" width="7.375" style="2" customWidth="1"/>
    <col min="7181" max="7181" width="6.125" style="2" customWidth="1"/>
    <col min="7182" max="7182" width="8" style="2" customWidth="1"/>
    <col min="7183" max="7183" width="6.125" style="2" customWidth="1"/>
    <col min="7184" max="7184" width="7.125" style="2" customWidth="1"/>
    <col min="7185" max="7185" width="6.125" style="2" customWidth="1"/>
    <col min="7186" max="7186" width="7.5" style="2" customWidth="1"/>
    <col min="7187" max="7187" width="6.125" style="2" customWidth="1"/>
    <col min="7188" max="7188" width="7.125" style="2" customWidth="1"/>
    <col min="7189" max="7189" width="6.125" style="2" customWidth="1"/>
    <col min="7190" max="7190" width="7.125" style="2" customWidth="1"/>
    <col min="7191" max="7191" width="6.125" style="2" customWidth="1"/>
    <col min="7192" max="7192" width="7.75" style="2" customWidth="1"/>
    <col min="7193" max="7193" width="6.125" style="2" customWidth="1"/>
    <col min="7194" max="7424" width="9" style="2"/>
    <col min="7425" max="7425" width="18.125" style="2" customWidth="1"/>
    <col min="7426" max="7426" width="8" style="2" customWidth="1"/>
    <col min="7427" max="7427" width="6.125" style="2" customWidth="1"/>
    <col min="7428" max="7428" width="7.125" style="2" customWidth="1"/>
    <col min="7429" max="7429" width="6.125" style="2" customWidth="1"/>
    <col min="7430" max="7430" width="7.125" style="2" customWidth="1"/>
    <col min="7431" max="7431" width="6.125" style="2" customWidth="1"/>
    <col min="7432" max="7432" width="8" style="2" customWidth="1"/>
    <col min="7433" max="7433" width="6.125" style="2" customWidth="1"/>
    <col min="7434" max="7434" width="7.125" style="2" customWidth="1"/>
    <col min="7435" max="7435" width="6.125" style="2" customWidth="1"/>
    <col min="7436" max="7436" width="7.375" style="2" customWidth="1"/>
    <col min="7437" max="7437" width="6.125" style="2" customWidth="1"/>
    <col min="7438" max="7438" width="8" style="2" customWidth="1"/>
    <col min="7439" max="7439" width="6.125" style="2" customWidth="1"/>
    <col min="7440" max="7440" width="7.125" style="2" customWidth="1"/>
    <col min="7441" max="7441" width="6.125" style="2" customWidth="1"/>
    <col min="7442" max="7442" width="7.5" style="2" customWidth="1"/>
    <col min="7443" max="7443" width="6.125" style="2" customWidth="1"/>
    <col min="7444" max="7444" width="7.125" style="2" customWidth="1"/>
    <col min="7445" max="7445" width="6.125" style="2" customWidth="1"/>
    <col min="7446" max="7446" width="7.125" style="2" customWidth="1"/>
    <col min="7447" max="7447" width="6.125" style="2" customWidth="1"/>
    <col min="7448" max="7448" width="7.75" style="2" customWidth="1"/>
    <col min="7449" max="7449" width="6.125" style="2" customWidth="1"/>
    <col min="7450" max="7680" width="9" style="2"/>
    <col min="7681" max="7681" width="18.125" style="2" customWidth="1"/>
    <col min="7682" max="7682" width="8" style="2" customWidth="1"/>
    <col min="7683" max="7683" width="6.125" style="2" customWidth="1"/>
    <col min="7684" max="7684" width="7.125" style="2" customWidth="1"/>
    <col min="7685" max="7685" width="6.125" style="2" customWidth="1"/>
    <col min="7686" max="7686" width="7.125" style="2" customWidth="1"/>
    <col min="7687" max="7687" width="6.125" style="2" customWidth="1"/>
    <col min="7688" max="7688" width="8" style="2" customWidth="1"/>
    <col min="7689" max="7689" width="6.125" style="2" customWidth="1"/>
    <col min="7690" max="7690" width="7.125" style="2" customWidth="1"/>
    <col min="7691" max="7691" width="6.125" style="2" customWidth="1"/>
    <col min="7692" max="7692" width="7.375" style="2" customWidth="1"/>
    <col min="7693" max="7693" width="6.125" style="2" customWidth="1"/>
    <col min="7694" max="7694" width="8" style="2" customWidth="1"/>
    <col min="7695" max="7695" width="6.125" style="2" customWidth="1"/>
    <col min="7696" max="7696" width="7.125" style="2" customWidth="1"/>
    <col min="7697" max="7697" width="6.125" style="2" customWidth="1"/>
    <col min="7698" max="7698" width="7.5" style="2" customWidth="1"/>
    <col min="7699" max="7699" width="6.125" style="2" customWidth="1"/>
    <col min="7700" max="7700" width="7.125" style="2" customWidth="1"/>
    <col min="7701" max="7701" width="6.125" style="2" customWidth="1"/>
    <col min="7702" max="7702" width="7.125" style="2" customWidth="1"/>
    <col min="7703" max="7703" width="6.125" style="2" customWidth="1"/>
    <col min="7704" max="7704" width="7.75" style="2" customWidth="1"/>
    <col min="7705" max="7705" width="6.125" style="2" customWidth="1"/>
    <col min="7706" max="7936" width="9" style="2"/>
    <col min="7937" max="7937" width="18.125" style="2" customWidth="1"/>
    <col min="7938" max="7938" width="8" style="2" customWidth="1"/>
    <col min="7939" max="7939" width="6.125" style="2" customWidth="1"/>
    <col min="7940" max="7940" width="7.125" style="2" customWidth="1"/>
    <col min="7941" max="7941" width="6.125" style="2" customWidth="1"/>
    <col min="7942" max="7942" width="7.125" style="2" customWidth="1"/>
    <col min="7943" max="7943" width="6.125" style="2" customWidth="1"/>
    <col min="7944" max="7944" width="8" style="2" customWidth="1"/>
    <col min="7945" max="7945" width="6.125" style="2" customWidth="1"/>
    <col min="7946" max="7946" width="7.125" style="2" customWidth="1"/>
    <col min="7947" max="7947" width="6.125" style="2" customWidth="1"/>
    <col min="7948" max="7948" width="7.375" style="2" customWidth="1"/>
    <col min="7949" max="7949" width="6.125" style="2" customWidth="1"/>
    <col min="7950" max="7950" width="8" style="2" customWidth="1"/>
    <col min="7951" max="7951" width="6.125" style="2" customWidth="1"/>
    <col min="7952" max="7952" width="7.125" style="2" customWidth="1"/>
    <col min="7953" max="7953" width="6.125" style="2" customWidth="1"/>
    <col min="7954" max="7954" width="7.5" style="2" customWidth="1"/>
    <col min="7955" max="7955" width="6.125" style="2" customWidth="1"/>
    <col min="7956" max="7956" width="7.125" style="2" customWidth="1"/>
    <col min="7957" max="7957" width="6.125" style="2" customWidth="1"/>
    <col min="7958" max="7958" width="7.125" style="2" customWidth="1"/>
    <col min="7959" max="7959" width="6.125" style="2" customWidth="1"/>
    <col min="7960" max="7960" width="7.75" style="2" customWidth="1"/>
    <col min="7961" max="7961" width="6.125" style="2" customWidth="1"/>
    <col min="7962" max="8192" width="9" style="2"/>
    <col min="8193" max="8193" width="18.125" style="2" customWidth="1"/>
    <col min="8194" max="8194" width="8" style="2" customWidth="1"/>
    <col min="8195" max="8195" width="6.125" style="2" customWidth="1"/>
    <col min="8196" max="8196" width="7.125" style="2" customWidth="1"/>
    <col min="8197" max="8197" width="6.125" style="2" customWidth="1"/>
    <col min="8198" max="8198" width="7.125" style="2" customWidth="1"/>
    <col min="8199" max="8199" width="6.125" style="2" customWidth="1"/>
    <col min="8200" max="8200" width="8" style="2" customWidth="1"/>
    <col min="8201" max="8201" width="6.125" style="2" customWidth="1"/>
    <col min="8202" max="8202" width="7.125" style="2" customWidth="1"/>
    <col min="8203" max="8203" width="6.125" style="2" customWidth="1"/>
    <col min="8204" max="8204" width="7.375" style="2" customWidth="1"/>
    <col min="8205" max="8205" width="6.125" style="2" customWidth="1"/>
    <col min="8206" max="8206" width="8" style="2" customWidth="1"/>
    <col min="8207" max="8207" width="6.125" style="2" customWidth="1"/>
    <col min="8208" max="8208" width="7.125" style="2" customWidth="1"/>
    <col min="8209" max="8209" width="6.125" style="2" customWidth="1"/>
    <col min="8210" max="8210" width="7.5" style="2" customWidth="1"/>
    <col min="8211" max="8211" width="6.125" style="2" customWidth="1"/>
    <col min="8212" max="8212" width="7.125" style="2" customWidth="1"/>
    <col min="8213" max="8213" width="6.125" style="2" customWidth="1"/>
    <col min="8214" max="8214" width="7.125" style="2" customWidth="1"/>
    <col min="8215" max="8215" width="6.125" style="2" customWidth="1"/>
    <col min="8216" max="8216" width="7.75" style="2" customWidth="1"/>
    <col min="8217" max="8217" width="6.125" style="2" customWidth="1"/>
    <col min="8218" max="8448" width="9" style="2"/>
    <col min="8449" max="8449" width="18.125" style="2" customWidth="1"/>
    <col min="8450" max="8450" width="8" style="2" customWidth="1"/>
    <col min="8451" max="8451" width="6.125" style="2" customWidth="1"/>
    <col min="8452" max="8452" width="7.125" style="2" customWidth="1"/>
    <col min="8453" max="8453" width="6.125" style="2" customWidth="1"/>
    <col min="8454" max="8454" width="7.125" style="2" customWidth="1"/>
    <col min="8455" max="8455" width="6.125" style="2" customWidth="1"/>
    <col min="8456" max="8456" width="8" style="2" customWidth="1"/>
    <col min="8457" max="8457" width="6.125" style="2" customWidth="1"/>
    <col min="8458" max="8458" width="7.125" style="2" customWidth="1"/>
    <col min="8459" max="8459" width="6.125" style="2" customWidth="1"/>
    <col min="8460" max="8460" width="7.375" style="2" customWidth="1"/>
    <col min="8461" max="8461" width="6.125" style="2" customWidth="1"/>
    <col min="8462" max="8462" width="8" style="2" customWidth="1"/>
    <col min="8463" max="8463" width="6.125" style="2" customWidth="1"/>
    <col min="8464" max="8464" width="7.125" style="2" customWidth="1"/>
    <col min="8465" max="8465" width="6.125" style="2" customWidth="1"/>
    <col min="8466" max="8466" width="7.5" style="2" customWidth="1"/>
    <col min="8467" max="8467" width="6.125" style="2" customWidth="1"/>
    <col min="8468" max="8468" width="7.125" style="2" customWidth="1"/>
    <col min="8469" max="8469" width="6.125" style="2" customWidth="1"/>
    <col min="8470" max="8470" width="7.125" style="2" customWidth="1"/>
    <col min="8471" max="8471" width="6.125" style="2" customWidth="1"/>
    <col min="8472" max="8472" width="7.75" style="2" customWidth="1"/>
    <col min="8473" max="8473" width="6.125" style="2" customWidth="1"/>
    <col min="8474" max="8704" width="9" style="2"/>
    <col min="8705" max="8705" width="18.125" style="2" customWidth="1"/>
    <col min="8706" max="8706" width="8" style="2" customWidth="1"/>
    <col min="8707" max="8707" width="6.125" style="2" customWidth="1"/>
    <col min="8708" max="8708" width="7.125" style="2" customWidth="1"/>
    <col min="8709" max="8709" width="6.125" style="2" customWidth="1"/>
    <col min="8710" max="8710" width="7.125" style="2" customWidth="1"/>
    <col min="8711" max="8711" width="6.125" style="2" customWidth="1"/>
    <col min="8712" max="8712" width="8" style="2" customWidth="1"/>
    <col min="8713" max="8713" width="6.125" style="2" customWidth="1"/>
    <col min="8714" max="8714" width="7.125" style="2" customWidth="1"/>
    <col min="8715" max="8715" width="6.125" style="2" customWidth="1"/>
    <col min="8716" max="8716" width="7.375" style="2" customWidth="1"/>
    <col min="8717" max="8717" width="6.125" style="2" customWidth="1"/>
    <col min="8718" max="8718" width="8" style="2" customWidth="1"/>
    <col min="8719" max="8719" width="6.125" style="2" customWidth="1"/>
    <col min="8720" max="8720" width="7.125" style="2" customWidth="1"/>
    <col min="8721" max="8721" width="6.125" style="2" customWidth="1"/>
    <col min="8722" max="8722" width="7.5" style="2" customWidth="1"/>
    <col min="8723" max="8723" width="6.125" style="2" customWidth="1"/>
    <col min="8724" max="8724" width="7.125" style="2" customWidth="1"/>
    <col min="8725" max="8725" width="6.125" style="2" customWidth="1"/>
    <col min="8726" max="8726" width="7.125" style="2" customWidth="1"/>
    <col min="8727" max="8727" width="6.125" style="2" customWidth="1"/>
    <col min="8728" max="8728" width="7.75" style="2" customWidth="1"/>
    <col min="8729" max="8729" width="6.125" style="2" customWidth="1"/>
    <col min="8730" max="8960" width="9" style="2"/>
    <col min="8961" max="8961" width="18.125" style="2" customWidth="1"/>
    <col min="8962" max="8962" width="8" style="2" customWidth="1"/>
    <col min="8963" max="8963" width="6.125" style="2" customWidth="1"/>
    <col min="8964" max="8964" width="7.125" style="2" customWidth="1"/>
    <col min="8965" max="8965" width="6.125" style="2" customWidth="1"/>
    <col min="8966" max="8966" width="7.125" style="2" customWidth="1"/>
    <col min="8967" max="8967" width="6.125" style="2" customWidth="1"/>
    <col min="8968" max="8968" width="8" style="2" customWidth="1"/>
    <col min="8969" max="8969" width="6.125" style="2" customWidth="1"/>
    <col min="8970" max="8970" width="7.125" style="2" customWidth="1"/>
    <col min="8971" max="8971" width="6.125" style="2" customWidth="1"/>
    <col min="8972" max="8972" width="7.375" style="2" customWidth="1"/>
    <col min="8973" max="8973" width="6.125" style="2" customWidth="1"/>
    <col min="8974" max="8974" width="8" style="2" customWidth="1"/>
    <col min="8975" max="8975" width="6.125" style="2" customWidth="1"/>
    <col min="8976" max="8976" width="7.125" style="2" customWidth="1"/>
    <col min="8977" max="8977" width="6.125" style="2" customWidth="1"/>
    <col min="8978" max="8978" width="7.5" style="2" customWidth="1"/>
    <col min="8979" max="8979" width="6.125" style="2" customWidth="1"/>
    <col min="8980" max="8980" width="7.125" style="2" customWidth="1"/>
    <col min="8981" max="8981" width="6.125" style="2" customWidth="1"/>
    <col min="8982" max="8982" width="7.125" style="2" customWidth="1"/>
    <col min="8983" max="8983" width="6.125" style="2" customWidth="1"/>
    <col min="8984" max="8984" width="7.75" style="2" customWidth="1"/>
    <col min="8985" max="8985" width="6.125" style="2" customWidth="1"/>
    <col min="8986" max="9216" width="9" style="2"/>
    <col min="9217" max="9217" width="18.125" style="2" customWidth="1"/>
    <col min="9218" max="9218" width="8" style="2" customWidth="1"/>
    <col min="9219" max="9219" width="6.125" style="2" customWidth="1"/>
    <col min="9220" max="9220" width="7.125" style="2" customWidth="1"/>
    <col min="9221" max="9221" width="6.125" style="2" customWidth="1"/>
    <col min="9222" max="9222" width="7.125" style="2" customWidth="1"/>
    <col min="9223" max="9223" width="6.125" style="2" customWidth="1"/>
    <col min="9224" max="9224" width="8" style="2" customWidth="1"/>
    <col min="9225" max="9225" width="6.125" style="2" customWidth="1"/>
    <col min="9226" max="9226" width="7.125" style="2" customWidth="1"/>
    <col min="9227" max="9227" width="6.125" style="2" customWidth="1"/>
    <col min="9228" max="9228" width="7.375" style="2" customWidth="1"/>
    <col min="9229" max="9229" width="6.125" style="2" customWidth="1"/>
    <col min="9230" max="9230" width="8" style="2" customWidth="1"/>
    <col min="9231" max="9231" width="6.125" style="2" customWidth="1"/>
    <col min="9232" max="9232" width="7.125" style="2" customWidth="1"/>
    <col min="9233" max="9233" width="6.125" style="2" customWidth="1"/>
    <col min="9234" max="9234" width="7.5" style="2" customWidth="1"/>
    <col min="9235" max="9235" width="6.125" style="2" customWidth="1"/>
    <col min="9236" max="9236" width="7.125" style="2" customWidth="1"/>
    <col min="9237" max="9237" width="6.125" style="2" customWidth="1"/>
    <col min="9238" max="9238" width="7.125" style="2" customWidth="1"/>
    <col min="9239" max="9239" width="6.125" style="2" customWidth="1"/>
    <col min="9240" max="9240" width="7.75" style="2" customWidth="1"/>
    <col min="9241" max="9241" width="6.125" style="2" customWidth="1"/>
    <col min="9242" max="9472" width="9" style="2"/>
    <col min="9473" max="9473" width="18.125" style="2" customWidth="1"/>
    <col min="9474" max="9474" width="8" style="2" customWidth="1"/>
    <col min="9475" max="9475" width="6.125" style="2" customWidth="1"/>
    <col min="9476" max="9476" width="7.125" style="2" customWidth="1"/>
    <col min="9477" max="9477" width="6.125" style="2" customWidth="1"/>
    <col min="9478" max="9478" width="7.125" style="2" customWidth="1"/>
    <col min="9479" max="9479" width="6.125" style="2" customWidth="1"/>
    <col min="9480" max="9480" width="8" style="2" customWidth="1"/>
    <col min="9481" max="9481" width="6.125" style="2" customWidth="1"/>
    <col min="9482" max="9482" width="7.125" style="2" customWidth="1"/>
    <col min="9483" max="9483" width="6.125" style="2" customWidth="1"/>
    <col min="9484" max="9484" width="7.375" style="2" customWidth="1"/>
    <col min="9485" max="9485" width="6.125" style="2" customWidth="1"/>
    <col min="9486" max="9486" width="8" style="2" customWidth="1"/>
    <col min="9487" max="9487" width="6.125" style="2" customWidth="1"/>
    <col min="9488" max="9488" width="7.125" style="2" customWidth="1"/>
    <col min="9489" max="9489" width="6.125" style="2" customWidth="1"/>
    <col min="9490" max="9490" width="7.5" style="2" customWidth="1"/>
    <col min="9491" max="9491" width="6.125" style="2" customWidth="1"/>
    <col min="9492" max="9492" width="7.125" style="2" customWidth="1"/>
    <col min="9493" max="9493" width="6.125" style="2" customWidth="1"/>
    <col min="9494" max="9494" width="7.125" style="2" customWidth="1"/>
    <col min="9495" max="9495" width="6.125" style="2" customWidth="1"/>
    <col min="9496" max="9496" width="7.75" style="2" customWidth="1"/>
    <col min="9497" max="9497" width="6.125" style="2" customWidth="1"/>
    <col min="9498" max="9728" width="9" style="2"/>
    <col min="9729" max="9729" width="18.125" style="2" customWidth="1"/>
    <col min="9730" max="9730" width="8" style="2" customWidth="1"/>
    <col min="9731" max="9731" width="6.125" style="2" customWidth="1"/>
    <col min="9732" max="9732" width="7.125" style="2" customWidth="1"/>
    <col min="9733" max="9733" width="6.125" style="2" customWidth="1"/>
    <col min="9734" max="9734" width="7.125" style="2" customWidth="1"/>
    <col min="9735" max="9735" width="6.125" style="2" customWidth="1"/>
    <col min="9736" max="9736" width="8" style="2" customWidth="1"/>
    <col min="9737" max="9737" width="6.125" style="2" customWidth="1"/>
    <col min="9738" max="9738" width="7.125" style="2" customWidth="1"/>
    <col min="9739" max="9739" width="6.125" style="2" customWidth="1"/>
    <col min="9740" max="9740" width="7.375" style="2" customWidth="1"/>
    <col min="9741" max="9741" width="6.125" style="2" customWidth="1"/>
    <col min="9742" max="9742" width="8" style="2" customWidth="1"/>
    <col min="9743" max="9743" width="6.125" style="2" customWidth="1"/>
    <col min="9744" max="9744" width="7.125" style="2" customWidth="1"/>
    <col min="9745" max="9745" width="6.125" style="2" customWidth="1"/>
    <col min="9746" max="9746" width="7.5" style="2" customWidth="1"/>
    <col min="9747" max="9747" width="6.125" style="2" customWidth="1"/>
    <col min="9748" max="9748" width="7.125" style="2" customWidth="1"/>
    <col min="9749" max="9749" width="6.125" style="2" customWidth="1"/>
    <col min="9750" max="9750" width="7.125" style="2" customWidth="1"/>
    <col min="9751" max="9751" width="6.125" style="2" customWidth="1"/>
    <col min="9752" max="9752" width="7.75" style="2" customWidth="1"/>
    <col min="9753" max="9753" width="6.125" style="2" customWidth="1"/>
    <col min="9754" max="9984" width="9" style="2"/>
    <col min="9985" max="9985" width="18.125" style="2" customWidth="1"/>
    <col min="9986" max="9986" width="8" style="2" customWidth="1"/>
    <col min="9987" max="9987" width="6.125" style="2" customWidth="1"/>
    <col min="9988" max="9988" width="7.125" style="2" customWidth="1"/>
    <col min="9989" max="9989" width="6.125" style="2" customWidth="1"/>
    <col min="9990" max="9990" width="7.125" style="2" customWidth="1"/>
    <col min="9991" max="9991" width="6.125" style="2" customWidth="1"/>
    <col min="9992" max="9992" width="8" style="2" customWidth="1"/>
    <col min="9993" max="9993" width="6.125" style="2" customWidth="1"/>
    <col min="9994" max="9994" width="7.125" style="2" customWidth="1"/>
    <col min="9995" max="9995" width="6.125" style="2" customWidth="1"/>
    <col min="9996" max="9996" width="7.375" style="2" customWidth="1"/>
    <col min="9997" max="9997" width="6.125" style="2" customWidth="1"/>
    <col min="9998" max="9998" width="8" style="2" customWidth="1"/>
    <col min="9999" max="9999" width="6.125" style="2" customWidth="1"/>
    <col min="10000" max="10000" width="7.125" style="2" customWidth="1"/>
    <col min="10001" max="10001" width="6.125" style="2" customWidth="1"/>
    <col min="10002" max="10002" width="7.5" style="2" customWidth="1"/>
    <col min="10003" max="10003" width="6.125" style="2" customWidth="1"/>
    <col min="10004" max="10004" width="7.125" style="2" customWidth="1"/>
    <col min="10005" max="10005" width="6.125" style="2" customWidth="1"/>
    <col min="10006" max="10006" width="7.125" style="2" customWidth="1"/>
    <col min="10007" max="10007" width="6.125" style="2" customWidth="1"/>
    <col min="10008" max="10008" width="7.75" style="2" customWidth="1"/>
    <col min="10009" max="10009" width="6.125" style="2" customWidth="1"/>
    <col min="10010" max="10240" width="9" style="2"/>
    <col min="10241" max="10241" width="18.125" style="2" customWidth="1"/>
    <col min="10242" max="10242" width="8" style="2" customWidth="1"/>
    <col min="10243" max="10243" width="6.125" style="2" customWidth="1"/>
    <col min="10244" max="10244" width="7.125" style="2" customWidth="1"/>
    <col min="10245" max="10245" width="6.125" style="2" customWidth="1"/>
    <col min="10246" max="10246" width="7.125" style="2" customWidth="1"/>
    <col min="10247" max="10247" width="6.125" style="2" customWidth="1"/>
    <col min="10248" max="10248" width="8" style="2" customWidth="1"/>
    <col min="10249" max="10249" width="6.125" style="2" customWidth="1"/>
    <col min="10250" max="10250" width="7.125" style="2" customWidth="1"/>
    <col min="10251" max="10251" width="6.125" style="2" customWidth="1"/>
    <col min="10252" max="10252" width="7.375" style="2" customWidth="1"/>
    <col min="10253" max="10253" width="6.125" style="2" customWidth="1"/>
    <col min="10254" max="10254" width="8" style="2" customWidth="1"/>
    <col min="10255" max="10255" width="6.125" style="2" customWidth="1"/>
    <col min="10256" max="10256" width="7.125" style="2" customWidth="1"/>
    <col min="10257" max="10257" width="6.125" style="2" customWidth="1"/>
    <col min="10258" max="10258" width="7.5" style="2" customWidth="1"/>
    <col min="10259" max="10259" width="6.125" style="2" customWidth="1"/>
    <col min="10260" max="10260" width="7.125" style="2" customWidth="1"/>
    <col min="10261" max="10261" width="6.125" style="2" customWidth="1"/>
    <col min="10262" max="10262" width="7.125" style="2" customWidth="1"/>
    <col min="10263" max="10263" width="6.125" style="2" customWidth="1"/>
    <col min="10264" max="10264" width="7.75" style="2" customWidth="1"/>
    <col min="10265" max="10265" width="6.125" style="2" customWidth="1"/>
    <col min="10266" max="10496" width="9" style="2"/>
    <col min="10497" max="10497" width="18.125" style="2" customWidth="1"/>
    <col min="10498" max="10498" width="8" style="2" customWidth="1"/>
    <col min="10499" max="10499" width="6.125" style="2" customWidth="1"/>
    <col min="10500" max="10500" width="7.125" style="2" customWidth="1"/>
    <col min="10501" max="10501" width="6.125" style="2" customWidth="1"/>
    <col min="10502" max="10502" width="7.125" style="2" customWidth="1"/>
    <col min="10503" max="10503" width="6.125" style="2" customWidth="1"/>
    <col min="10504" max="10504" width="8" style="2" customWidth="1"/>
    <col min="10505" max="10505" width="6.125" style="2" customWidth="1"/>
    <col min="10506" max="10506" width="7.125" style="2" customWidth="1"/>
    <col min="10507" max="10507" width="6.125" style="2" customWidth="1"/>
    <col min="10508" max="10508" width="7.375" style="2" customWidth="1"/>
    <col min="10509" max="10509" width="6.125" style="2" customWidth="1"/>
    <col min="10510" max="10510" width="8" style="2" customWidth="1"/>
    <col min="10511" max="10511" width="6.125" style="2" customWidth="1"/>
    <col min="10512" max="10512" width="7.125" style="2" customWidth="1"/>
    <col min="10513" max="10513" width="6.125" style="2" customWidth="1"/>
    <col min="10514" max="10514" width="7.5" style="2" customWidth="1"/>
    <col min="10515" max="10515" width="6.125" style="2" customWidth="1"/>
    <col min="10516" max="10516" width="7.125" style="2" customWidth="1"/>
    <col min="10517" max="10517" width="6.125" style="2" customWidth="1"/>
    <col min="10518" max="10518" width="7.125" style="2" customWidth="1"/>
    <col min="10519" max="10519" width="6.125" style="2" customWidth="1"/>
    <col min="10520" max="10520" width="7.75" style="2" customWidth="1"/>
    <col min="10521" max="10521" width="6.125" style="2" customWidth="1"/>
    <col min="10522" max="10752" width="9" style="2"/>
    <col min="10753" max="10753" width="18.125" style="2" customWidth="1"/>
    <col min="10754" max="10754" width="8" style="2" customWidth="1"/>
    <col min="10755" max="10755" width="6.125" style="2" customWidth="1"/>
    <col min="10756" max="10756" width="7.125" style="2" customWidth="1"/>
    <col min="10757" max="10757" width="6.125" style="2" customWidth="1"/>
    <col min="10758" max="10758" width="7.125" style="2" customWidth="1"/>
    <col min="10759" max="10759" width="6.125" style="2" customWidth="1"/>
    <col min="10760" max="10760" width="8" style="2" customWidth="1"/>
    <col min="10761" max="10761" width="6.125" style="2" customWidth="1"/>
    <col min="10762" max="10762" width="7.125" style="2" customWidth="1"/>
    <col min="10763" max="10763" width="6.125" style="2" customWidth="1"/>
    <col min="10764" max="10764" width="7.375" style="2" customWidth="1"/>
    <col min="10765" max="10765" width="6.125" style="2" customWidth="1"/>
    <col min="10766" max="10766" width="8" style="2" customWidth="1"/>
    <col min="10767" max="10767" width="6.125" style="2" customWidth="1"/>
    <col min="10768" max="10768" width="7.125" style="2" customWidth="1"/>
    <col min="10769" max="10769" width="6.125" style="2" customWidth="1"/>
    <col min="10770" max="10770" width="7.5" style="2" customWidth="1"/>
    <col min="10771" max="10771" width="6.125" style="2" customWidth="1"/>
    <col min="10772" max="10772" width="7.125" style="2" customWidth="1"/>
    <col min="10773" max="10773" width="6.125" style="2" customWidth="1"/>
    <col min="10774" max="10774" width="7.125" style="2" customWidth="1"/>
    <col min="10775" max="10775" width="6.125" style="2" customWidth="1"/>
    <col min="10776" max="10776" width="7.75" style="2" customWidth="1"/>
    <col min="10777" max="10777" width="6.125" style="2" customWidth="1"/>
    <col min="10778" max="11008" width="9" style="2"/>
    <col min="11009" max="11009" width="18.125" style="2" customWidth="1"/>
    <col min="11010" max="11010" width="8" style="2" customWidth="1"/>
    <col min="11011" max="11011" width="6.125" style="2" customWidth="1"/>
    <col min="11012" max="11012" width="7.125" style="2" customWidth="1"/>
    <col min="11013" max="11013" width="6.125" style="2" customWidth="1"/>
    <col min="11014" max="11014" width="7.125" style="2" customWidth="1"/>
    <col min="11015" max="11015" width="6.125" style="2" customWidth="1"/>
    <col min="11016" max="11016" width="8" style="2" customWidth="1"/>
    <col min="11017" max="11017" width="6.125" style="2" customWidth="1"/>
    <col min="11018" max="11018" width="7.125" style="2" customWidth="1"/>
    <col min="11019" max="11019" width="6.125" style="2" customWidth="1"/>
    <col min="11020" max="11020" width="7.375" style="2" customWidth="1"/>
    <col min="11021" max="11021" width="6.125" style="2" customWidth="1"/>
    <col min="11022" max="11022" width="8" style="2" customWidth="1"/>
    <col min="11023" max="11023" width="6.125" style="2" customWidth="1"/>
    <col min="11024" max="11024" width="7.125" style="2" customWidth="1"/>
    <col min="11025" max="11025" width="6.125" style="2" customWidth="1"/>
    <col min="11026" max="11026" width="7.5" style="2" customWidth="1"/>
    <col min="11027" max="11027" width="6.125" style="2" customWidth="1"/>
    <col min="11028" max="11028" width="7.125" style="2" customWidth="1"/>
    <col min="11029" max="11029" width="6.125" style="2" customWidth="1"/>
    <col min="11030" max="11030" width="7.125" style="2" customWidth="1"/>
    <col min="11031" max="11031" width="6.125" style="2" customWidth="1"/>
    <col min="11032" max="11032" width="7.75" style="2" customWidth="1"/>
    <col min="11033" max="11033" width="6.125" style="2" customWidth="1"/>
    <col min="11034" max="11264" width="9" style="2"/>
    <col min="11265" max="11265" width="18.125" style="2" customWidth="1"/>
    <col min="11266" max="11266" width="8" style="2" customWidth="1"/>
    <col min="11267" max="11267" width="6.125" style="2" customWidth="1"/>
    <col min="11268" max="11268" width="7.125" style="2" customWidth="1"/>
    <col min="11269" max="11269" width="6.125" style="2" customWidth="1"/>
    <col min="11270" max="11270" width="7.125" style="2" customWidth="1"/>
    <col min="11271" max="11271" width="6.125" style="2" customWidth="1"/>
    <col min="11272" max="11272" width="8" style="2" customWidth="1"/>
    <col min="11273" max="11273" width="6.125" style="2" customWidth="1"/>
    <col min="11274" max="11274" width="7.125" style="2" customWidth="1"/>
    <col min="11275" max="11275" width="6.125" style="2" customWidth="1"/>
    <col min="11276" max="11276" width="7.375" style="2" customWidth="1"/>
    <col min="11277" max="11277" width="6.125" style="2" customWidth="1"/>
    <col min="11278" max="11278" width="8" style="2" customWidth="1"/>
    <col min="11279" max="11279" width="6.125" style="2" customWidth="1"/>
    <col min="11280" max="11280" width="7.125" style="2" customWidth="1"/>
    <col min="11281" max="11281" width="6.125" style="2" customWidth="1"/>
    <col min="11282" max="11282" width="7.5" style="2" customWidth="1"/>
    <col min="11283" max="11283" width="6.125" style="2" customWidth="1"/>
    <col min="11284" max="11284" width="7.125" style="2" customWidth="1"/>
    <col min="11285" max="11285" width="6.125" style="2" customWidth="1"/>
    <col min="11286" max="11286" width="7.125" style="2" customWidth="1"/>
    <col min="11287" max="11287" width="6.125" style="2" customWidth="1"/>
    <col min="11288" max="11288" width="7.75" style="2" customWidth="1"/>
    <col min="11289" max="11289" width="6.125" style="2" customWidth="1"/>
    <col min="11290" max="11520" width="9" style="2"/>
    <col min="11521" max="11521" width="18.125" style="2" customWidth="1"/>
    <col min="11522" max="11522" width="8" style="2" customWidth="1"/>
    <col min="11523" max="11523" width="6.125" style="2" customWidth="1"/>
    <col min="11524" max="11524" width="7.125" style="2" customWidth="1"/>
    <col min="11525" max="11525" width="6.125" style="2" customWidth="1"/>
    <col min="11526" max="11526" width="7.125" style="2" customWidth="1"/>
    <col min="11527" max="11527" width="6.125" style="2" customWidth="1"/>
    <col min="11528" max="11528" width="8" style="2" customWidth="1"/>
    <col min="11529" max="11529" width="6.125" style="2" customWidth="1"/>
    <col min="11530" max="11530" width="7.125" style="2" customWidth="1"/>
    <col min="11531" max="11531" width="6.125" style="2" customWidth="1"/>
    <col min="11532" max="11532" width="7.375" style="2" customWidth="1"/>
    <col min="11533" max="11533" width="6.125" style="2" customWidth="1"/>
    <col min="11534" max="11534" width="8" style="2" customWidth="1"/>
    <col min="11535" max="11535" width="6.125" style="2" customWidth="1"/>
    <col min="11536" max="11536" width="7.125" style="2" customWidth="1"/>
    <col min="11537" max="11537" width="6.125" style="2" customWidth="1"/>
    <col min="11538" max="11538" width="7.5" style="2" customWidth="1"/>
    <col min="11539" max="11539" width="6.125" style="2" customWidth="1"/>
    <col min="11540" max="11540" width="7.125" style="2" customWidth="1"/>
    <col min="11541" max="11541" width="6.125" style="2" customWidth="1"/>
    <col min="11542" max="11542" width="7.125" style="2" customWidth="1"/>
    <col min="11543" max="11543" width="6.125" style="2" customWidth="1"/>
    <col min="11544" max="11544" width="7.75" style="2" customWidth="1"/>
    <col min="11545" max="11545" width="6.125" style="2" customWidth="1"/>
    <col min="11546" max="11776" width="9" style="2"/>
    <col min="11777" max="11777" width="18.125" style="2" customWidth="1"/>
    <col min="11778" max="11778" width="8" style="2" customWidth="1"/>
    <col min="11779" max="11779" width="6.125" style="2" customWidth="1"/>
    <col min="11780" max="11780" width="7.125" style="2" customWidth="1"/>
    <col min="11781" max="11781" width="6.125" style="2" customWidth="1"/>
    <col min="11782" max="11782" width="7.125" style="2" customWidth="1"/>
    <col min="11783" max="11783" width="6.125" style="2" customWidth="1"/>
    <col min="11784" max="11784" width="8" style="2" customWidth="1"/>
    <col min="11785" max="11785" width="6.125" style="2" customWidth="1"/>
    <col min="11786" max="11786" width="7.125" style="2" customWidth="1"/>
    <col min="11787" max="11787" width="6.125" style="2" customWidth="1"/>
    <col min="11788" max="11788" width="7.375" style="2" customWidth="1"/>
    <col min="11789" max="11789" width="6.125" style="2" customWidth="1"/>
    <col min="11790" max="11790" width="8" style="2" customWidth="1"/>
    <col min="11791" max="11791" width="6.125" style="2" customWidth="1"/>
    <col min="11792" max="11792" width="7.125" style="2" customWidth="1"/>
    <col min="11793" max="11793" width="6.125" style="2" customWidth="1"/>
    <col min="11794" max="11794" width="7.5" style="2" customWidth="1"/>
    <col min="11795" max="11795" width="6.125" style="2" customWidth="1"/>
    <col min="11796" max="11796" width="7.125" style="2" customWidth="1"/>
    <col min="11797" max="11797" width="6.125" style="2" customWidth="1"/>
    <col min="11798" max="11798" width="7.125" style="2" customWidth="1"/>
    <col min="11799" max="11799" width="6.125" style="2" customWidth="1"/>
    <col min="11800" max="11800" width="7.75" style="2" customWidth="1"/>
    <col min="11801" max="11801" width="6.125" style="2" customWidth="1"/>
    <col min="11802" max="12032" width="9" style="2"/>
    <col min="12033" max="12033" width="18.125" style="2" customWidth="1"/>
    <col min="12034" max="12034" width="8" style="2" customWidth="1"/>
    <col min="12035" max="12035" width="6.125" style="2" customWidth="1"/>
    <col min="12036" max="12036" width="7.125" style="2" customWidth="1"/>
    <col min="12037" max="12037" width="6.125" style="2" customWidth="1"/>
    <col min="12038" max="12038" width="7.125" style="2" customWidth="1"/>
    <col min="12039" max="12039" width="6.125" style="2" customWidth="1"/>
    <col min="12040" max="12040" width="8" style="2" customWidth="1"/>
    <col min="12041" max="12041" width="6.125" style="2" customWidth="1"/>
    <col min="12042" max="12042" width="7.125" style="2" customWidth="1"/>
    <col min="12043" max="12043" width="6.125" style="2" customWidth="1"/>
    <col min="12044" max="12044" width="7.375" style="2" customWidth="1"/>
    <col min="12045" max="12045" width="6.125" style="2" customWidth="1"/>
    <col min="12046" max="12046" width="8" style="2" customWidth="1"/>
    <col min="12047" max="12047" width="6.125" style="2" customWidth="1"/>
    <col min="12048" max="12048" width="7.125" style="2" customWidth="1"/>
    <col min="12049" max="12049" width="6.125" style="2" customWidth="1"/>
    <col min="12050" max="12050" width="7.5" style="2" customWidth="1"/>
    <col min="12051" max="12051" width="6.125" style="2" customWidth="1"/>
    <col min="12052" max="12052" width="7.125" style="2" customWidth="1"/>
    <col min="12053" max="12053" width="6.125" style="2" customWidth="1"/>
    <col min="12054" max="12054" width="7.125" style="2" customWidth="1"/>
    <col min="12055" max="12055" width="6.125" style="2" customWidth="1"/>
    <col min="12056" max="12056" width="7.75" style="2" customWidth="1"/>
    <col min="12057" max="12057" width="6.125" style="2" customWidth="1"/>
    <col min="12058" max="12288" width="9" style="2"/>
    <col min="12289" max="12289" width="18.125" style="2" customWidth="1"/>
    <col min="12290" max="12290" width="8" style="2" customWidth="1"/>
    <col min="12291" max="12291" width="6.125" style="2" customWidth="1"/>
    <col min="12292" max="12292" width="7.125" style="2" customWidth="1"/>
    <col min="12293" max="12293" width="6.125" style="2" customWidth="1"/>
    <col min="12294" max="12294" width="7.125" style="2" customWidth="1"/>
    <col min="12295" max="12295" width="6.125" style="2" customWidth="1"/>
    <col min="12296" max="12296" width="8" style="2" customWidth="1"/>
    <col min="12297" max="12297" width="6.125" style="2" customWidth="1"/>
    <col min="12298" max="12298" width="7.125" style="2" customWidth="1"/>
    <col min="12299" max="12299" width="6.125" style="2" customWidth="1"/>
    <col min="12300" max="12300" width="7.375" style="2" customWidth="1"/>
    <col min="12301" max="12301" width="6.125" style="2" customWidth="1"/>
    <col min="12302" max="12302" width="8" style="2" customWidth="1"/>
    <col min="12303" max="12303" width="6.125" style="2" customWidth="1"/>
    <col min="12304" max="12304" width="7.125" style="2" customWidth="1"/>
    <col min="12305" max="12305" width="6.125" style="2" customWidth="1"/>
    <col min="12306" max="12306" width="7.5" style="2" customWidth="1"/>
    <col min="12307" max="12307" width="6.125" style="2" customWidth="1"/>
    <col min="12308" max="12308" width="7.125" style="2" customWidth="1"/>
    <col min="12309" max="12309" width="6.125" style="2" customWidth="1"/>
    <col min="12310" max="12310" width="7.125" style="2" customWidth="1"/>
    <col min="12311" max="12311" width="6.125" style="2" customWidth="1"/>
    <col min="12312" max="12312" width="7.75" style="2" customWidth="1"/>
    <col min="12313" max="12313" width="6.125" style="2" customWidth="1"/>
    <col min="12314" max="12544" width="9" style="2"/>
    <col min="12545" max="12545" width="18.125" style="2" customWidth="1"/>
    <col min="12546" max="12546" width="8" style="2" customWidth="1"/>
    <col min="12547" max="12547" width="6.125" style="2" customWidth="1"/>
    <col min="12548" max="12548" width="7.125" style="2" customWidth="1"/>
    <col min="12549" max="12549" width="6.125" style="2" customWidth="1"/>
    <col min="12550" max="12550" width="7.125" style="2" customWidth="1"/>
    <col min="12551" max="12551" width="6.125" style="2" customWidth="1"/>
    <col min="12552" max="12552" width="8" style="2" customWidth="1"/>
    <col min="12553" max="12553" width="6.125" style="2" customWidth="1"/>
    <col min="12554" max="12554" width="7.125" style="2" customWidth="1"/>
    <col min="12555" max="12555" width="6.125" style="2" customWidth="1"/>
    <col min="12556" max="12556" width="7.375" style="2" customWidth="1"/>
    <col min="12557" max="12557" width="6.125" style="2" customWidth="1"/>
    <col min="12558" max="12558" width="8" style="2" customWidth="1"/>
    <col min="12559" max="12559" width="6.125" style="2" customWidth="1"/>
    <col min="12560" max="12560" width="7.125" style="2" customWidth="1"/>
    <col min="12561" max="12561" width="6.125" style="2" customWidth="1"/>
    <col min="12562" max="12562" width="7.5" style="2" customWidth="1"/>
    <col min="12563" max="12563" width="6.125" style="2" customWidth="1"/>
    <col min="12564" max="12564" width="7.125" style="2" customWidth="1"/>
    <col min="12565" max="12565" width="6.125" style="2" customWidth="1"/>
    <col min="12566" max="12566" width="7.125" style="2" customWidth="1"/>
    <col min="12567" max="12567" width="6.125" style="2" customWidth="1"/>
    <col min="12568" max="12568" width="7.75" style="2" customWidth="1"/>
    <col min="12569" max="12569" width="6.125" style="2" customWidth="1"/>
    <col min="12570" max="12800" width="9" style="2"/>
    <col min="12801" max="12801" width="18.125" style="2" customWidth="1"/>
    <col min="12802" max="12802" width="8" style="2" customWidth="1"/>
    <col min="12803" max="12803" width="6.125" style="2" customWidth="1"/>
    <col min="12804" max="12804" width="7.125" style="2" customWidth="1"/>
    <col min="12805" max="12805" width="6.125" style="2" customWidth="1"/>
    <col min="12806" max="12806" width="7.125" style="2" customWidth="1"/>
    <col min="12807" max="12807" width="6.125" style="2" customWidth="1"/>
    <col min="12808" max="12808" width="8" style="2" customWidth="1"/>
    <col min="12809" max="12809" width="6.125" style="2" customWidth="1"/>
    <col min="12810" max="12810" width="7.125" style="2" customWidth="1"/>
    <col min="12811" max="12811" width="6.125" style="2" customWidth="1"/>
    <col min="12812" max="12812" width="7.375" style="2" customWidth="1"/>
    <col min="12813" max="12813" width="6.125" style="2" customWidth="1"/>
    <col min="12814" max="12814" width="8" style="2" customWidth="1"/>
    <col min="12815" max="12815" width="6.125" style="2" customWidth="1"/>
    <col min="12816" max="12816" width="7.125" style="2" customWidth="1"/>
    <col min="12817" max="12817" width="6.125" style="2" customWidth="1"/>
    <col min="12818" max="12818" width="7.5" style="2" customWidth="1"/>
    <col min="12819" max="12819" width="6.125" style="2" customWidth="1"/>
    <col min="12820" max="12820" width="7.125" style="2" customWidth="1"/>
    <col min="12821" max="12821" width="6.125" style="2" customWidth="1"/>
    <col min="12822" max="12822" width="7.125" style="2" customWidth="1"/>
    <col min="12823" max="12823" width="6.125" style="2" customWidth="1"/>
    <col min="12824" max="12824" width="7.75" style="2" customWidth="1"/>
    <col min="12825" max="12825" width="6.125" style="2" customWidth="1"/>
    <col min="12826" max="13056" width="9" style="2"/>
    <col min="13057" max="13057" width="18.125" style="2" customWidth="1"/>
    <col min="13058" max="13058" width="8" style="2" customWidth="1"/>
    <col min="13059" max="13059" width="6.125" style="2" customWidth="1"/>
    <col min="13060" max="13060" width="7.125" style="2" customWidth="1"/>
    <col min="13061" max="13061" width="6.125" style="2" customWidth="1"/>
    <col min="13062" max="13062" width="7.125" style="2" customWidth="1"/>
    <col min="13063" max="13063" width="6.125" style="2" customWidth="1"/>
    <col min="13064" max="13064" width="8" style="2" customWidth="1"/>
    <col min="13065" max="13065" width="6.125" style="2" customWidth="1"/>
    <col min="13066" max="13066" width="7.125" style="2" customWidth="1"/>
    <col min="13067" max="13067" width="6.125" style="2" customWidth="1"/>
    <col min="13068" max="13068" width="7.375" style="2" customWidth="1"/>
    <col min="13069" max="13069" width="6.125" style="2" customWidth="1"/>
    <col min="13070" max="13070" width="8" style="2" customWidth="1"/>
    <col min="13071" max="13071" width="6.125" style="2" customWidth="1"/>
    <col min="13072" max="13072" width="7.125" style="2" customWidth="1"/>
    <col min="13073" max="13073" width="6.125" style="2" customWidth="1"/>
    <col min="13074" max="13074" width="7.5" style="2" customWidth="1"/>
    <col min="13075" max="13075" width="6.125" style="2" customWidth="1"/>
    <col min="13076" max="13076" width="7.125" style="2" customWidth="1"/>
    <col min="13077" max="13077" width="6.125" style="2" customWidth="1"/>
    <col min="13078" max="13078" width="7.125" style="2" customWidth="1"/>
    <col min="13079" max="13079" width="6.125" style="2" customWidth="1"/>
    <col min="13080" max="13080" width="7.75" style="2" customWidth="1"/>
    <col min="13081" max="13081" width="6.125" style="2" customWidth="1"/>
    <col min="13082" max="13312" width="9" style="2"/>
    <col min="13313" max="13313" width="18.125" style="2" customWidth="1"/>
    <col min="13314" max="13314" width="8" style="2" customWidth="1"/>
    <col min="13315" max="13315" width="6.125" style="2" customWidth="1"/>
    <col min="13316" max="13316" width="7.125" style="2" customWidth="1"/>
    <col min="13317" max="13317" width="6.125" style="2" customWidth="1"/>
    <col min="13318" max="13318" width="7.125" style="2" customWidth="1"/>
    <col min="13319" max="13319" width="6.125" style="2" customWidth="1"/>
    <col min="13320" max="13320" width="8" style="2" customWidth="1"/>
    <col min="13321" max="13321" width="6.125" style="2" customWidth="1"/>
    <col min="13322" max="13322" width="7.125" style="2" customWidth="1"/>
    <col min="13323" max="13323" width="6.125" style="2" customWidth="1"/>
    <col min="13324" max="13324" width="7.375" style="2" customWidth="1"/>
    <col min="13325" max="13325" width="6.125" style="2" customWidth="1"/>
    <col min="13326" max="13326" width="8" style="2" customWidth="1"/>
    <col min="13327" max="13327" width="6.125" style="2" customWidth="1"/>
    <col min="13328" max="13328" width="7.125" style="2" customWidth="1"/>
    <col min="13329" max="13329" width="6.125" style="2" customWidth="1"/>
    <col min="13330" max="13330" width="7.5" style="2" customWidth="1"/>
    <col min="13331" max="13331" width="6.125" style="2" customWidth="1"/>
    <col min="13332" max="13332" width="7.125" style="2" customWidth="1"/>
    <col min="13333" max="13333" width="6.125" style="2" customWidth="1"/>
    <col min="13334" max="13334" width="7.125" style="2" customWidth="1"/>
    <col min="13335" max="13335" width="6.125" style="2" customWidth="1"/>
    <col min="13336" max="13336" width="7.75" style="2" customWidth="1"/>
    <col min="13337" max="13337" width="6.125" style="2" customWidth="1"/>
    <col min="13338" max="13568" width="9" style="2"/>
    <col min="13569" max="13569" width="18.125" style="2" customWidth="1"/>
    <col min="13570" max="13570" width="8" style="2" customWidth="1"/>
    <col min="13571" max="13571" width="6.125" style="2" customWidth="1"/>
    <col min="13572" max="13572" width="7.125" style="2" customWidth="1"/>
    <col min="13573" max="13573" width="6.125" style="2" customWidth="1"/>
    <col min="13574" max="13574" width="7.125" style="2" customWidth="1"/>
    <col min="13575" max="13575" width="6.125" style="2" customWidth="1"/>
    <col min="13576" max="13576" width="8" style="2" customWidth="1"/>
    <col min="13577" max="13577" width="6.125" style="2" customWidth="1"/>
    <col min="13578" max="13578" width="7.125" style="2" customWidth="1"/>
    <col min="13579" max="13579" width="6.125" style="2" customWidth="1"/>
    <col min="13580" max="13580" width="7.375" style="2" customWidth="1"/>
    <col min="13581" max="13581" width="6.125" style="2" customWidth="1"/>
    <col min="13582" max="13582" width="8" style="2" customWidth="1"/>
    <col min="13583" max="13583" width="6.125" style="2" customWidth="1"/>
    <col min="13584" max="13584" width="7.125" style="2" customWidth="1"/>
    <col min="13585" max="13585" width="6.125" style="2" customWidth="1"/>
    <col min="13586" max="13586" width="7.5" style="2" customWidth="1"/>
    <col min="13587" max="13587" width="6.125" style="2" customWidth="1"/>
    <col min="13588" max="13588" width="7.125" style="2" customWidth="1"/>
    <col min="13589" max="13589" width="6.125" style="2" customWidth="1"/>
    <col min="13590" max="13590" width="7.125" style="2" customWidth="1"/>
    <col min="13591" max="13591" width="6.125" style="2" customWidth="1"/>
    <col min="13592" max="13592" width="7.75" style="2" customWidth="1"/>
    <col min="13593" max="13593" width="6.125" style="2" customWidth="1"/>
    <col min="13594" max="13824" width="9" style="2"/>
    <col min="13825" max="13825" width="18.125" style="2" customWidth="1"/>
    <col min="13826" max="13826" width="8" style="2" customWidth="1"/>
    <col min="13827" max="13827" width="6.125" style="2" customWidth="1"/>
    <col min="13828" max="13828" width="7.125" style="2" customWidth="1"/>
    <col min="13829" max="13829" width="6.125" style="2" customWidth="1"/>
    <col min="13830" max="13830" width="7.125" style="2" customWidth="1"/>
    <col min="13831" max="13831" width="6.125" style="2" customWidth="1"/>
    <col min="13832" max="13832" width="8" style="2" customWidth="1"/>
    <col min="13833" max="13833" width="6.125" style="2" customWidth="1"/>
    <col min="13834" max="13834" width="7.125" style="2" customWidth="1"/>
    <col min="13835" max="13835" width="6.125" style="2" customWidth="1"/>
    <col min="13836" max="13836" width="7.375" style="2" customWidth="1"/>
    <col min="13837" max="13837" width="6.125" style="2" customWidth="1"/>
    <col min="13838" max="13838" width="8" style="2" customWidth="1"/>
    <col min="13839" max="13839" width="6.125" style="2" customWidth="1"/>
    <col min="13840" max="13840" width="7.125" style="2" customWidth="1"/>
    <col min="13841" max="13841" width="6.125" style="2" customWidth="1"/>
    <col min="13842" max="13842" width="7.5" style="2" customWidth="1"/>
    <col min="13843" max="13843" width="6.125" style="2" customWidth="1"/>
    <col min="13844" max="13844" width="7.125" style="2" customWidth="1"/>
    <col min="13845" max="13845" width="6.125" style="2" customWidth="1"/>
    <col min="13846" max="13846" width="7.125" style="2" customWidth="1"/>
    <col min="13847" max="13847" width="6.125" style="2" customWidth="1"/>
    <col min="13848" max="13848" width="7.75" style="2" customWidth="1"/>
    <col min="13849" max="13849" width="6.125" style="2" customWidth="1"/>
    <col min="13850" max="14080" width="9" style="2"/>
    <col min="14081" max="14081" width="18.125" style="2" customWidth="1"/>
    <col min="14082" max="14082" width="8" style="2" customWidth="1"/>
    <col min="14083" max="14083" width="6.125" style="2" customWidth="1"/>
    <col min="14084" max="14084" width="7.125" style="2" customWidth="1"/>
    <col min="14085" max="14085" width="6.125" style="2" customWidth="1"/>
    <col min="14086" max="14086" width="7.125" style="2" customWidth="1"/>
    <col min="14087" max="14087" width="6.125" style="2" customWidth="1"/>
    <col min="14088" max="14088" width="8" style="2" customWidth="1"/>
    <col min="14089" max="14089" width="6.125" style="2" customWidth="1"/>
    <col min="14090" max="14090" width="7.125" style="2" customWidth="1"/>
    <col min="14091" max="14091" width="6.125" style="2" customWidth="1"/>
    <col min="14092" max="14092" width="7.375" style="2" customWidth="1"/>
    <col min="14093" max="14093" width="6.125" style="2" customWidth="1"/>
    <col min="14094" max="14094" width="8" style="2" customWidth="1"/>
    <col min="14095" max="14095" width="6.125" style="2" customWidth="1"/>
    <col min="14096" max="14096" width="7.125" style="2" customWidth="1"/>
    <col min="14097" max="14097" width="6.125" style="2" customWidth="1"/>
    <col min="14098" max="14098" width="7.5" style="2" customWidth="1"/>
    <col min="14099" max="14099" width="6.125" style="2" customWidth="1"/>
    <col min="14100" max="14100" width="7.125" style="2" customWidth="1"/>
    <col min="14101" max="14101" width="6.125" style="2" customWidth="1"/>
    <col min="14102" max="14102" width="7.125" style="2" customWidth="1"/>
    <col min="14103" max="14103" width="6.125" style="2" customWidth="1"/>
    <col min="14104" max="14104" width="7.75" style="2" customWidth="1"/>
    <col min="14105" max="14105" width="6.125" style="2" customWidth="1"/>
    <col min="14106" max="14336" width="9" style="2"/>
    <col min="14337" max="14337" width="18.125" style="2" customWidth="1"/>
    <col min="14338" max="14338" width="8" style="2" customWidth="1"/>
    <col min="14339" max="14339" width="6.125" style="2" customWidth="1"/>
    <col min="14340" max="14340" width="7.125" style="2" customWidth="1"/>
    <col min="14341" max="14341" width="6.125" style="2" customWidth="1"/>
    <col min="14342" max="14342" width="7.125" style="2" customWidth="1"/>
    <col min="14343" max="14343" width="6.125" style="2" customWidth="1"/>
    <col min="14344" max="14344" width="8" style="2" customWidth="1"/>
    <col min="14345" max="14345" width="6.125" style="2" customWidth="1"/>
    <col min="14346" max="14346" width="7.125" style="2" customWidth="1"/>
    <col min="14347" max="14347" width="6.125" style="2" customWidth="1"/>
    <col min="14348" max="14348" width="7.375" style="2" customWidth="1"/>
    <col min="14349" max="14349" width="6.125" style="2" customWidth="1"/>
    <col min="14350" max="14350" width="8" style="2" customWidth="1"/>
    <col min="14351" max="14351" width="6.125" style="2" customWidth="1"/>
    <col min="14352" max="14352" width="7.125" style="2" customWidth="1"/>
    <col min="14353" max="14353" width="6.125" style="2" customWidth="1"/>
    <col min="14354" max="14354" width="7.5" style="2" customWidth="1"/>
    <col min="14355" max="14355" width="6.125" style="2" customWidth="1"/>
    <col min="14356" max="14356" width="7.125" style="2" customWidth="1"/>
    <col min="14357" max="14357" width="6.125" style="2" customWidth="1"/>
    <col min="14358" max="14358" width="7.125" style="2" customWidth="1"/>
    <col min="14359" max="14359" width="6.125" style="2" customWidth="1"/>
    <col min="14360" max="14360" width="7.75" style="2" customWidth="1"/>
    <col min="14361" max="14361" width="6.125" style="2" customWidth="1"/>
    <col min="14362" max="14592" width="9" style="2"/>
    <col min="14593" max="14593" width="18.125" style="2" customWidth="1"/>
    <col min="14594" max="14594" width="8" style="2" customWidth="1"/>
    <col min="14595" max="14595" width="6.125" style="2" customWidth="1"/>
    <col min="14596" max="14596" width="7.125" style="2" customWidth="1"/>
    <col min="14597" max="14597" width="6.125" style="2" customWidth="1"/>
    <col min="14598" max="14598" width="7.125" style="2" customWidth="1"/>
    <col min="14599" max="14599" width="6.125" style="2" customWidth="1"/>
    <col min="14600" max="14600" width="8" style="2" customWidth="1"/>
    <col min="14601" max="14601" width="6.125" style="2" customWidth="1"/>
    <col min="14602" max="14602" width="7.125" style="2" customWidth="1"/>
    <col min="14603" max="14603" width="6.125" style="2" customWidth="1"/>
    <col min="14604" max="14604" width="7.375" style="2" customWidth="1"/>
    <col min="14605" max="14605" width="6.125" style="2" customWidth="1"/>
    <col min="14606" max="14606" width="8" style="2" customWidth="1"/>
    <col min="14607" max="14607" width="6.125" style="2" customWidth="1"/>
    <col min="14608" max="14608" width="7.125" style="2" customWidth="1"/>
    <col min="14609" max="14609" width="6.125" style="2" customWidth="1"/>
    <col min="14610" max="14610" width="7.5" style="2" customWidth="1"/>
    <col min="14611" max="14611" width="6.125" style="2" customWidth="1"/>
    <col min="14612" max="14612" width="7.125" style="2" customWidth="1"/>
    <col min="14613" max="14613" width="6.125" style="2" customWidth="1"/>
    <col min="14614" max="14614" width="7.125" style="2" customWidth="1"/>
    <col min="14615" max="14615" width="6.125" style="2" customWidth="1"/>
    <col min="14616" max="14616" width="7.75" style="2" customWidth="1"/>
    <col min="14617" max="14617" width="6.125" style="2" customWidth="1"/>
    <col min="14618" max="14848" width="9" style="2"/>
    <col min="14849" max="14849" width="18.125" style="2" customWidth="1"/>
    <col min="14850" max="14850" width="8" style="2" customWidth="1"/>
    <col min="14851" max="14851" width="6.125" style="2" customWidth="1"/>
    <col min="14852" max="14852" width="7.125" style="2" customWidth="1"/>
    <col min="14853" max="14853" width="6.125" style="2" customWidth="1"/>
    <col min="14854" max="14854" width="7.125" style="2" customWidth="1"/>
    <col min="14855" max="14855" width="6.125" style="2" customWidth="1"/>
    <col min="14856" max="14856" width="8" style="2" customWidth="1"/>
    <col min="14857" max="14857" width="6.125" style="2" customWidth="1"/>
    <col min="14858" max="14858" width="7.125" style="2" customWidth="1"/>
    <col min="14859" max="14859" width="6.125" style="2" customWidth="1"/>
    <col min="14860" max="14860" width="7.375" style="2" customWidth="1"/>
    <col min="14861" max="14861" width="6.125" style="2" customWidth="1"/>
    <col min="14862" max="14862" width="8" style="2" customWidth="1"/>
    <col min="14863" max="14863" width="6.125" style="2" customWidth="1"/>
    <col min="14864" max="14864" width="7.125" style="2" customWidth="1"/>
    <col min="14865" max="14865" width="6.125" style="2" customWidth="1"/>
    <col min="14866" max="14866" width="7.5" style="2" customWidth="1"/>
    <col min="14867" max="14867" width="6.125" style="2" customWidth="1"/>
    <col min="14868" max="14868" width="7.125" style="2" customWidth="1"/>
    <col min="14869" max="14869" width="6.125" style="2" customWidth="1"/>
    <col min="14870" max="14870" width="7.125" style="2" customWidth="1"/>
    <col min="14871" max="14871" width="6.125" style="2" customWidth="1"/>
    <col min="14872" max="14872" width="7.75" style="2" customWidth="1"/>
    <col min="14873" max="14873" width="6.125" style="2" customWidth="1"/>
    <col min="14874" max="15104" width="9" style="2"/>
    <col min="15105" max="15105" width="18.125" style="2" customWidth="1"/>
    <col min="15106" max="15106" width="8" style="2" customWidth="1"/>
    <col min="15107" max="15107" width="6.125" style="2" customWidth="1"/>
    <col min="15108" max="15108" width="7.125" style="2" customWidth="1"/>
    <col min="15109" max="15109" width="6.125" style="2" customWidth="1"/>
    <col min="15110" max="15110" width="7.125" style="2" customWidth="1"/>
    <col min="15111" max="15111" width="6.125" style="2" customWidth="1"/>
    <col min="15112" max="15112" width="8" style="2" customWidth="1"/>
    <col min="15113" max="15113" width="6.125" style="2" customWidth="1"/>
    <col min="15114" max="15114" width="7.125" style="2" customWidth="1"/>
    <col min="15115" max="15115" width="6.125" style="2" customWidth="1"/>
    <col min="15116" max="15116" width="7.375" style="2" customWidth="1"/>
    <col min="15117" max="15117" width="6.125" style="2" customWidth="1"/>
    <col min="15118" max="15118" width="8" style="2" customWidth="1"/>
    <col min="15119" max="15119" width="6.125" style="2" customWidth="1"/>
    <col min="15120" max="15120" width="7.125" style="2" customWidth="1"/>
    <col min="15121" max="15121" width="6.125" style="2" customWidth="1"/>
    <col min="15122" max="15122" width="7.5" style="2" customWidth="1"/>
    <col min="15123" max="15123" width="6.125" style="2" customWidth="1"/>
    <col min="15124" max="15124" width="7.125" style="2" customWidth="1"/>
    <col min="15125" max="15125" width="6.125" style="2" customWidth="1"/>
    <col min="15126" max="15126" width="7.125" style="2" customWidth="1"/>
    <col min="15127" max="15127" width="6.125" style="2" customWidth="1"/>
    <col min="15128" max="15128" width="7.75" style="2" customWidth="1"/>
    <col min="15129" max="15129" width="6.125" style="2" customWidth="1"/>
    <col min="15130" max="15360" width="9" style="2"/>
    <col min="15361" max="15361" width="18.125" style="2" customWidth="1"/>
    <col min="15362" max="15362" width="8" style="2" customWidth="1"/>
    <col min="15363" max="15363" width="6.125" style="2" customWidth="1"/>
    <col min="15364" max="15364" width="7.125" style="2" customWidth="1"/>
    <col min="15365" max="15365" width="6.125" style="2" customWidth="1"/>
    <col min="15366" max="15366" width="7.125" style="2" customWidth="1"/>
    <col min="15367" max="15367" width="6.125" style="2" customWidth="1"/>
    <col min="15368" max="15368" width="8" style="2" customWidth="1"/>
    <col min="15369" max="15369" width="6.125" style="2" customWidth="1"/>
    <col min="15370" max="15370" width="7.125" style="2" customWidth="1"/>
    <col min="15371" max="15371" width="6.125" style="2" customWidth="1"/>
    <col min="15372" max="15372" width="7.375" style="2" customWidth="1"/>
    <col min="15373" max="15373" width="6.125" style="2" customWidth="1"/>
    <col min="15374" max="15374" width="8" style="2" customWidth="1"/>
    <col min="15375" max="15375" width="6.125" style="2" customWidth="1"/>
    <col min="15376" max="15376" width="7.125" style="2" customWidth="1"/>
    <col min="15377" max="15377" width="6.125" style="2" customWidth="1"/>
    <col min="15378" max="15378" width="7.5" style="2" customWidth="1"/>
    <col min="15379" max="15379" width="6.125" style="2" customWidth="1"/>
    <col min="15380" max="15380" width="7.125" style="2" customWidth="1"/>
    <col min="15381" max="15381" width="6.125" style="2" customWidth="1"/>
    <col min="15382" max="15382" width="7.125" style="2" customWidth="1"/>
    <col min="15383" max="15383" width="6.125" style="2" customWidth="1"/>
    <col min="15384" max="15384" width="7.75" style="2" customWidth="1"/>
    <col min="15385" max="15385" width="6.125" style="2" customWidth="1"/>
    <col min="15386" max="15616" width="9" style="2"/>
    <col min="15617" max="15617" width="18.125" style="2" customWidth="1"/>
    <col min="15618" max="15618" width="8" style="2" customWidth="1"/>
    <col min="15619" max="15619" width="6.125" style="2" customWidth="1"/>
    <col min="15620" max="15620" width="7.125" style="2" customWidth="1"/>
    <col min="15621" max="15621" width="6.125" style="2" customWidth="1"/>
    <col min="15622" max="15622" width="7.125" style="2" customWidth="1"/>
    <col min="15623" max="15623" width="6.125" style="2" customWidth="1"/>
    <col min="15624" max="15624" width="8" style="2" customWidth="1"/>
    <col min="15625" max="15625" width="6.125" style="2" customWidth="1"/>
    <col min="15626" max="15626" width="7.125" style="2" customWidth="1"/>
    <col min="15627" max="15627" width="6.125" style="2" customWidth="1"/>
    <col min="15628" max="15628" width="7.375" style="2" customWidth="1"/>
    <col min="15629" max="15629" width="6.125" style="2" customWidth="1"/>
    <col min="15630" max="15630" width="8" style="2" customWidth="1"/>
    <col min="15631" max="15631" width="6.125" style="2" customWidth="1"/>
    <col min="15632" max="15632" width="7.125" style="2" customWidth="1"/>
    <col min="15633" max="15633" width="6.125" style="2" customWidth="1"/>
    <col min="15634" max="15634" width="7.5" style="2" customWidth="1"/>
    <col min="15635" max="15635" width="6.125" style="2" customWidth="1"/>
    <col min="15636" max="15636" width="7.125" style="2" customWidth="1"/>
    <col min="15637" max="15637" width="6.125" style="2" customWidth="1"/>
    <col min="15638" max="15638" width="7.125" style="2" customWidth="1"/>
    <col min="15639" max="15639" width="6.125" style="2" customWidth="1"/>
    <col min="15640" max="15640" width="7.75" style="2" customWidth="1"/>
    <col min="15641" max="15641" width="6.125" style="2" customWidth="1"/>
    <col min="15642" max="15872" width="9" style="2"/>
    <col min="15873" max="15873" width="18.125" style="2" customWidth="1"/>
    <col min="15874" max="15874" width="8" style="2" customWidth="1"/>
    <col min="15875" max="15875" width="6.125" style="2" customWidth="1"/>
    <col min="15876" max="15876" width="7.125" style="2" customWidth="1"/>
    <col min="15877" max="15877" width="6.125" style="2" customWidth="1"/>
    <col min="15878" max="15878" width="7.125" style="2" customWidth="1"/>
    <col min="15879" max="15879" width="6.125" style="2" customWidth="1"/>
    <col min="15880" max="15880" width="8" style="2" customWidth="1"/>
    <col min="15881" max="15881" width="6.125" style="2" customWidth="1"/>
    <col min="15882" max="15882" width="7.125" style="2" customWidth="1"/>
    <col min="15883" max="15883" width="6.125" style="2" customWidth="1"/>
    <col min="15884" max="15884" width="7.375" style="2" customWidth="1"/>
    <col min="15885" max="15885" width="6.125" style="2" customWidth="1"/>
    <col min="15886" max="15886" width="8" style="2" customWidth="1"/>
    <col min="15887" max="15887" width="6.125" style="2" customWidth="1"/>
    <col min="15888" max="15888" width="7.125" style="2" customWidth="1"/>
    <col min="15889" max="15889" width="6.125" style="2" customWidth="1"/>
    <col min="15890" max="15890" width="7.5" style="2" customWidth="1"/>
    <col min="15891" max="15891" width="6.125" style="2" customWidth="1"/>
    <col min="15892" max="15892" width="7.125" style="2" customWidth="1"/>
    <col min="15893" max="15893" width="6.125" style="2" customWidth="1"/>
    <col min="15894" max="15894" width="7.125" style="2" customWidth="1"/>
    <col min="15895" max="15895" width="6.125" style="2" customWidth="1"/>
    <col min="15896" max="15896" width="7.75" style="2" customWidth="1"/>
    <col min="15897" max="15897" width="6.125" style="2" customWidth="1"/>
    <col min="15898" max="16128" width="9" style="2"/>
    <col min="16129" max="16129" width="18.125" style="2" customWidth="1"/>
    <col min="16130" max="16130" width="8" style="2" customWidth="1"/>
    <col min="16131" max="16131" width="6.125" style="2" customWidth="1"/>
    <col min="16132" max="16132" width="7.125" style="2" customWidth="1"/>
    <col min="16133" max="16133" width="6.125" style="2" customWidth="1"/>
    <col min="16134" max="16134" width="7.125" style="2" customWidth="1"/>
    <col min="16135" max="16135" width="6.125" style="2" customWidth="1"/>
    <col min="16136" max="16136" width="8" style="2" customWidth="1"/>
    <col min="16137" max="16137" width="6.125" style="2" customWidth="1"/>
    <col min="16138" max="16138" width="7.125" style="2" customWidth="1"/>
    <col min="16139" max="16139" width="6.125" style="2" customWidth="1"/>
    <col min="16140" max="16140" width="7.375" style="2" customWidth="1"/>
    <col min="16141" max="16141" width="6.125" style="2" customWidth="1"/>
    <col min="16142" max="16142" width="8" style="2" customWidth="1"/>
    <col min="16143" max="16143" width="6.125" style="2" customWidth="1"/>
    <col min="16144" max="16144" width="7.125" style="2" customWidth="1"/>
    <col min="16145" max="16145" width="6.125" style="2" customWidth="1"/>
    <col min="16146" max="16146" width="7.5" style="2" customWidth="1"/>
    <col min="16147" max="16147" width="6.125" style="2" customWidth="1"/>
    <col min="16148" max="16148" width="7.125" style="2" customWidth="1"/>
    <col min="16149" max="16149" width="6.125" style="2" customWidth="1"/>
    <col min="16150" max="16150" width="7.125" style="2" customWidth="1"/>
    <col min="16151" max="16151" width="6.125" style="2" customWidth="1"/>
    <col min="16152" max="16152" width="7.75" style="2" customWidth="1"/>
    <col min="16153" max="16153" width="6.125" style="2" customWidth="1"/>
    <col min="16154" max="16384" width="9" style="2"/>
  </cols>
  <sheetData>
    <row r="1" spans="1:25" ht="17.25" customHeight="1" x14ac:dyDescent="0.15">
      <c r="A1" s="1" t="s">
        <v>115</v>
      </c>
    </row>
    <row r="3" spans="1:25" ht="20.100000000000001" customHeight="1" x14ac:dyDescent="0.15">
      <c r="A3" s="2" t="s">
        <v>116</v>
      </c>
      <c r="B3" s="21"/>
      <c r="C3" s="21"/>
      <c r="D3" s="21"/>
      <c r="E3" s="22"/>
      <c r="F3" s="2"/>
      <c r="G3" s="2"/>
      <c r="H3" s="21"/>
      <c r="I3" s="18"/>
      <c r="J3" s="2"/>
      <c r="K3" s="2"/>
      <c r="M3" s="22" t="s">
        <v>10</v>
      </c>
    </row>
    <row r="4" spans="1:25" ht="20.100000000000001" customHeight="1" x14ac:dyDescent="0.15">
      <c r="A4" s="83" t="s">
        <v>117</v>
      </c>
      <c r="B4" s="231" t="s">
        <v>118</v>
      </c>
      <c r="C4" s="232"/>
      <c r="D4" s="227" t="s">
        <v>33</v>
      </c>
      <c r="E4" s="228"/>
      <c r="F4" s="228"/>
      <c r="G4" s="228"/>
      <c r="H4" s="228"/>
      <c r="I4" s="228"/>
      <c r="J4" s="228"/>
      <c r="K4" s="229"/>
      <c r="L4" s="227" t="s">
        <v>22</v>
      </c>
      <c r="M4" s="235"/>
    </row>
    <row r="5" spans="1:25" s="5" customFormat="1" ht="20.100000000000001" customHeight="1" x14ac:dyDescent="0.15">
      <c r="A5" s="84" t="s">
        <v>40</v>
      </c>
      <c r="B5" s="233"/>
      <c r="C5" s="234"/>
      <c r="D5" s="85"/>
      <c r="E5" s="86"/>
      <c r="F5" s="223" t="s">
        <v>5</v>
      </c>
      <c r="G5" s="224"/>
      <c r="H5" s="223" t="s">
        <v>7</v>
      </c>
      <c r="I5" s="224"/>
      <c r="J5" s="223" t="s">
        <v>31</v>
      </c>
      <c r="K5" s="224"/>
      <c r="L5" s="225"/>
      <c r="M5" s="226"/>
    </row>
    <row r="6" spans="1:25" s="6" customFormat="1" ht="20.100000000000001" customHeight="1" x14ac:dyDescent="0.15">
      <c r="A6" s="7" t="s">
        <v>6</v>
      </c>
      <c r="B6" s="140">
        <f>SUM(H18,P18,X18,H27,P27)</f>
        <v>11367.568160901288</v>
      </c>
      <c r="C6" s="153">
        <f t="shared" ref="C6:E10" si="0">IF(ISNUMBER(B6),B6/B$11*100,"")</f>
        <v>31.956550729846928</v>
      </c>
      <c r="D6" s="140">
        <f>F6+H6+J6</f>
        <v>5174.7034252500334</v>
      </c>
      <c r="E6" s="153">
        <f t="shared" si="0"/>
        <v>6.6575605760399892</v>
      </c>
      <c r="F6" s="140">
        <f>SUM(R27,B36,J36,R36,B45,J45)</f>
        <v>4121.5800731505969</v>
      </c>
      <c r="G6" s="153">
        <f t="shared" ref="G6:G10" si="1">IF(ISNUMBER(F6),F6/F$11*100,"")</f>
        <v>7.4768447322953593</v>
      </c>
      <c r="H6" s="140">
        <f>SUM(T27,D36,L36,T36,D45,L45)</f>
        <v>909.83324152925866</v>
      </c>
      <c r="I6" s="153">
        <f t="shared" ref="I6:I10" si="2">IF(ISNUMBER(H6),H6/H$11*100,"")</f>
        <v>5.0199683578761212</v>
      </c>
      <c r="J6" s="140">
        <f>SUM(V27,F36,N36,V36,F45,N45)</f>
        <v>143.29011057017721</v>
      </c>
      <c r="K6" s="153">
        <f t="shared" ref="K6:K10" si="3">IF(ISNUMBER(J6),J6/J$11*100,"")</f>
        <v>3.1999785061955159</v>
      </c>
      <c r="L6" s="140">
        <f t="shared" ref="L6:L10" si="4">X45</f>
        <v>16542.271586151324</v>
      </c>
      <c r="M6" s="99">
        <f t="shared" ref="M6:M10" si="5">IF(ISNUMBER(L6),L6/L$11*100,"")</f>
        <v>14.600587737609338</v>
      </c>
    </row>
    <row r="7" spans="1:25" s="6" customFormat="1" ht="20.100000000000001" customHeight="1" x14ac:dyDescent="0.15">
      <c r="A7" s="8" t="s">
        <v>97</v>
      </c>
      <c r="B7" s="143">
        <f t="shared" ref="B7:B10" si="6">SUM(H19,P19,X19,H28,P28)</f>
        <v>11170.172580793251</v>
      </c>
      <c r="C7" s="144">
        <f t="shared" si="0"/>
        <v>31.401631526347739</v>
      </c>
      <c r="D7" s="143">
        <f t="shared" ref="D7:D11" si="7">F7+H7+J7</f>
        <v>22797.198190473635</v>
      </c>
      <c r="E7" s="144">
        <f t="shared" si="0"/>
        <v>29.329937475544117</v>
      </c>
      <c r="F7" s="143">
        <f t="shared" ref="F7:J10" si="8">SUM(R28,B37,J37,R37,B46,J46)</f>
        <v>17665.908459141036</v>
      </c>
      <c r="G7" s="144">
        <f t="shared" si="1"/>
        <v>32.047237287561117</v>
      </c>
      <c r="H7" s="143">
        <f t="shared" si="8"/>
        <v>4709.1974016039403</v>
      </c>
      <c r="I7" s="144">
        <f t="shared" si="2"/>
        <v>25.982807472839518</v>
      </c>
      <c r="J7" s="143">
        <f t="shared" si="8"/>
        <v>422.0923297286609</v>
      </c>
      <c r="K7" s="144">
        <f t="shared" si="3"/>
        <v>9.4262358887649729</v>
      </c>
      <c r="L7" s="143">
        <f t="shared" si="4"/>
        <v>33967.370771266884</v>
      </c>
      <c r="M7" s="100">
        <f t="shared" si="5"/>
        <v>29.980379331758627</v>
      </c>
    </row>
    <row r="8" spans="1:25" s="6" customFormat="1" ht="20.100000000000001" customHeight="1" x14ac:dyDescent="0.15">
      <c r="A8" s="8" t="s">
        <v>98</v>
      </c>
      <c r="B8" s="143">
        <f t="shared" si="6"/>
        <v>6148.5014148979317</v>
      </c>
      <c r="C8" s="144">
        <f t="shared" si="0"/>
        <v>17.284690498142822</v>
      </c>
      <c r="D8" s="143">
        <f t="shared" si="7"/>
        <v>20151.782353030299</v>
      </c>
      <c r="E8" s="144">
        <f t="shared" si="0"/>
        <v>25.926454272882392</v>
      </c>
      <c r="F8" s="143">
        <f t="shared" si="8"/>
        <v>14235.736170237073</v>
      </c>
      <c r="G8" s="144">
        <f t="shared" si="1"/>
        <v>25.824656346763753</v>
      </c>
      <c r="H8" s="143">
        <f t="shared" si="8"/>
        <v>4650.1829725617808</v>
      </c>
      <c r="I8" s="144">
        <f t="shared" si="2"/>
        <v>25.657197731485354</v>
      </c>
      <c r="J8" s="143">
        <f t="shared" si="8"/>
        <v>1265.8632102314425</v>
      </c>
      <c r="K8" s="144">
        <f t="shared" si="3"/>
        <v>28.269467086079185</v>
      </c>
      <c r="L8" s="143">
        <f t="shared" si="4"/>
        <v>26300.283767928231</v>
      </c>
      <c r="M8" s="100">
        <f t="shared" si="5"/>
        <v>23.213232758137728</v>
      </c>
    </row>
    <row r="9" spans="1:25" s="6" customFormat="1" ht="20.100000000000001" customHeight="1" x14ac:dyDescent="0.15">
      <c r="A9" s="8" t="s">
        <v>99</v>
      </c>
      <c r="B9" s="143">
        <f t="shared" si="6"/>
        <v>2106.9208575122193</v>
      </c>
      <c r="C9" s="154">
        <f t="shared" si="0"/>
        <v>5.9229839059547382</v>
      </c>
      <c r="D9" s="104">
        <f t="shared" si="7"/>
        <v>11383.575129950221</v>
      </c>
      <c r="E9" s="154">
        <f t="shared" si="0"/>
        <v>14.645639522014539</v>
      </c>
      <c r="F9" s="104">
        <f t="shared" si="8"/>
        <v>7818.2603791220636</v>
      </c>
      <c r="G9" s="154">
        <f t="shared" si="1"/>
        <v>14.182890516225674</v>
      </c>
      <c r="H9" s="104">
        <f t="shared" si="8"/>
        <v>3102.1709984168124</v>
      </c>
      <c r="I9" s="154">
        <f t="shared" si="2"/>
        <v>17.116103855029984</v>
      </c>
      <c r="J9" s="104">
        <f t="shared" si="8"/>
        <v>463.14375241134479</v>
      </c>
      <c r="K9" s="154">
        <f t="shared" si="3"/>
        <v>10.343003066280684</v>
      </c>
      <c r="L9" s="143">
        <f t="shared" si="4"/>
        <v>13490.49598746244</v>
      </c>
      <c r="M9" s="100">
        <f t="shared" si="5"/>
        <v>11.907020705288659</v>
      </c>
    </row>
    <row r="10" spans="1:25" s="6" customFormat="1" ht="20.100000000000001" customHeight="1" thickBot="1" x14ac:dyDescent="0.2">
      <c r="A10" s="46" t="s">
        <v>8</v>
      </c>
      <c r="B10" s="146">
        <f t="shared" si="6"/>
        <v>4778.7867153889692</v>
      </c>
      <c r="C10" s="155">
        <f t="shared" si="0"/>
        <v>13.434143339707772</v>
      </c>
      <c r="D10" s="105">
        <f t="shared" si="7"/>
        <v>18219.46026263911</v>
      </c>
      <c r="E10" s="155">
        <f t="shared" si="0"/>
        <v>23.440408153518952</v>
      </c>
      <c r="F10" s="105">
        <f t="shared" si="8"/>
        <v>11283.105848369647</v>
      </c>
      <c r="G10" s="155">
        <f t="shared" si="1"/>
        <v>20.468371117154099</v>
      </c>
      <c r="H10" s="105">
        <f t="shared" si="8"/>
        <v>4752.8977850345746</v>
      </c>
      <c r="I10" s="155">
        <f t="shared" si="2"/>
        <v>26.223922582769021</v>
      </c>
      <c r="J10" s="105">
        <f t="shared" si="8"/>
        <v>2183.4566292348882</v>
      </c>
      <c r="K10" s="155">
        <f t="shared" si="3"/>
        <v>48.761315452679625</v>
      </c>
      <c r="L10" s="146">
        <f t="shared" si="4"/>
        <v>22998.246978028081</v>
      </c>
      <c r="M10" s="149">
        <f t="shared" si="5"/>
        <v>20.298779467205645</v>
      </c>
    </row>
    <row r="11" spans="1:25" s="6" customFormat="1" ht="20.100000000000001" customHeight="1" thickTop="1" x14ac:dyDescent="0.15">
      <c r="A11" s="11" t="s">
        <v>12</v>
      </c>
      <c r="B11" s="150">
        <f>IF(SUM(B6:B10)&gt;0,SUM(B6:B10),"")</f>
        <v>35571.949729493659</v>
      </c>
      <c r="C11" s="151">
        <f>IF(ISNUMBER(B11),B11/B$11*100,"")</f>
        <v>100</v>
      </c>
      <c r="D11" s="150">
        <f t="shared" si="7"/>
        <v>77726.719361343305</v>
      </c>
      <c r="E11" s="151">
        <f>IF(ISNUMBER(D11),D11/D$11*100,"")</f>
        <v>100</v>
      </c>
      <c r="F11" s="150">
        <f>IF(SUM(F6:F10)&gt;0,SUM(F6:F10),"")</f>
        <v>55124.590930020415</v>
      </c>
      <c r="G11" s="151">
        <f>IF(ISNUMBER(F11),F11/F$11*100,"")</f>
        <v>100</v>
      </c>
      <c r="H11" s="150">
        <f>IF(SUM(H6:H10)&gt;0,SUM(H6:H10),"")</f>
        <v>18124.282399146367</v>
      </c>
      <c r="I11" s="151">
        <f>IF(ISNUMBER(H11),H11/H$11*100,"")</f>
        <v>100</v>
      </c>
      <c r="J11" s="150">
        <f>IF(SUM(J6:J10)&gt;0,SUM(J6:J10),"")</f>
        <v>4477.8460321765142</v>
      </c>
      <c r="K11" s="151">
        <f>IF(ISNUMBER(J11),J11/J$11*100,"")</f>
        <v>100</v>
      </c>
      <c r="L11" s="150">
        <f>IF(SUM(L6:L10)&gt;0,SUM(L6:L10),"")</f>
        <v>113298.66909083696</v>
      </c>
      <c r="M11" s="152">
        <f>IF(ISNUMBER(L11),L11/L$11*100,"")</f>
        <v>100</v>
      </c>
    </row>
    <row r="12" spans="1:25" ht="20.100000000000001" customHeight="1" x14ac:dyDescent="0.15">
      <c r="F12" s="23" t="s">
        <v>23</v>
      </c>
      <c r="G12" s="24" t="s">
        <v>29</v>
      </c>
      <c r="H12" s="24"/>
      <c r="I12" s="18"/>
      <c r="J12" s="2"/>
      <c r="K12" s="2"/>
    </row>
    <row r="13" spans="1:25" ht="20.100000000000001" customHeight="1" x14ac:dyDescent="0.15">
      <c r="F13" s="18"/>
      <c r="G13" s="16" t="str">
        <f>S52</f>
        <v>2．無効回答企業 1,076社を除く</v>
      </c>
      <c r="H13" s="16"/>
      <c r="I13" s="18"/>
      <c r="J13" s="2"/>
      <c r="K13" s="2"/>
    </row>
    <row r="14" spans="1:25" ht="20.100000000000001" customHeight="1" x14ac:dyDescent="0.15">
      <c r="H14" s="87"/>
      <c r="I14" s="88"/>
      <c r="J14" s="88"/>
      <c r="K14" s="88"/>
      <c r="L14" s="88"/>
      <c r="M14" s="88"/>
      <c r="N14" s="88"/>
      <c r="O14" s="88"/>
    </row>
    <row r="15" spans="1:25" ht="20.100000000000001" customHeight="1" x14ac:dyDescent="0.15">
      <c r="A15" s="2" t="s">
        <v>119</v>
      </c>
      <c r="B15" s="21"/>
      <c r="C15" s="21"/>
      <c r="D15" s="21"/>
      <c r="E15" s="21"/>
      <c r="F15" s="21"/>
      <c r="G15" s="22"/>
      <c r="J15" s="21"/>
      <c r="O15" s="22"/>
    </row>
    <row r="16" spans="1:25" ht="30" customHeight="1" x14ac:dyDescent="0.15">
      <c r="A16" s="83" t="s">
        <v>117</v>
      </c>
      <c r="B16" s="227" t="s">
        <v>120</v>
      </c>
      <c r="C16" s="228"/>
      <c r="D16" s="228"/>
      <c r="E16" s="228"/>
      <c r="F16" s="228"/>
      <c r="G16" s="228"/>
      <c r="H16" s="228"/>
      <c r="I16" s="229"/>
      <c r="J16" s="227" t="s">
        <v>121</v>
      </c>
      <c r="K16" s="228"/>
      <c r="L16" s="228"/>
      <c r="M16" s="228"/>
      <c r="N16" s="228"/>
      <c r="O16" s="228"/>
      <c r="P16" s="228"/>
      <c r="Q16" s="229"/>
      <c r="R16" s="227" t="s">
        <v>122</v>
      </c>
      <c r="S16" s="228"/>
      <c r="T16" s="228"/>
      <c r="U16" s="228"/>
      <c r="V16" s="228"/>
      <c r="W16" s="228"/>
      <c r="X16" s="228"/>
      <c r="Y16" s="229"/>
    </row>
    <row r="17" spans="1:25" s="5" customFormat="1" ht="20.100000000000001" customHeight="1" x14ac:dyDescent="0.15">
      <c r="A17" s="84" t="s">
        <v>40</v>
      </c>
      <c r="B17" s="223" t="s">
        <v>5</v>
      </c>
      <c r="C17" s="224"/>
      <c r="D17" s="223" t="s">
        <v>7</v>
      </c>
      <c r="E17" s="224"/>
      <c r="F17" s="223" t="s">
        <v>31</v>
      </c>
      <c r="G17" s="224"/>
      <c r="H17" s="225" t="s">
        <v>16</v>
      </c>
      <c r="I17" s="226"/>
      <c r="J17" s="223" t="s">
        <v>5</v>
      </c>
      <c r="K17" s="224"/>
      <c r="L17" s="223" t="s">
        <v>7</v>
      </c>
      <c r="M17" s="224"/>
      <c r="N17" s="223" t="s">
        <v>31</v>
      </c>
      <c r="O17" s="224"/>
      <c r="P17" s="225" t="s">
        <v>16</v>
      </c>
      <c r="Q17" s="226"/>
      <c r="R17" s="223" t="s">
        <v>5</v>
      </c>
      <c r="S17" s="224"/>
      <c r="T17" s="223" t="s">
        <v>7</v>
      </c>
      <c r="U17" s="224"/>
      <c r="V17" s="223" t="s">
        <v>31</v>
      </c>
      <c r="W17" s="224"/>
      <c r="X17" s="225" t="s">
        <v>16</v>
      </c>
      <c r="Y17" s="226"/>
    </row>
    <row r="18" spans="1:25" s="6" customFormat="1" ht="20.100000000000001" customHeight="1" x14ac:dyDescent="0.15">
      <c r="A18" s="7" t="s">
        <v>6</v>
      </c>
      <c r="B18" s="140">
        <v>5434.8066989575555</v>
      </c>
      <c r="C18" s="141">
        <f>IF(ISNUMBER(B18),B18/B$23*100,"")</f>
        <v>54.764022721961339</v>
      </c>
      <c r="D18" s="140">
        <v>72.775026524248489</v>
      </c>
      <c r="E18" s="141">
        <f>IF(ISNUMBER(D18),D18/D$23*100,"")</f>
        <v>60.35752489876549</v>
      </c>
      <c r="F18" s="140">
        <v>28.829268292682926</v>
      </c>
      <c r="G18" s="141">
        <f>IF(ISNUMBER(F18),F18/F$23*100,"")</f>
        <v>100</v>
      </c>
      <c r="H18" s="142">
        <f t="shared" ref="H18:H22" si="9">IF(ISNUMBER(B18),B18,0)+IF(ISNUMBER(D18),D18,0)+IF(ISNUMBER(F18),F18,0)</f>
        <v>5536.410993774487</v>
      </c>
      <c r="I18" s="101">
        <f>IF(ISNUMBER(H18),H18/H$23*100,"")</f>
        <v>54.960434791877418</v>
      </c>
      <c r="J18" s="140">
        <v>2299.4851860310955</v>
      </c>
      <c r="K18" s="141">
        <f>IF(ISNUMBER(J18),J18/J$23*100,"")</f>
        <v>32.209736989469285</v>
      </c>
      <c r="L18" s="140">
        <v>265.41102374839539</v>
      </c>
      <c r="M18" s="141">
        <f>IF(ISNUMBER(L18),L18/L$23*100,"")</f>
        <v>54.24192550934157</v>
      </c>
      <c r="N18" s="140">
        <v>2.1</v>
      </c>
      <c r="O18" s="141">
        <f>IF(ISNUMBER(N18),N18/N$23*100,"")</f>
        <v>7.6343072573044308</v>
      </c>
      <c r="P18" s="140">
        <f t="shared" ref="P18:P22" si="10">IF(ISNUMBER(J18),J18,0)+IF(ISNUMBER(L18),L18,0)+IF(ISNUMBER(N18),N18,0)</f>
        <v>2566.996209779491</v>
      </c>
      <c r="Q18" s="101">
        <f>IF(ISNUMBER(P18),P18/P$23*100,"")</f>
        <v>33.529573457420135</v>
      </c>
      <c r="R18" s="140">
        <v>1351.1350979491324</v>
      </c>
      <c r="S18" s="141">
        <f>IF(ISNUMBER(R18),R18/R$23*100,"")</f>
        <v>24.129809828478944</v>
      </c>
      <c r="T18" s="140">
        <v>2.2666666666666666</v>
      </c>
      <c r="U18" s="141">
        <f>IF(ISNUMBER(T18),T18/T$23*100,"")</f>
        <v>0.57270349911819285</v>
      </c>
      <c r="V18" s="140" t="s">
        <v>163</v>
      </c>
      <c r="W18" s="141" t="str">
        <f>IF(ISNUMBER(V18),V18/V$23*100,"")</f>
        <v/>
      </c>
      <c r="X18" s="140">
        <f t="shared" ref="X18:X22" si="11">IF(ISNUMBER(R18),R18,0)+IF(ISNUMBER(T18),T18,0)+IF(ISNUMBER(V18),V18,0)</f>
        <v>1353.401764615799</v>
      </c>
      <c r="Y18" s="101">
        <f>IF(ISNUMBER(X18),X18/X$23*100,"")</f>
        <v>22.574653278111903</v>
      </c>
    </row>
    <row r="19" spans="1:25" s="6" customFormat="1" ht="20.100000000000001" customHeight="1" x14ac:dyDescent="0.15">
      <c r="A19" s="8" t="s">
        <v>97</v>
      </c>
      <c r="B19" s="143">
        <v>1220.1769075741231</v>
      </c>
      <c r="C19" s="144">
        <f t="shared" ref="C19:E23" si="12">IF(ISNUMBER(B19),B19/B$23*100,"")</f>
        <v>12.295155944372192</v>
      </c>
      <c r="D19" s="143" t="s">
        <v>163</v>
      </c>
      <c r="E19" s="144" t="str">
        <f t="shared" si="12"/>
        <v/>
      </c>
      <c r="F19" s="143" t="s">
        <v>163</v>
      </c>
      <c r="G19" s="144" t="str">
        <f t="shared" ref="G19:I23" si="13">IF(ISNUMBER(F19),F19/F$23*100,"")</f>
        <v/>
      </c>
      <c r="H19" s="145">
        <f t="shared" si="9"/>
        <v>1220.1769075741231</v>
      </c>
      <c r="I19" s="100">
        <f t="shared" ref="I19:I22" si="14">IF(ISNUMBER(H19),H19/H$23*100,"")</f>
        <v>12.112802578907282</v>
      </c>
      <c r="J19" s="143">
        <v>2288.4186047818371</v>
      </c>
      <c r="K19" s="144">
        <f t="shared" ref="K19:O23" si="15">IF(ISNUMBER(J19),J19/J$23*100,"")</f>
        <v>32.054723304851272</v>
      </c>
      <c r="L19" s="143">
        <v>31.221425155428022</v>
      </c>
      <c r="M19" s="144">
        <f t="shared" si="15"/>
        <v>6.3807079060198557</v>
      </c>
      <c r="N19" s="143">
        <v>2.4074074074074074</v>
      </c>
      <c r="O19" s="144">
        <f t="shared" si="15"/>
        <v>8.7518513531708635</v>
      </c>
      <c r="P19" s="143">
        <f t="shared" si="10"/>
        <v>2322.0474373446723</v>
      </c>
      <c r="Q19" s="100">
        <f t="shared" ref="Q19:Q23" si="16">IF(ISNUMBER(P19),P19/P$23*100,"")</f>
        <v>30.330103264449477</v>
      </c>
      <c r="R19" s="143">
        <v>2097.3938550914745</v>
      </c>
      <c r="S19" s="144">
        <f t="shared" ref="S19:S23" si="17">IF(ISNUMBER(R19),R19/R$23*100,"")</f>
        <v>37.457183175536869</v>
      </c>
      <c r="T19" s="143">
        <v>122.08853906804197</v>
      </c>
      <c r="U19" s="144">
        <f t="shared" ref="U19:U23" si="18">IF(ISNUMBER(T19),T19/T$23*100,"")</f>
        <v>30.847294202865804</v>
      </c>
      <c r="V19" s="143" t="s">
        <v>163</v>
      </c>
      <c r="W19" s="144" t="str">
        <f t="shared" ref="W19:W23" si="19">IF(ISNUMBER(V19),V19/V$23*100,"")</f>
        <v/>
      </c>
      <c r="X19" s="143">
        <f t="shared" si="11"/>
        <v>2219.4823941595164</v>
      </c>
      <c r="Y19" s="100">
        <f t="shared" ref="Y19:Y23" si="20">IF(ISNUMBER(X19),X19/X$23*100,"")</f>
        <v>37.020821765551794</v>
      </c>
    </row>
    <row r="20" spans="1:25" s="6" customFormat="1" ht="20.100000000000001" customHeight="1" x14ac:dyDescent="0.15">
      <c r="A20" s="8" t="s">
        <v>98</v>
      </c>
      <c r="B20" s="143">
        <v>1093.4327316501347</v>
      </c>
      <c r="C20" s="144">
        <f t="shared" si="12"/>
        <v>11.01801375429045</v>
      </c>
      <c r="D20" s="143">
        <v>17.701492537313435</v>
      </c>
      <c r="E20" s="144">
        <f t="shared" si="12"/>
        <v>14.681111469058857</v>
      </c>
      <c r="F20" s="143" t="s">
        <v>163</v>
      </c>
      <c r="G20" s="144" t="str">
        <f t="shared" si="13"/>
        <v/>
      </c>
      <c r="H20" s="145">
        <f t="shared" si="9"/>
        <v>1111.1342241874481</v>
      </c>
      <c r="I20" s="100">
        <f t="shared" si="14"/>
        <v>11.030326350797834</v>
      </c>
      <c r="J20" s="143">
        <v>1034.0301038857103</v>
      </c>
      <c r="K20" s="144">
        <f t="shared" si="15"/>
        <v>14.484040987816977</v>
      </c>
      <c r="L20" s="143">
        <v>10.743589743589743</v>
      </c>
      <c r="M20" s="144">
        <f t="shared" si="15"/>
        <v>2.1956623592513616</v>
      </c>
      <c r="N20" s="143" t="s">
        <v>163</v>
      </c>
      <c r="O20" s="144" t="str">
        <f t="shared" si="15"/>
        <v/>
      </c>
      <c r="P20" s="143">
        <f t="shared" si="10"/>
        <v>1044.7736936293002</v>
      </c>
      <c r="Q20" s="100">
        <f t="shared" si="16"/>
        <v>13.646617853764958</v>
      </c>
      <c r="R20" s="143">
        <v>1117.1031872766728</v>
      </c>
      <c r="S20" s="144">
        <f t="shared" si="17"/>
        <v>19.950253315667059</v>
      </c>
      <c r="T20" s="143">
        <v>271.42841880341882</v>
      </c>
      <c r="U20" s="144">
        <f t="shared" si="18"/>
        <v>68.580002298015998</v>
      </c>
      <c r="V20" s="143" t="s">
        <v>163</v>
      </c>
      <c r="W20" s="144" t="str">
        <f t="shared" si="19"/>
        <v/>
      </c>
      <c r="X20" s="143">
        <f t="shared" si="11"/>
        <v>1388.5316060800915</v>
      </c>
      <c r="Y20" s="100">
        <f t="shared" si="20"/>
        <v>23.160616745505909</v>
      </c>
    </row>
    <row r="21" spans="1:25" s="6" customFormat="1" ht="20.100000000000001" customHeight="1" x14ac:dyDescent="0.15">
      <c r="A21" s="8" t="s">
        <v>99</v>
      </c>
      <c r="B21" s="143">
        <v>710.80783893755847</v>
      </c>
      <c r="C21" s="144">
        <f t="shared" si="12"/>
        <v>7.1624804337551096</v>
      </c>
      <c r="D21" s="143">
        <v>17.523809523809522</v>
      </c>
      <c r="E21" s="144">
        <f t="shared" si="12"/>
        <v>14.533746261186668</v>
      </c>
      <c r="F21" s="143" t="s">
        <v>163</v>
      </c>
      <c r="G21" s="144" t="str">
        <f t="shared" si="13"/>
        <v/>
      </c>
      <c r="H21" s="145">
        <f t="shared" si="9"/>
        <v>728.33164846136799</v>
      </c>
      <c r="I21" s="100">
        <f t="shared" si="14"/>
        <v>7.2302117955356602</v>
      </c>
      <c r="J21" s="143">
        <v>535.74981705565722</v>
      </c>
      <c r="K21" s="144">
        <f t="shared" si="15"/>
        <v>7.5044452577245915</v>
      </c>
      <c r="L21" s="143">
        <v>52.562271062271066</v>
      </c>
      <c r="M21" s="144">
        <f t="shared" si="15"/>
        <v>10.742126499855921</v>
      </c>
      <c r="N21" s="143" t="s">
        <v>163</v>
      </c>
      <c r="O21" s="144" t="str">
        <f t="shared" si="15"/>
        <v/>
      </c>
      <c r="P21" s="143">
        <f t="shared" si="10"/>
        <v>588.31208811792828</v>
      </c>
      <c r="Q21" s="100">
        <f t="shared" si="16"/>
        <v>7.6844107908257433</v>
      </c>
      <c r="R21" s="143">
        <v>381.46883255461893</v>
      </c>
      <c r="S21" s="144">
        <f t="shared" si="17"/>
        <v>6.8126202916396847</v>
      </c>
      <c r="T21" s="143" t="s">
        <v>163</v>
      </c>
      <c r="U21" s="144" t="str">
        <f t="shared" si="18"/>
        <v/>
      </c>
      <c r="V21" s="143" t="s">
        <v>163</v>
      </c>
      <c r="W21" s="144" t="str">
        <f t="shared" si="19"/>
        <v/>
      </c>
      <c r="X21" s="143">
        <f t="shared" si="11"/>
        <v>381.46883255461893</v>
      </c>
      <c r="Y21" s="100">
        <f t="shared" si="20"/>
        <v>6.3628752795155927</v>
      </c>
    </row>
    <row r="22" spans="1:25" s="6" customFormat="1" ht="20.100000000000001" customHeight="1" thickBot="1" x14ac:dyDescent="0.2">
      <c r="A22" s="46" t="s">
        <v>8</v>
      </c>
      <c r="B22" s="146">
        <v>1464.821626729333</v>
      </c>
      <c r="C22" s="147">
        <f t="shared" si="12"/>
        <v>14.760327145620908</v>
      </c>
      <c r="D22" s="146">
        <v>12.572916666666666</v>
      </c>
      <c r="E22" s="147">
        <f t="shared" si="12"/>
        <v>10.427617370988974</v>
      </c>
      <c r="F22" s="146" t="s">
        <v>163</v>
      </c>
      <c r="G22" s="147" t="str">
        <f t="shared" si="13"/>
        <v/>
      </c>
      <c r="H22" s="148">
        <f t="shared" si="9"/>
        <v>1477.3945433959998</v>
      </c>
      <c r="I22" s="149">
        <f t="shared" si="14"/>
        <v>14.666224482881804</v>
      </c>
      <c r="J22" s="146">
        <v>981.41583066945179</v>
      </c>
      <c r="K22" s="147">
        <f t="shared" si="15"/>
        <v>13.747053460137879</v>
      </c>
      <c r="L22" s="146">
        <v>129.37142857142857</v>
      </c>
      <c r="M22" s="147">
        <f t="shared" si="15"/>
        <v>26.439577725531294</v>
      </c>
      <c r="N22" s="146">
        <v>23</v>
      </c>
      <c r="O22" s="147">
        <f t="shared" si="15"/>
        <v>83.613841389524708</v>
      </c>
      <c r="P22" s="146">
        <f t="shared" si="10"/>
        <v>1133.7872592408803</v>
      </c>
      <c r="Q22" s="149">
        <f t="shared" si="16"/>
        <v>14.809294633539691</v>
      </c>
      <c r="R22" s="146">
        <v>652.34265123188595</v>
      </c>
      <c r="S22" s="147">
        <f t="shared" si="17"/>
        <v>11.650133388677457</v>
      </c>
      <c r="T22" s="146" t="s">
        <v>163</v>
      </c>
      <c r="U22" s="147" t="str">
        <f t="shared" si="18"/>
        <v/>
      </c>
      <c r="V22" s="146" t="s">
        <v>163</v>
      </c>
      <c r="W22" s="147" t="str">
        <f t="shared" si="19"/>
        <v/>
      </c>
      <c r="X22" s="146">
        <f t="shared" si="11"/>
        <v>652.34265123188595</v>
      </c>
      <c r="Y22" s="149">
        <f t="shared" si="20"/>
        <v>10.881032931314824</v>
      </c>
    </row>
    <row r="23" spans="1:25" s="6" customFormat="1" ht="20.100000000000001" customHeight="1" thickTop="1" x14ac:dyDescent="0.15">
      <c r="A23" s="11" t="s">
        <v>12</v>
      </c>
      <c r="B23" s="150">
        <f>IF(SUM(B18:B22)&gt;0,SUM(B18:B22),"")</f>
        <v>9924.045803848705</v>
      </c>
      <c r="C23" s="151">
        <f>IF(ISNUMBER(B23),B23/B$23*100,"")</f>
        <v>100</v>
      </c>
      <c r="D23" s="150">
        <f>IF(SUM(D18:D22)&gt;0,SUM(D18:D22),"")</f>
        <v>120.57324525203812</v>
      </c>
      <c r="E23" s="151">
        <f t="shared" si="12"/>
        <v>100</v>
      </c>
      <c r="F23" s="150">
        <f>IF(SUM(F18:F22)&gt;0,SUM(F18:F22),"")</f>
        <v>28.829268292682926</v>
      </c>
      <c r="G23" s="151">
        <f t="shared" si="13"/>
        <v>100</v>
      </c>
      <c r="H23" s="150">
        <f>IF(SUM(H18:H22)&gt;0,SUM(H18:H22),"")</f>
        <v>10073.448317393426</v>
      </c>
      <c r="I23" s="152">
        <f t="shared" si="13"/>
        <v>100</v>
      </c>
      <c r="J23" s="150">
        <f>IF(SUM(J18:J22)&gt;0,SUM(J18:J22),"")</f>
        <v>7139.0995424237517</v>
      </c>
      <c r="K23" s="151">
        <f t="shared" si="15"/>
        <v>100</v>
      </c>
      <c r="L23" s="150">
        <f>IF(SUM(L18:L22)&gt;0,SUM(L18:L22),"")</f>
        <v>489.30973828111274</v>
      </c>
      <c r="M23" s="151">
        <f t="shared" si="15"/>
        <v>100</v>
      </c>
      <c r="N23" s="150">
        <f>IF(SUM(N18:N22)&gt;0,SUM(N18:N22),"")</f>
        <v>27.507407407407406</v>
      </c>
      <c r="O23" s="151">
        <f t="shared" si="15"/>
        <v>100</v>
      </c>
      <c r="P23" s="150">
        <f>IF(SUM(P18:P22)&gt;0,SUM(P18:P22),"")</f>
        <v>7655.9166881122719</v>
      </c>
      <c r="Q23" s="151">
        <f t="shared" si="16"/>
        <v>100</v>
      </c>
      <c r="R23" s="150">
        <f>IF(SUM(R18:R22)&gt;0,SUM(R18:R22),"")</f>
        <v>5599.4436241037838</v>
      </c>
      <c r="S23" s="151">
        <f t="shared" si="17"/>
        <v>100</v>
      </c>
      <c r="T23" s="150">
        <f>IF(SUM(T18:T22)&gt;0,SUM(T18:T22),"")</f>
        <v>395.78362453812747</v>
      </c>
      <c r="U23" s="151">
        <f t="shared" si="18"/>
        <v>100</v>
      </c>
      <c r="V23" s="150" t="str">
        <f>IF(SUM(V18:V22)&gt;0,SUM(V18:V22),"")</f>
        <v/>
      </c>
      <c r="W23" s="151" t="str">
        <f t="shared" si="19"/>
        <v/>
      </c>
      <c r="X23" s="150">
        <f>IF(SUM(X18:X22)&gt;0,SUM(X18:X22),"")</f>
        <v>5995.2272486419106</v>
      </c>
      <c r="Y23" s="102">
        <f t="shared" si="20"/>
        <v>100</v>
      </c>
    </row>
    <row r="24" spans="1:25" ht="20.100000000000001" customHeight="1" x14ac:dyDescent="0.15"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</row>
    <row r="25" spans="1:25" ht="30" customHeight="1" x14ac:dyDescent="0.15">
      <c r="A25" s="83" t="s">
        <v>117</v>
      </c>
      <c r="B25" s="227" t="s">
        <v>123</v>
      </c>
      <c r="C25" s="228"/>
      <c r="D25" s="228"/>
      <c r="E25" s="228"/>
      <c r="F25" s="228"/>
      <c r="G25" s="228"/>
      <c r="H25" s="228"/>
      <c r="I25" s="229"/>
      <c r="J25" s="227" t="s">
        <v>124</v>
      </c>
      <c r="K25" s="228"/>
      <c r="L25" s="228"/>
      <c r="M25" s="228"/>
      <c r="N25" s="228"/>
      <c r="O25" s="228"/>
      <c r="P25" s="228"/>
      <c r="Q25" s="229"/>
      <c r="R25" s="227" t="s">
        <v>125</v>
      </c>
      <c r="S25" s="228"/>
      <c r="T25" s="228"/>
      <c r="U25" s="228"/>
      <c r="V25" s="228"/>
      <c r="W25" s="228"/>
      <c r="X25" s="228"/>
      <c r="Y25" s="229"/>
    </row>
    <row r="26" spans="1:25" s="5" customFormat="1" ht="20.100000000000001" customHeight="1" x14ac:dyDescent="0.15">
      <c r="A26" s="84" t="s">
        <v>40</v>
      </c>
      <c r="B26" s="223" t="s">
        <v>5</v>
      </c>
      <c r="C26" s="224"/>
      <c r="D26" s="223" t="s">
        <v>7</v>
      </c>
      <c r="E26" s="224"/>
      <c r="F26" s="223" t="s">
        <v>31</v>
      </c>
      <c r="G26" s="224"/>
      <c r="H26" s="225" t="s">
        <v>16</v>
      </c>
      <c r="I26" s="226"/>
      <c r="J26" s="223" t="s">
        <v>5</v>
      </c>
      <c r="K26" s="224"/>
      <c r="L26" s="223" t="s">
        <v>7</v>
      </c>
      <c r="M26" s="224"/>
      <c r="N26" s="223" t="s">
        <v>31</v>
      </c>
      <c r="O26" s="224"/>
      <c r="P26" s="225" t="s">
        <v>16</v>
      </c>
      <c r="Q26" s="226"/>
      <c r="R26" s="223" t="s">
        <v>5</v>
      </c>
      <c r="S26" s="224"/>
      <c r="T26" s="223" t="s">
        <v>7</v>
      </c>
      <c r="U26" s="224"/>
      <c r="V26" s="223" t="s">
        <v>31</v>
      </c>
      <c r="W26" s="224"/>
      <c r="X26" s="225" t="s">
        <v>16</v>
      </c>
      <c r="Y26" s="226"/>
    </row>
    <row r="27" spans="1:25" s="6" customFormat="1" ht="20.100000000000001" customHeight="1" x14ac:dyDescent="0.15">
      <c r="A27" s="7" t="s">
        <v>6</v>
      </c>
      <c r="B27" s="140">
        <v>1032.9893726484331</v>
      </c>
      <c r="C27" s="141">
        <f t="shared" ref="C27:E31" si="21">IF(ISNUMBER(B27),B27/B$32*100,"")</f>
        <v>17.918367769092892</v>
      </c>
      <c r="D27" s="140">
        <v>76.760683760683762</v>
      </c>
      <c r="E27" s="141">
        <f t="shared" si="21"/>
        <v>16.465029835451933</v>
      </c>
      <c r="F27" s="140" t="s">
        <v>163</v>
      </c>
      <c r="G27" s="141" t="str">
        <f t="shared" ref="G27:G31" si="22">IF(ISNUMBER(F27),F27/F$32*100,"")</f>
        <v/>
      </c>
      <c r="H27" s="140">
        <f t="shared" ref="H27:H31" si="23">IF(ISNUMBER(B27),B27,0)+IF(ISNUMBER(D27),D27,0)+IF(ISNUMBER(F27),F27,0)</f>
        <v>1109.750056409117</v>
      </c>
      <c r="I27" s="101">
        <f t="shared" ref="I27:I31" si="24">IF(ISNUMBER(H27),H27/H$32*100,"")</f>
        <v>17.809631934990481</v>
      </c>
      <c r="J27" s="140">
        <v>793.37755737502573</v>
      </c>
      <c r="K27" s="141">
        <f t="shared" ref="K27:K31" si="25">IF(ISNUMBER(J27),J27/J$32*100,"")</f>
        <v>15.700363962798683</v>
      </c>
      <c r="L27" s="140">
        <v>7.6315789473684212</v>
      </c>
      <c r="M27" s="141">
        <f t="shared" ref="M27:M31" si="26">IF(ISNUMBER(L27),L27/L$32*100,"")</f>
        <v>1.6984051631039356</v>
      </c>
      <c r="N27" s="140" t="s">
        <v>163</v>
      </c>
      <c r="O27" s="141" t="str">
        <f t="shared" ref="O27:O31" si="27">IF(ISNUMBER(N27),N27/N$32*100,"")</f>
        <v/>
      </c>
      <c r="P27" s="140">
        <f t="shared" ref="P27:P31" si="28">IF(ISNUMBER(J27),J27,0)+IF(ISNUMBER(L27),L27,0)+IF(ISNUMBER(N27),N27,0)</f>
        <v>801.00913632239417</v>
      </c>
      <c r="Q27" s="101">
        <f t="shared" ref="Q27:Q31" si="29">IF(ISNUMBER(P27),P27/P$32*100,"")</f>
        <v>14.262530097414706</v>
      </c>
      <c r="R27" s="140">
        <v>1007.0851823700202</v>
      </c>
      <c r="S27" s="141">
        <f t="shared" ref="S27:S31" si="30">IF(ISNUMBER(R27),R27/R$32*100,"")</f>
        <v>20.221004714626837</v>
      </c>
      <c r="T27" s="140">
        <v>21.872426786279206</v>
      </c>
      <c r="U27" s="141">
        <f t="shared" ref="U27:U31" si="31">IF(ISNUMBER(T27),T27/T$32*100,"")</f>
        <v>5.5773156678300921</v>
      </c>
      <c r="V27" s="140">
        <v>11.99074074074074</v>
      </c>
      <c r="W27" s="141">
        <f t="shared" ref="W27:W31" si="32">IF(ISNUMBER(V27),V27/V$32*100,"")</f>
        <v>13.027850538639306</v>
      </c>
      <c r="X27" s="140">
        <f t="shared" ref="X27:X31" si="33">IF(ISNUMBER(R27),R27,0)+IF(ISNUMBER(T27),T27,0)+IF(ISNUMBER(V27),V27,0)</f>
        <v>1040.9483498970401</v>
      </c>
      <c r="Y27" s="101">
        <f t="shared" ref="Y27:Y31" si="34">IF(ISNUMBER(X27),X27/X$32*100,"")</f>
        <v>19.048945351721539</v>
      </c>
    </row>
    <row r="28" spans="1:25" s="6" customFormat="1" ht="20.100000000000001" customHeight="1" x14ac:dyDescent="0.15">
      <c r="A28" s="8" t="s">
        <v>97</v>
      </c>
      <c r="B28" s="143">
        <v>2655.763399027659</v>
      </c>
      <c r="C28" s="144">
        <f t="shared" si="21"/>
        <v>46.067216712469993</v>
      </c>
      <c r="D28" s="143">
        <v>169.47542365562825</v>
      </c>
      <c r="E28" s="144">
        <f t="shared" si="21"/>
        <v>36.352176272497019</v>
      </c>
      <c r="F28" s="143" t="s">
        <v>163</v>
      </c>
      <c r="G28" s="144" t="str">
        <f t="shared" si="22"/>
        <v/>
      </c>
      <c r="H28" s="143">
        <f t="shared" si="23"/>
        <v>2825.2388226832873</v>
      </c>
      <c r="I28" s="100">
        <f t="shared" si="24"/>
        <v>45.340356839671713</v>
      </c>
      <c r="J28" s="143">
        <v>2149.6877200435788</v>
      </c>
      <c r="K28" s="144">
        <f t="shared" si="25"/>
        <v>42.540754143224632</v>
      </c>
      <c r="L28" s="143">
        <v>401.18872427542749</v>
      </c>
      <c r="M28" s="144">
        <f t="shared" si="26"/>
        <v>89.284406986764679</v>
      </c>
      <c r="N28" s="143">
        <v>32.350574712643677</v>
      </c>
      <c r="O28" s="144">
        <f t="shared" si="27"/>
        <v>28.478278001496353</v>
      </c>
      <c r="P28" s="143">
        <f t="shared" si="28"/>
        <v>2583.2270190316499</v>
      </c>
      <c r="Q28" s="100">
        <f t="shared" si="29"/>
        <v>45.996170875839901</v>
      </c>
      <c r="R28" s="143">
        <v>1931.2842754844821</v>
      </c>
      <c r="S28" s="144">
        <f t="shared" si="30"/>
        <v>38.777760931753861</v>
      </c>
      <c r="T28" s="143">
        <v>54.193346202654709</v>
      </c>
      <c r="U28" s="144">
        <f t="shared" si="31"/>
        <v>13.818923790286187</v>
      </c>
      <c r="V28" s="143" t="s">
        <v>163</v>
      </c>
      <c r="W28" s="144" t="str">
        <f t="shared" si="32"/>
        <v/>
      </c>
      <c r="X28" s="143">
        <f t="shared" si="33"/>
        <v>1985.4776216871369</v>
      </c>
      <c r="Y28" s="100">
        <f t="shared" si="34"/>
        <v>36.333459500008061</v>
      </c>
    </row>
    <row r="29" spans="1:25" s="6" customFormat="1" ht="20.100000000000001" customHeight="1" x14ac:dyDescent="0.15">
      <c r="A29" s="8" t="s">
        <v>98</v>
      </c>
      <c r="B29" s="143">
        <v>1075.2843618325765</v>
      </c>
      <c r="C29" s="144">
        <f t="shared" si="21"/>
        <v>18.652022142562632</v>
      </c>
      <c r="D29" s="143">
        <v>184.43730158730159</v>
      </c>
      <c r="E29" s="144">
        <f t="shared" si="21"/>
        <v>39.561472418261275</v>
      </c>
      <c r="F29" s="143" t="s">
        <v>163</v>
      </c>
      <c r="G29" s="144" t="str">
        <f t="shared" si="22"/>
        <v/>
      </c>
      <c r="H29" s="143">
        <f t="shared" si="23"/>
        <v>1259.721663419878</v>
      </c>
      <c r="I29" s="100">
        <f t="shared" si="24"/>
        <v>20.21642534413272</v>
      </c>
      <c r="J29" s="143">
        <v>1272.1068942478803</v>
      </c>
      <c r="K29" s="144">
        <f t="shared" si="25"/>
        <v>25.174068832194418</v>
      </c>
      <c r="L29" s="143">
        <v>26.733333333333334</v>
      </c>
      <c r="M29" s="144">
        <f t="shared" si="26"/>
        <v>5.9494937644546599</v>
      </c>
      <c r="N29" s="143">
        <v>45.5</v>
      </c>
      <c r="O29" s="144">
        <f t="shared" si="27"/>
        <v>40.053744348524901</v>
      </c>
      <c r="P29" s="143">
        <f t="shared" si="28"/>
        <v>1344.3402275812136</v>
      </c>
      <c r="Q29" s="100">
        <f t="shared" si="29"/>
        <v>23.936921674917414</v>
      </c>
      <c r="R29" s="143">
        <v>933.17075116354545</v>
      </c>
      <c r="S29" s="144">
        <f t="shared" si="30"/>
        <v>18.736895834792342</v>
      </c>
      <c r="T29" s="143">
        <v>209.53886528259636</v>
      </c>
      <c r="U29" s="144">
        <f t="shared" si="31"/>
        <v>53.430943341553608</v>
      </c>
      <c r="V29" s="143">
        <v>55.722222222222221</v>
      </c>
      <c r="W29" s="144">
        <f t="shared" si="32"/>
        <v>60.541779568750087</v>
      </c>
      <c r="X29" s="143">
        <f t="shared" si="33"/>
        <v>1198.431838668364</v>
      </c>
      <c r="Y29" s="100">
        <f t="shared" si="34"/>
        <v>21.930831250959596</v>
      </c>
    </row>
    <row r="30" spans="1:25" s="6" customFormat="1" ht="20.100000000000001" customHeight="1" x14ac:dyDescent="0.15">
      <c r="A30" s="8" t="s">
        <v>99</v>
      </c>
      <c r="B30" s="143">
        <v>212.99076424185068</v>
      </c>
      <c r="C30" s="144">
        <f t="shared" si="21"/>
        <v>3.6945654487430311</v>
      </c>
      <c r="D30" s="143">
        <v>5.9873417721518987</v>
      </c>
      <c r="E30" s="144">
        <f t="shared" si="21"/>
        <v>1.2842741372767901</v>
      </c>
      <c r="F30" s="143" t="s">
        <v>163</v>
      </c>
      <c r="G30" s="144" t="str">
        <f t="shared" si="22"/>
        <v/>
      </c>
      <c r="H30" s="143">
        <f t="shared" si="23"/>
        <v>218.97810601400258</v>
      </c>
      <c r="I30" s="100">
        <f t="shared" si="24"/>
        <v>3.5142322790682328</v>
      </c>
      <c r="J30" s="143">
        <v>161.33753530547813</v>
      </c>
      <c r="K30" s="144">
        <f t="shared" si="25"/>
        <v>3.1927523051418065</v>
      </c>
      <c r="L30" s="143">
        <v>13.784313725490197</v>
      </c>
      <c r="M30" s="144">
        <f t="shared" si="26"/>
        <v>3.0676940856767096</v>
      </c>
      <c r="N30" s="143">
        <v>14.708333333333334</v>
      </c>
      <c r="O30" s="144">
        <f t="shared" si="27"/>
        <v>12.947776332444406</v>
      </c>
      <c r="P30" s="143">
        <f t="shared" si="28"/>
        <v>189.83018236430166</v>
      </c>
      <c r="Q30" s="100">
        <f t="shared" si="29"/>
        <v>3.3800596854601461</v>
      </c>
      <c r="R30" s="143">
        <v>706.68177447408561</v>
      </c>
      <c r="S30" s="144">
        <f t="shared" si="30"/>
        <v>14.189281843818275</v>
      </c>
      <c r="T30" s="143">
        <v>74.212419062173581</v>
      </c>
      <c r="U30" s="144">
        <f t="shared" si="31"/>
        <v>18.923647184988212</v>
      </c>
      <c r="V30" s="143">
        <v>22.083333333333332</v>
      </c>
      <c r="W30" s="144">
        <f t="shared" si="32"/>
        <v>23.993377246837643</v>
      </c>
      <c r="X30" s="143">
        <f t="shared" si="33"/>
        <v>802.97752686959257</v>
      </c>
      <c r="Y30" s="100">
        <f t="shared" si="34"/>
        <v>14.694172894853327</v>
      </c>
    </row>
    <row r="31" spans="1:25" s="6" customFormat="1" ht="20.100000000000001" customHeight="1" thickBot="1" x14ac:dyDescent="0.2">
      <c r="A31" s="46" t="s">
        <v>8</v>
      </c>
      <c r="B31" s="146">
        <v>787.94682517161948</v>
      </c>
      <c r="C31" s="147">
        <f t="shared" si="21"/>
        <v>13.667827927131421</v>
      </c>
      <c r="D31" s="146">
        <v>29.543589743589742</v>
      </c>
      <c r="E31" s="147">
        <f t="shared" si="21"/>
        <v>6.3370473365129882</v>
      </c>
      <c r="F31" s="146" t="s">
        <v>163</v>
      </c>
      <c r="G31" s="147" t="str">
        <f t="shared" si="22"/>
        <v/>
      </c>
      <c r="H31" s="146">
        <f t="shared" si="23"/>
        <v>817.49041491520927</v>
      </c>
      <c r="I31" s="149">
        <f t="shared" si="24"/>
        <v>13.119353602136858</v>
      </c>
      <c r="J31" s="146">
        <v>676.73338506653204</v>
      </c>
      <c r="K31" s="147">
        <f t="shared" si="25"/>
        <v>13.392060756640456</v>
      </c>
      <c r="L31" s="146" t="s">
        <v>163</v>
      </c>
      <c r="M31" s="147" t="str">
        <f t="shared" si="26"/>
        <v/>
      </c>
      <c r="N31" s="146">
        <v>21.03846153846154</v>
      </c>
      <c r="O31" s="147">
        <f t="shared" si="27"/>
        <v>18.520201317534337</v>
      </c>
      <c r="P31" s="146">
        <f t="shared" si="28"/>
        <v>697.77184660499358</v>
      </c>
      <c r="Q31" s="149">
        <f t="shared" si="29"/>
        <v>12.424317666367829</v>
      </c>
      <c r="R31" s="146">
        <v>402.16942921322334</v>
      </c>
      <c r="S31" s="147">
        <f t="shared" si="30"/>
        <v>8.0750566750086872</v>
      </c>
      <c r="T31" s="146">
        <v>32.350574712643677</v>
      </c>
      <c r="U31" s="147">
        <f t="shared" si="31"/>
        <v>8.249170015341905</v>
      </c>
      <c r="V31" s="146">
        <v>2.2429906542056073</v>
      </c>
      <c r="W31" s="147">
        <f t="shared" si="32"/>
        <v>2.4369926457729645</v>
      </c>
      <c r="X31" s="146">
        <f t="shared" si="33"/>
        <v>436.76299458007259</v>
      </c>
      <c r="Y31" s="149">
        <f t="shared" si="34"/>
        <v>7.9925910024574902</v>
      </c>
    </row>
    <row r="32" spans="1:25" s="6" customFormat="1" ht="20.100000000000001" customHeight="1" thickTop="1" x14ac:dyDescent="0.15">
      <c r="A32" s="11" t="s">
        <v>126</v>
      </c>
      <c r="B32" s="150">
        <f>IF(SUM(B27:B31)&gt;0,SUM(B27:B31),"")</f>
        <v>5764.9747229221402</v>
      </c>
      <c r="C32" s="151">
        <f>IF(ISNUMBER(B32),B32/B$32*100,"")</f>
        <v>100</v>
      </c>
      <c r="D32" s="150">
        <f>IF(SUM(D27:D31)&gt;0,SUM(D27:D31),"")</f>
        <v>466.20434051935524</v>
      </c>
      <c r="E32" s="151">
        <f>IF(ISNUMBER(D32),D32/D$32*100,"")</f>
        <v>100</v>
      </c>
      <c r="F32" s="150" t="str">
        <f>IF(SUM(F27:F31)&gt;0,SUM(F27:F31),"")</f>
        <v/>
      </c>
      <c r="G32" s="151" t="str">
        <f>IF(ISNUMBER(F32),F32/F$32*100,"")</f>
        <v/>
      </c>
      <c r="H32" s="150">
        <f>IF(SUM(H27:H31)&gt;0,SUM(H27:H31),"")</f>
        <v>6231.1790634414938</v>
      </c>
      <c r="I32" s="151">
        <f>IF(ISNUMBER(H32),H32/H$32*100,"")</f>
        <v>100</v>
      </c>
      <c r="J32" s="150">
        <f>IF(SUM(J27:J31)&gt;0,SUM(J27:J31),"")</f>
        <v>5053.243092038495</v>
      </c>
      <c r="K32" s="151">
        <f>IF(ISNUMBER(J32),J32/J$32*100,"")</f>
        <v>100</v>
      </c>
      <c r="L32" s="150">
        <f>IF(SUM(L27:L31)&gt;0,SUM(L27:L31),"")</f>
        <v>449.3379502816195</v>
      </c>
      <c r="M32" s="151">
        <f>IF(ISNUMBER(L32),L32/L$32*100,"")</f>
        <v>100</v>
      </c>
      <c r="N32" s="150">
        <f>IF(SUM(N27:N31)&gt;0,SUM(N27:N31),"")</f>
        <v>113.59736958443855</v>
      </c>
      <c r="O32" s="151">
        <f>IF(ISNUMBER(N32),N32/N$32*100,"")</f>
        <v>100</v>
      </c>
      <c r="P32" s="150">
        <f>IF(SUM(P27:P31)&gt;0,SUM(P27:P31),"")</f>
        <v>5616.1784119045533</v>
      </c>
      <c r="Q32" s="151">
        <f>IF(ISNUMBER(P32),P32/P$32*100,"")</f>
        <v>100</v>
      </c>
      <c r="R32" s="150">
        <f>IF(SUM(R27:R31)&gt;0,SUM(R27:R31),"")</f>
        <v>4980.3914127053567</v>
      </c>
      <c r="S32" s="151">
        <f>IF(ISNUMBER(R32),R32/R$32*100,"")</f>
        <v>100</v>
      </c>
      <c r="T32" s="150">
        <f>IF(SUM(T27:T31)&gt;0,SUM(T27:T31),"")</f>
        <v>392.16763204634753</v>
      </c>
      <c r="U32" s="151">
        <f>IF(ISNUMBER(T32),T32/T$32*100,"")</f>
        <v>100</v>
      </c>
      <c r="V32" s="150">
        <f>IF(SUM(V27:V31)&gt;0,SUM(V27:V31),"")</f>
        <v>92.039286950501904</v>
      </c>
      <c r="W32" s="151">
        <f>IF(ISNUMBER(V32),V32/V$32*100,"")</f>
        <v>100</v>
      </c>
      <c r="X32" s="150">
        <f>IF(SUM(X27:X31)&gt;0,SUM(X27:X31),"")</f>
        <v>5464.5983317022055</v>
      </c>
      <c r="Y32" s="102">
        <f>IF(ISNUMBER(X32),X32/X$32*100,"")</f>
        <v>100</v>
      </c>
    </row>
    <row r="33" spans="1:25" ht="20.100000000000001" customHeight="1" x14ac:dyDescent="0.15"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</row>
    <row r="34" spans="1:25" ht="30" customHeight="1" x14ac:dyDescent="0.15">
      <c r="A34" s="83" t="s">
        <v>117</v>
      </c>
      <c r="B34" s="227" t="s">
        <v>127</v>
      </c>
      <c r="C34" s="228"/>
      <c r="D34" s="228"/>
      <c r="E34" s="228"/>
      <c r="F34" s="228"/>
      <c r="G34" s="228"/>
      <c r="H34" s="228"/>
      <c r="I34" s="229"/>
      <c r="J34" s="227" t="s">
        <v>128</v>
      </c>
      <c r="K34" s="228"/>
      <c r="L34" s="228"/>
      <c r="M34" s="228"/>
      <c r="N34" s="228"/>
      <c r="O34" s="228"/>
      <c r="P34" s="228"/>
      <c r="Q34" s="229"/>
      <c r="R34" s="227" t="s">
        <v>129</v>
      </c>
      <c r="S34" s="228"/>
      <c r="T34" s="228"/>
      <c r="U34" s="228"/>
      <c r="V34" s="228"/>
      <c r="W34" s="228"/>
      <c r="X34" s="228"/>
      <c r="Y34" s="229"/>
    </row>
    <row r="35" spans="1:25" s="5" customFormat="1" ht="20.100000000000001" customHeight="1" x14ac:dyDescent="0.15">
      <c r="A35" s="84" t="s">
        <v>40</v>
      </c>
      <c r="B35" s="223" t="s">
        <v>5</v>
      </c>
      <c r="C35" s="224"/>
      <c r="D35" s="223" t="s">
        <v>7</v>
      </c>
      <c r="E35" s="224"/>
      <c r="F35" s="223" t="s">
        <v>31</v>
      </c>
      <c r="G35" s="224"/>
      <c r="H35" s="225" t="s">
        <v>16</v>
      </c>
      <c r="I35" s="226"/>
      <c r="J35" s="223" t="s">
        <v>5</v>
      </c>
      <c r="K35" s="224"/>
      <c r="L35" s="223" t="s">
        <v>7</v>
      </c>
      <c r="M35" s="224"/>
      <c r="N35" s="223" t="s">
        <v>31</v>
      </c>
      <c r="O35" s="224"/>
      <c r="P35" s="225" t="s">
        <v>16</v>
      </c>
      <c r="Q35" s="226"/>
      <c r="R35" s="223" t="s">
        <v>5</v>
      </c>
      <c r="S35" s="224"/>
      <c r="T35" s="223" t="s">
        <v>7</v>
      </c>
      <c r="U35" s="224"/>
      <c r="V35" s="223" t="s">
        <v>31</v>
      </c>
      <c r="W35" s="224"/>
      <c r="X35" s="225" t="s">
        <v>16</v>
      </c>
      <c r="Y35" s="226"/>
    </row>
    <row r="36" spans="1:25" s="6" customFormat="1" ht="20.100000000000001" customHeight="1" x14ac:dyDescent="0.15">
      <c r="A36" s="7" t="s">
        <v>6</v>
      </c>
      <c r="B36" s="140">
        <v>631.35782461079657</v>
      </c>
      <c r="C36" s="141">
        <f t="shared" ref="C36:E40" si="35">IF(ISNUMBER(B36),B36/B$41*100,"")</f>
        <v>11.842770574265327</v>
      </c>
      <c r="D36" s="140">
        <v>67.913484812780297</v>
      </c>
      <c r="E36" s="141">
        <f t="shared" si="35"/>
        <v>11.614207414588146</v>
      </c>
      <c r="F36" s="140">
        <v>19.696969696969695</v>
      </c>
      <c r="G36" s="141">
        <f t="shared" ref="G36:G40" si="36">IF(ISNUMBER(F36),F36/F$41*100,"")</f>
        <v>19.645504428550055</v>
      </c>
      <c r="H36" s="140">
        <f t="shared" ref="H36:H40" si="37">IF(ISNUMBER(B36),B36,0)+IF(ISNUMBER(D36),D36,0)+IF(ISNUMBER(F36),F36,0)</f>
        <v>718.96827912054664</v>
      </c>
      <c r="I36" s="101">
        <f t="shared" ref="I36:I40" si="38">IF(ISNUMBER(H36),H36/H$41*100,"")</f>
        <v>11.950590990845157</v>
      </c>
      <c r="J36" s="140">
        <v>364.76002356747739</v>
      </c>
      <c r="K36" s="141">
        <f t="shared" ref="K36:K40" si="39">IF(ISNUMBER(J36),J36/J$41*100,"")</f>
        <v>7.591053578690528</v>
      </c>
      <c r="L36" s="140">
        <v>23.478015448603681</v>
      </c>
      <c r="M36" s="141">
        <f t="shared" ref="M36:M40" si="40">IF(ISNUMBER(L36),L36/L$41*100,"")</f>
        <v>2.6720214719841793</v>
      </c>
      <c r="N36" s="140" t="s">
        <v>163</v>
      </c>
      <c r="O36" s="141" t="str">
        <f t="shared" ref="O36:O40" si="41">IF(ISNUMBER(N36),N36/N$41*100,"")</f>
        <v/>
      </c>
      <c r="P36" s="140">
        <f t="shared" ref="P36:P40" si="42">IF(ISNUMBER(J36),J36,0)+IF(ISNUMBER(L36),L36,0)+IF(ISNUMBER(N36),N36,0)</f>
        <v>388.23803901608107</v>
      </c>
      <c r="Q36" s="101">
        <f t="shared" ref="Q36:Q40" si="43">IF(ISNUMBER(P36),P36/P$41*100,"")</f>
        <v>6.6845298078687065</v>
      </c>
      <c r="R36" s="140">
        <v>186.6728304609633</v>
      </c>
      <c r="S36" s="141">
        <f t="shared" ref="S36:S40" si="44">IF(ISNUMBER(R36),R36/R$41*100,"")</f>
        <v>2.8509698263514927</v>
      </c>
      <c r="T36" s="140">
        <v>65.39256796237963</v>
      </c>
      <c r="U36" s="141">
        <f t="shared" ref="U36:U40" si="45">IF(ISNUMBER(T36),T36/T$41*100,"")</f>
        <v>4.5866470494559142</v>
      </c>
      <c r="V36" s="140">
        <v>77.44</v>
      </c>
      <c r="W36" s="141">
        <f t="shared" ref="W36:W40" si="46">IF(ISNUMBER(V36),V36/V$41*100,"")</f>
        <v>17.046633600156252</v>
      </c>
      <c r="X36" s="140">
        <f t="shared" ref="X36:X40" si="47">IF(ISNUMBER(R36),R36,0)+IF(ISNUMBER(T36),T36,0)+IF(ISNUMBER(V36),V36,0)</f>
        <v>329.50539842334291</v>
      </c>
      <c r="Y36" s="101">
        <f t="shared" ref="Y36:Y40" si="48">IF(ISNUMBER(X36),X36/X$41*100,"")</f>
        <v>3.909792561281014</v>
      </c>
    </row>
    <row r="37" spans="1:25" s="6" customFormat="1" ht="20.100000000000001" customHeight="1" x14ac:dyDescent="0.15">
      <c r="A37" s="8" t="s">
        <v>97</v>
      </c>
      <c r="B37" s="143">
        <v>1662.7362531470555</v>
      </c>
      <c r="C37" s="144">
        <f t="shared" si="35"/>
        <v>31.188975892827475</v>
      </c>
      <c r="D37" s="143">
        <v>242.51606483667061</v>
      </c>
      <c r="E37" s="144">
        <f t="shared" si="35"/>
        <v>41.473823440919226</v>
      </c>
      <c r="F37" s="143" t="s">
        <v>163</v>
      </c>
      <c r="G37" s="144" t="str">
        <f t="shared" si="36"/>
        <v/>
      </c>
      <c r="H37" s="143">
        <f t="shared" si="37"/>
        <v>1905.2523179837262</v>
      </c>
      <c r="I37" s="100">
        <f t="shared" si="38"/>
        <v>31.668839707969365</v>
      </c>
      <c r="J37" s="143">
        <v>2054.7688915273952</v>
      </c>
      <c r="K37" s="144">
        <f t="shared" si="39"/>
        <v>42.761979766473878</v>
      </c>
      <c r="L37" s="143">
        <v>332.38010829584363</v>
      </c>
      <c r="M37" s="144">
        <f t="shared" si="40"/>
        <v>37.828017796953148</v>
      </c>
      <c r="N37" s="143">
        <v>61.179843005326603</v>
      </c>
      <c r="O37" s="144">
        <f t="shared" si="41"/>
        <v>49.25254692799497</v>
      </c>
      <c r="P37" s="143">
        <f t="shared" si="42"/>
        <v>2448.3288428285655</v>
      </c>
      <c r="Q37" s="100">
        <f t="shared" si="43"/>
        <v>42.154362748247749</v>
      </c>
      <c r="R37" s="143">
        <v>2642.3112996311652</v>
      </c>
      <c r="S37" s="144">
        <f t="shared" si="44"/>
        <v>40.354827044053252</v>
      </c>
      <c r="T37" s="143">
        <v>414.39713192590864</v>
      </c>
      <c r="U37" s="144">
        <f t="shared" si="45"/>
        <v>29.065892985643742</v>
      </c>
      <c r="V37" s="143">
        <v>23.616146775165763</v>
      </c>
      <c r="W37" s="144">
        <f t="shared" si="46"/>
        <v>5.1985511508750308</v>
      </c>
      <c r="X37" s="143">
        <f t="shared" si="47"/>
        <v>3080.3245783322395</v>
      </c>
      <c r="Y37" s="100">
        <f t="shared" si="48"/>
        <v>36.550023703166381</v>
      </c>
    </row>
    <row r="38" spans="1:25" s="6" customFormat="1" ht="20.100000000000001" customHeight="1" x14ac:dyDescent="0.15">
      <c r="A38" s="8" t="s">
        <v>98</v>
      </c>
      <c r="B38" s="143">
        <v>1752.9942008022826</v>
      </c>
      <c r="C38" s="144">
        <f t="shared" si="35"/>
        <v>32.882000236421909</v>
      </c>
      <c r="D38" s="143">
        <v>81.166540409742595</v>
      </c>
      <c r="E38" s="144">
        <f t="shared" si="35"/>
        <v>13.88067536280956</v>
      </c>
      <c r="F38" s="143">
        <v>3.125</v>
      </c>
      <c r="G38" s="144">
        <f t="shared" si="36"/>
        <v>3.1168348372218841</v>
      </c>
      <c r="H38" s="143">
        <f t="shared" si="37"/>
        <v>1837.2857412120252</v>
      </c>
      <c r="I38" s="100">
        <f t="shared" si="38"/>
        <v>30.539108698083894</v>
      </c>
      <c r="J38" s="143">
        <v>1156.6733982851235</v>
      </c>
      <c r="K38" s="144">
        <f t="shared" si="39"/>
        <v>24.071633874659323</v>
      </c>
      <c r="L38" s="143">
        <v>264.37044675416541</v>
      </c>
      <c r="M38" s="144">
        <f t="shared" si="40"/>
        <v>30.087871431535007</v>
      </c>
      <c r="N38" s="143" t="s">
        <v>163</v>
      </c>
      <c r="O38" s="144" t="str">
        <f t="shared" si="41"/>
        <v/>
      </c>
      <c r="P38" s="143">
        <f t="shared" si="42"/>
        <v>1421.043845039289</v>
      </c>
      <c r="Q38" s="100">
        <f t="shared" si="43"/>
        <v>24.466973830094044</v>
      </c>
      <c r="R38" s="143">
        <v>1803.5020187619687</v>
      </c>
      <c r="S38" s="144">
        <f t="shared" si="44"/>
        <v>27.544071756760584</v>
      </c>
      <c r="T38" s="143">
        <v>505.30490803209216</v>
      </c>
      <c r="U38" s="144">
        <f t="shared" si="45"/>
        <v>35.442181546293391</v>
      </c>
      <c r="V38" s="143">
        <v>277.5263157894737</v>
      </c>
      <c r="W38" s="144">
        <f t="shared" si="46"/>
        <v>61.091030729137621</v>
      </c>
      <c r="X38" s="143">
        <f t="shared" si="47"/>
        <v>2586.3332425835347</v>
      </c>
      <c r="Y38" s="100">
        <f t="shared" si="48"/>
        <v>30.68850016185516</v>
      </c>
    </row>
    <row r="39" spans="1:25" s="6" customFormat="1" ht="20.100000000000001" customHeight="1" x14ac:dyDescent="0.15">
      <c r="A39" s="8" t="s">
        <v>99</v>
      </c>
      <c r="B39" s="143">
        <v>786.94323652856656</v>
      </c>
      <c r="C39" s="144">
        <f t="shared" si="35"/>
        <v>14.761182711123807</v>
      </c>
      <c r="D39" s="143">
        <v>160.18263090676885</v>
      </c>
      <c r="E39" s="144">
        <f t="shared" si="35"/>
        <v>27.393592078130744</v>
      </c>
      <c r="F39" s="143" t="s">
        <v>163</v>
      </c>
      <c r="G39" s="144" t="str">
        <f t="shared" si="36"/>
        <v/>
      </c>
      <c r="H39" s="143">
        <f t="shared" si="37"/>
        <v>947.12586743533541</v>
      </c>
      <c r="I39" s="100">
        <f t="shared" si="38"/>
        <v>15.742994770804566</v>
      </c>
      <c r="J39" s="143">
        <v>955.91281559339984</v>
      </c>
      <c r="K39" s="144">
        <f t="shared" si="39"/>
        <v>19.893587374944474</v>
      </c>
      <c r="L39" s="143">
        <v>109.85790472080357</v>
      </c>
      <c r="M39" s="144">
        <f t="shared" si="40"/>
        <v>12.502874483739095</v>
      </c>
      <c r="N39" s="143">
        <v>63.036764705882355</v>
      </c>
      <c r="O39" s="144">
        <f t="shared" si="41"/>
        <v>50.747453072005044</v>
      </c>
      <c r="P39" s="143">
        <f t="shared" si="42"/>
        <v>1128.8074850200858</v>
      </c>
      <c r="Q39" s="100">
        <f t="shared" si="43"/>
        <v>19.435363160407707</v>
      </c>
      <c r="R39" s="143">
        <v>625.65296519894525</v>
      </c>
      <c r="S39" s="144">
        <f t="shared" si="44"/>
        <v>9.5553151529597748</v>
      </c>
      <c r="T39" s="143">
        <v>221.20481418957652</v>
      </c>
      <c r="U39" s="144">
        <f t="shared" si="45"/>
        <v>15.515347384916248</v>
      </c>
      <c r="V39" s="143">
        <v>15.92</v>
      </c>
      <c r="W39" s="144">
        <f t="shared" si="46"/>
        <v>3.5044215768916263</v>
      </c>
      <c r="X39" s="143">
        <f t="shared" si="47"/>
        <v>862.77777938852171</v>
      </c>
      <c r="Y39" s="100">
        <f t="shared" si="48"/>
        <v>10.237410858919702</v>
      </c>
    </row>
    <row r="40" spans="1:25" s="6" customFormat="1" ht="20.100000000000001" customHeight="1" thickBot="1" x14ac:dyDescent="0.2">
      <c r="A40" s="46" t="s">
        <v>8</v>
      </c>
      <c r="B40" s="146">
        <v>497.13504472589869</v>
      </c>
      <c r="C40" s="147">
        <f t="shared" si="35"/>
        <v>9.3250705853614786</v>
      </c>
      <c r="D40" s="146">
        <v>32.966172839506171</v>
      </c>
      <c r="E40" s="147">
        <f t="shared" si="35"/>
        <v>5.6377017035523318</v>
      </c>
      <c r="F40" s="146">
        <v>77.44</v>
      </c>
      <c r="G40" s="147">
        <f t="shared" si="36"/>
        <v>77.237660734228058</v>
      </c>
      <c r="H40" s="146">
        <f t="shared" si="37"/>
        <v>607.54121756540485</v>
      </c>
      <c r="I40" s="149">
        <f t="shared" si="38"/>
        <v>10.098465832297016</v>
      </c>
      <c r="J40" s="146">
        <v>273.01527599997087</v>
      </c>
      <c r="K40" s="147">
        <f t="shared" si="39"/>
        <v>5.6817454052318093</v>
      </c>
      <c r="L40" s="146">
        <v>148.57470676462916</v>
      </c>
      <c r="M40" s="147">
        <f t="shared" si="40"/>
        <v>16.909214815788566</v>
      </c>
      <c r="N40" s="146" t="s">
        <v>163</v>
      </c>
      <c r="O40" s="147" t="str">
        <f t="shared" si="41"/>
        <v/>
      </c>
      <c r="P40" s="146">
        <f t="shared" si="42"/>
        <v>421.58998276459999</v>
      </c>
      <c r="Q40" s="149">
        <f t="shared" si="43"/>
        <v>7.2587704533818078</v>
      </c>
      <c r="R40" s="146">
        <v>1289.556646720984</v>
      </c>
      <c r="S40" s="147">
        <f t="shared" si="44"/>
        <v>19.694816219874898</v>
      </c>
      <c r="T40" s="146">
        <v>219.41673300899305</v>
      </c>
      <c r="U40" s="147">
        <f t="shared" si="45"/>
        <v>15.389931033690694</v>
      </c>
      <c r="V40" s="146">
        <v>59.780780780780788</v>
      </c>
      <c r="W40" s="147">
        <f t="shared" si="46"/>
        <v>13.159362942939474</v>
      </c>
      <c r="X40" s="146">
        <f t="shared" si="47"/>
        <v>1568.7541605107579</v>
      </c>
      <c r="Y40" s="149">
        <f t="shared" si="48"/>
        <v>18.614272714777748</v>
      </c>
    </row>
    <row r="41" spans="1:25" s="6" customFormat="1" ht="20.100000000000001" customHeight="1" thickTop="1" x14ac:dyDescent="0.15">
      <c r="A41" s="11" t="s">
        <v>126</v>
      </c>
      <c r="B41" s="150">
        <f>IF(SUM(B36:B40)&gt;0,SUM(B36:B40),"")</f>
        <v>5331.1665598146001</v>
      </c>
      <c r="C41" s="151">
        <f>IF(ISNUMBER(B41),B41/B$41*100,"")</f>
        <v>100</v>
      </c>
      <c r="D41" s="150">
        <f>IF(SUM(D36:D40)&gt;0,SUM(D36:D40),"")</f>
        <v>584.74489380546845</v>
      </c>
      <c r="E41" s="151">
        <f>IF(ISNUMBER(D41),D41/D$41*100,"")</f>
        <v>100</v>
      </c>
      <c r="F41" s="150">
        <f>IF(SUM(F36:F40)&gt;0,SUM(F36:F40),"")</f>
        <v>100.26196969696969</v>
      </c>
      <c r="G41" s="151">
        <f>IF(ISNUMBER(F41),F41/F$41*100,"")</f>
        <v>100</v>
      </c>
      <c r="H41" s="150">
        <f>IF(SUM(H36:H40)&gt;0,SUM(H36:H40),"")</f>
        <v>6016.1734233170382</v>
      </c>
      <c r="I41" s="151">
        <f>IF(ISNUMBER(H41),H41/H$41*100,"")</f>
        <v>100</v>
      </c>
      <c r="J41" s="150">
        <f>IF(SUM(J36:J40)&gt;0,SUM(J36:J40),"")</f>
        <v>4805.1304049733662</v>
      </c>
      <c r="K41" s="151">
        <f>IF(ISNUMBER(J41),J41/J$41*100,"")</f>
        <v>100</v>
      </c>
      <c r="L41" s="150">
        <f>IF(SUM(L36:L40)&gt;0,SUM(L36:L40),"")</f>
        <v>878.66118198404547</v>
      </c>
      <c r="M41" s="151">
        <f>IF(ISNUMBER(L41),L41/L$41*100,"")</f>
        <v>100</v>
      </c>
      <c r="N41" s="150">
        <f>IF(SUM(N36:N40)&gt;0,SUM(N36:N40),"")</f>
        <v>124.21660771120895</v>
      </c>
      <c r="O41" s="151">
        <f>IF(ISNUMBER(N41),N41/N$41*100,"")</f>
        <v>100</v>
      </c>
      <c r="P41" s="150">
        <f>IF(SUM(P36:P40)&gt;0,SUM(P36:P40),"")</f>
        <v>5808.0081946686205</v>
      </c>
      <c r="Q41" s="151">
        <f>IF(ISNUMBER(P41),P41/P$41*100,"")</f>
        <v>100</v>
      </c>
      <c r="R41" s="150">
        <f>IF(SUM(R36:R40)&gt;0,SUM(R36:R40),"")</f>
        <v>6547.695760774026</v>
      </c>
      <c r="S41" s="151">
        <f>IF(ISNUMBER(R41),R41/R$41*100,"")</f>
        <v>100</v>
      </c>
      <c r="T41" s="150">
        <f>IF(SUM(T36:T40)&gt;0,SUM(T36:T40),"")</f>
        <v>1425.7161551189502</v>
      </c>
      <c r="U41" s="151">
        <f>IF(ISNUMBER(T41),T41/T$41*100,"")</f>
        <v>100</v>
      </c>
      <c r="V41" s="150">
        <f>IF(SUM(V36:V40)&gt;0,SUM(V36:V40),"")</f>
        <v>454.28324334542026</v>
      </c>
      <c r="W41" s="151">
        <f>IF(ISNUMBER(V41),V41/V$41*100,"")</f>
        <v>100</v>
      </c>
      <c r="X41" s="150">
        <f>IF(SUM(X36:X40)&gt;0,SUM(X36:X40),"")</f>
        <v>8427.6951592383957</v>
      </c>
      <c r="Y41" s="102">
        <f>IF(ISNUMBER(X41),X41/X$41*100,"")</f>
        <v>100</v>
      </c>
    </row>
    <row r="42" spans="1:25" ht="20.100000000000001" customHeight="1" x14ac:dyDescent="0.15"/>
    <row r="43" spans="1:25" ht="30" customHeight="1" x14ac:dyDescent="0.15">
      <c r="A43" s="83" t="s">
        <v>117</v>
      </c>
      <c r="B43" s="227" t="s">
        <v>130</v>
      </c>
      <c r="C43" s="228"/>
      <c r="D43" s="228"/>
      <c r="E43" s="228"/>
      <c r="F43" s="228"/>
      <c r="G43" s="228"/>
      <c r="H43" s="228"/>
      <c r="I43" s="229"/>
      <c r="J43" s="230" t="s">
        <v>28</v>
      </c>
      <c r="K43" s="228"/>
      <c r="L43" s="228"/>
      <c r="M43" s="228"/>
      <c r="N43" s="228"/>
      <c r="O43" s="228"/>
      <c r="P43" s="228"/>
      <c r="Q43" s="229"/>
      <c r="R43" s="227" t="s">
        <v>131</v>
      </c>
      <c r="S43" s="228"/>
      <c r="T43" s="228"/>
      <c r="U43" s="228"/>
      <c r="V43" s="228"/>
      <c r="W43" s="228"/>
      <c r="X43" s="228"/>
      <c r="Y43" s="229"/>
    </row>
    <row r="44" spans="1:25" s="5" customFormat="1" ht="20.100000000000001" customHeight="1" x14ac:dyDescent="0.15">
      <c r="A44" s="84" t="s">
        <v>40</v>
      </c>
      <c r="B44" s="223" t="s">
        <v>5</v>
      </c>
      <c r="C44" s="224"/>
      <c r="D44" s="223" t="s">
        <v>7</v>
      </c>
      <c r="E44" s="224"/>
      <c r="F44" s="223" t="s">
        <v>31</v>
      </c>
      <c r="G44" s="224"/>
      <c r="H44" s="225" t="s">
        <v>16</v>
      </c>
      <c r="I44" s="226"/>
      <c r="J44" s="223" t="s">
        <v>5</v>
      </c>
      <c r="K44" s="224"/>
      <c r="L44" s="223" t="s">
        <v>7</v>
      </c>
      <c r="M44" s="224"/>
      <c r="N44" s="223" t="s">
        <v>31</v>
      </c>
      <c r="O44" s="224"/>
      <c r="P44" s="225" t="s">
        <v>132</v>
      </c>
      <c r="Q44" s="226"/>
      <c r="R44" s="223" t="s">
        <v>5</v>
      </c>
      <c r="S44" s="224"/>
      <c r="T44" s="223" t="s">
        <v>7</v>
      </c>
      <c r="U44" s="224"/>
      <c r="V44" s="223" t="s">
        <v>31</v>
      </c>
      <c r="W44" s="224"/>
      <c r="X44" s="225"/>
      <c r="Y44" s="226"/>
    </row>
    <row r="45" spans="1:25" s="6" customFormat="1" ht="20.100000000000001" customHeight="1" x14ac:dyDescent="0.15">
      <c r="A45" s="7" t="s">
        <v>6</v>
      </c>
      <c r="B45" s="140">
        <v>499.151749026809</v>
      </c>
      <c r="C45" s="141">
        <f t="shared" ref="C45:E49" si="49">IF(ISNUMBER(B45),B45/B$50*100,"")</f>
        <v>5.7409663276562721</v>
      </c>
      <c r="D45" s="140">
        <v>30.809433535706034</v>
      </c>
      <c r="E45" s="141">
        <f t="shared" si="49"/>
        <v>1.149443620549355</v>
      </c>
      <c r="F45" s="140">
        <v>16.94705882352941</v>
      </c>
      <c r="G45" s="141">
        <f t="shared" ref="G45:G49" si="50">IF(ISNUMBER(F45),F45/F$50*100,"")</f>
        <v>8.3347938236420926</v>
      </c>
      <c r="H45" s="140">
        <f t="shared" ref="H45:H49" si="51">IF(ISNUMBER(B45),B45,0)+IF(ISNUMBER(D45),D45,0)+IF(ISNUMBER(F45),F45,0)</f>
        <v>546.90824138604444</v>
      </c>
      <c r="I45" s="101">
        <f t="shared" ref="I45:I49" si="52">IF(ISNUMBER(H45),H45/H$50*100,"")</f>
        <v>4.7235760781955198</v>
      </c>
      <c r="J45" s="140">
        <v>1432.5524631145308</v>
      </c>
      <c r="K45" s="141">
        <f t="shared" ref="K45:K49" si="53">IF(ISNUMBER(J45),J45/J$50*100,"")</f>
        <v>5.784433825418005</v>
      </c>
      <c r="L45" s="140">
        <v>700.36731298350981</v>
      </c>
      <c r="M45" s="141">
        <f t="shared" ref="M45:M49" si="54">IF(ISNUMBER(L45),L45/L$50*100,"")</f>
        <v>5.7583614849928706</v>
      </c>
      <c r="N45" s="140">
        <v>17.215341308937369</v>
      </c>
      <c r="O45" s="141">
        <f t="shared" ref="O45:O49" si="55">IF(ISNUMBER(N45),N45/N$50*100,"")</f>
        <v>0.49134524679660302</v>
      </c>
      <c r="P45" s="140">
        <f t="shared" ref="P45:P49" si="56">IF(ISNUMBER(J45),J45,0)+IF(ISNUMBER(L45),L45,0)+IF(ISNUMBER(N45),N45,0)</f>
        <v>2150.1351174069778</v>
      </c>
      <c r="Q45" s="101">
        <f t="shared" ref="Q45:Q49" si="57">IF(ISNUMBER(P45),P45/P$50*100,"")</f>
        <v>5.3179073928758216</v>
      </c>
      <c r="R45" s="140">
        <f>SUM(B18,J18,R18,B27,J27,R27,B36,J36,R36,B45,J45)</f>
        <v>15033.373986111841</v>
      </c>
      <c r="S45" s="141">
        <f t="shared" ref="S45:S49" si="58">IF(ISNUMBER(R45),R45/R$50*100,"")</f>
        <v>16.966657081554096</v>
      </c>
      <c r="T45" s="140">
        <f t="shared" ref="T45:T49" si="59">SUM(D18,L18,T18,D27,L27,T27,D36,L36,T36,D45,L45)</f>
        <v>1334.6782211766213</v>
      </c>
      <c r="U45" s="141">
        <f t="shared" ref="U45:U49" si="60">IF(ISNUMBER(T45),T45/T$50*100,"")</f>
        <v>6.658246492110405</v>
      </c>
      <c r="V45" s="140">
        <f t="shared" ref="V45:V49" si="61">SUM(F18,N18,V18,F27,N27,V27,F36,N36,V36,F45,N45)</f>
        <v>174.21937886286014</v>
      </c>
      <c r="W45" s="141">
        <f t="shared" ref="W45:W49" si="62">IF(ISNUMBER(V45),V45/V$50*100,"")</f>
        <v>3.7484428255915136</v>
      </c>
      <c r="X45" s="140">
        <f t="shared" ref="X45:X49" si="63">IF(ISNUMBER(R45),R45,0)+IF(ISNUMBER(T45),T45,0)+IF(ISNUMBER(V45),V45,0)</f>
        <v>16542.271586151324</v>
      </c>
      <c r="Y45" s="101">
        <f t="shared" ref="Y45:Y49" si="64">IF(ISNUMBER(X45),X45/X$50*100,"")</f>
        <v>14.600587737609338</v>
      </c>
    </row>
    <row r="46" spans="1:25" s="6" customFormat="1" ht="20.100000000000001" customHeight="1" x14ac:dyDescent="0.15">
      <c r="A46" s="8" t="s">
        <v>97</v>
      </c>
      <c r="B46" s="143">
        <v>3372.1275268624577</v>
      </c>
      <c r="C46" s="144">
        <f t="shared" si="49"/>
        <v>38.784338874950869</v>
      </c>
      <c r="D46" s="143">
        <v>1155.698346535662</v>
      </c>
      <c r="E46" s="144">
        <f t="shared" si="49"/>
        <v>43.116991754013192</v>
      </c>
      <c r="F46" s="143">
        <v>30.894326241134753</v>
      </c>
      <c r="G46" s="144">
        <f t="shared" si="50"/>
        <v>15.194249469570616</v>
      </c>
      <c r="H46" s="143">
        <f t="shared" si="51"/>
        <v>4558.720199639255</v>
      </c>
      <c r="I46" s="100">
        <f t="shared" si="52"/>
        <v>39.373079527252777</v>
      </c>
      <c r="J46" s="143">
        <v>6002.6802124884789</v>
      </c>
      <c r="K46" s="144">
        <f t="shared" si="53"/>
        <v>24.237930099115474</v>
      </c>
      <c r="L46" s="143">
        <v>2510.0124038072004</v>
      </c>
      <c r="M46" s="144">
        <f t="shared" si="54"/>
        <v>20.637112105313321</v>
      </c>
      <c r="N46" s="143">
        <v>306.4020137070338</v>
      </c>
      <c r="O46" s="144">
        <f t="shared" si="55"/>
        <v>8.745058860128486</v>
      </c>
      <c r="P46" s="143">
        <f t="shared" si="56"/>
        <v>8819.0946300027135</v>
      </c>
      <c r="Q46" s="100">
        <f t="shared" si="57"/>
        <v>21.812177361170843</v>
      </c>
      <c r="R46" s="143">
        <f t="shared" ref="R46:R49" si="65">SUM(B19,J19,R19,B28,J28,R28,B37,J37,R37,B46,J46)</f>
        <v>28077.348945659709</v>
      </c>
      <c r="S46" s="144">
        <f t="shared" si="58"/>
        <v>31.688079586141594</v>
      </c>
      <c r="T46" s="143">
        <f t="shared" si="59"/>
        <v>5433.1715137584652</v>
      </c>
      <c r="U46" s="144">
        <f t="shared" si="60"/>
        <v>27.104207290222426</v>
      </c>
      <c r="V46" s="143">
        <f t="shared" si="61"/>
        <v>456.85031184871201</v>
      </c>
      <c r="W46" s="144">
        <f t="shared" si="62"/>
        <v>9.8294304858391044</v>
      </c>
      <c r="X46" s="143">
        <f t="shared" si="63"/>
        <v>33967.370771266884</v>
      </c>
      <c r="Y46" s="100">
        <f t="shared" si="64"/>
        <v>29.980379331758627</v>
      </c>
    </row>
    <row r="47" spans="1:25" s="6" customFormat="1" ht="20.100000000000001" customHeight="1" x14ac:dyDescent="0.15">
      <c r="A47" s="8" t="s">
        <v>98</v>
      </c>
      <c r="B47" s="143">
        <v>2474.7456825145728</v>
      </c>
      <c r="C47" s="144">
        <f t="shared" si="49"/>
        <v>28.463151056825868</v>
      </c>
      <c r="D47" s="143">
        <v>936.88320300033831</v>
      </c>
      <c r="E47" s="144">
        <f t="shared" si="49"/>
        <v>34.953398920513678</v>
      </c>
      <c r="F47" s="143">
        <v>31.835695187165776</v>
      </c>
      <c r="G47" s="144">
        <f t="shared" si="50"/>
        <v>15.657227509527274</v>
      </c>
      <c r="H47" s="143">
        <f t="shared" si="51"/>
        <v>3443.4645807020765</v>
      </c>
      <c r="I47" s="100">
        <f t="shared" si="52"/>
        <v>29.740760311630847</v>
      </c>
      <c r="J47" s="143">
        <v>6114.6501187095801</v>
      </c>
      <c r="K47" s="144">
        <f t="shared" si="53"/>
        <v>24.690047930504409</v>
      </c>
      <c r="L47" s="143">
        <v>2652.9190090828461</v>
      </c>
      <c r="M47" s="144">
        <f t="shared" si="54"/>
        <v>21.812078264520316</v>
      </c>
      <c r="N47" s="143">
        <v>897.65397703258077</v>
      </c>
      <c r="O47" s="144">
        <f t="shared" si="55"/>
        <v>25.620056376927579</v>
      </c>
      <c r="P47" s="143">
        <f t="shared" si="56"/>
        <v>9665.2231048250069</v>
      </c>
      <c r="Q47" s="100">
        <f t="shared" si="57"/>
        <v>23.904898341890739</v>
      </c>
      <c r="R47" s="143">
        <f t="shared" si="65"/>
        <v>19827.693449130049</v>
      </c>
      <c r="S47" s="144">
        <f t="shared" si="58"/>
        <v>22.377523221357272</v>
      </c>
      <c r="T47" s="143">
        <f t="shared" si="59"/>
        <v>5161.227108566738</v>
      </c>
      <c r="U47" s="144">
        <f t="shared" si="60"/>
        <v>25.747571021503951</v>
      </c>
      <c r="V47" s="143">
        <f t="shared" si="61"/>
        <v>1311.3632102314425</v>
      </c>
      <c r="W47" s="144">
        <f t="shared" si="62"/>
        <v>28.214829195356529</v>
      </c>
      <c r="X47" s="143">
        <f t="shared" si="63"/>
        <v>26300.283767928231</v>
      </c>
      <c r="Y47" s="100">
        <f t="shared" si="64"/>
        <v>23.213232758137728</v>
      </c>
    </row>
    <row r="48" spans="1:25" s="6" customFormat="1" ht="20.100000000000001" customHeight="1" x14ac:dyDescent="0.15">
      <c r="A48" s="8" t="s">
        <v>99</v>
      </c>
      <c r="B48" s="143">
        <v>962.40236573352513</v>
      </c>
      <c r="C48" s="144">
        <f t="shared" si="49"/>
        <v>11.069017760841612</v>
      </c>
      <c r="D48" s="143">
        <v>302.80323821819354</v>
      </c>
      <c r="E48" s="144">
        <f t="shared" si="49"/>
        <v>11.297035047665412</v>
      </c>
      <c r="F48" s="143">
        <v>32.350574712643677</v>
      </c>
      <c r="G48" s="144">
        <f t="shared" si="50"/>
        <v>15.910452256874866</v>
      </c>
      <c r="H48" s="143">
        <f t="shared" si="51"/>
        <v>1297.5561786643625</v>
      </c>
      <c r="I48" s="100">
        <f t="shared" si="52"/>
        <v>11.206825682715287</v>
      </c>
      <c r="J48" s="143">
        <v>3780.6672215935409</v>
      </c>
      <c r="K48" s="144">
        <f t="shared" si="53"/>
        <v>15.265772055348723</v>
      </c>
      <c r="L48" s="143">
        <v>2233.9099913192963</v>
      </c>
      <c r="M48" s="144">
        <f t="shared" si="54"/>
        <v>18.367021156592251</v>
      </c>
      <c r="N48" s="143">
        <v>329.75307965948542</v>
      </c>
      <c r="O48" s="144">
        <f t="shared" si="55"/>
        <v>9.4115246046917171</v>
      </c>
      <c r="P48" s="143">
        <f t="shared" si="56"/>
        <v>6344.3302925723228</v>
      </c>
      <c r="Q48" s="100">
        <f t="shared" si="57"/>
        <v>15.691367808737736</v>
      </c>
      <c r="R48" s="143">
        <f t="shared" si="65"/>
        <v>9820.6151672172273</v>
      </c>
      <c r="S48" s="144">
        <f t="shared" si="58"/>
        <v>11.0835405296252</v>
      </c>
      <c r="T48" s="143">
        <f t="shared" si="59"/>
        <v>3192.0287345005349</v>
      </c>
      <c r="U48" s="144">
        <f t="shared" si="60"/>
        <v>15.923923674627263</v>
      </c>
      <c r="V48" s="143">
        <f t="shared" si="61"/>
        <v>477.85208574467811</v>
      </c>
      <c r="W48" s="144">
        <f t="shared" si="62"/>
        <v>10.281297259781617</v>
      </c>
      <c r="X48" s="143">
        <f t="shared" si="63"/>
        <v>13490.49598746244</v>
      </c>
      <c r="Y48" s="100">
        <f t="shared" si="64"/>
        <v>11.907020705288659</v>
      </c>
    </row>
    <row r="49" spans="1:25" s="6" customFormat="1" ht="20.100000000000001" customHeight="1" thickBot="1" x14ac:dyDescent="0.2">
      <c r="A49" s="46" t="s">
        <v>8</v>
      </c>
      <c r="B49" s="146">
        <v>1386.1324509690996</v>
      </c>
      <c r="C49" s="147">
        <f t="shared" si="49"/>
        <v>15.942525979725367</v>
      </c>
      <c r="D49" s="146">
        <v>254.18374461513895</v>
      </c>
      <c r="E49" s="147">
        <f t="shared" si="49"/>
        <v>9.483130657258366</v>
      </c>
      <c r="F49" s="146">
        <v>91.301415701415706</v>
      </c>
      <c r="G49" s="147">
        <f t="shared" si="50"/>
        <v>44.903276940385147</v>
      </c>
      <c r="H49" s="146">
        <f t="shared" si="51"/>
        <v>1731.6176112856542</v>
      </c>
      <c r="I49" s="149">
        <f t="shared" si="52"/>
        <v>14.955758400205561</v>
      </c>
      <c r="J49" s="146">
        <v>7435.0970007404694</v>
      </c>
      <c r="K49" s="147">
        <f t="shared" si="53"/>
        <v>30.021816089613402</v>
      </c>
      <c r="L49" s="146">
        <v>4065.4058530936636</v>
      </c>
      <c r="M49" s="147">
        <f t="shared" si="54"/>
        <v>33.425426988581243</v>
      </c>
      <c r="N49" s="146">
        <v>1952.6914420984863</v>
      </c>
      <c r="O49" s="147">
        <f t="shared" si="55"/>
        <v>55.732014911455629</v>
      </c>
      <c r="P49" s="146">
        <f t="shared" si="56"/>
        <v>13453.194295932619</v>
      </c>
      <c r="Q49" s="149">
        <f t="shared" si="57"/>
        <v>33.273649095324863</v>
      </c>
      <c r="R49" s="146">
        <f t="shared" si="65"/>
        <v>15846.36616723847</v>
      </c>
      <c r="S49" s="147">
        <f t="shared" si="58"/>
        <v>17.884199581321823</v>
      </c>
      <c r="T49" s="146">
        <f t="shared" si="59"/>
        <v>4924.3857200162593</v>
      </c>
      <c r="U49" s="147">
        <f t="shared" si="60"/>
        <v>24.566051521535947</v>
      </c>
      <c r="V49" s="146">
        <f t="shared" si="61"/>
        <v>2227.4950907733501</v>
      </c>
      <c r="W49" s="147">
        <f t="shared" si="62"/>
        <v>47.926000233431246</v>
      </c>
      <c r="X49" s="146">
        <f t="shared" si="63"/>
        <v>22998.246978028081</v>
      </c>
      <c r="Y49" s="149">
        <f t="shared" si="64"/>
        <v>20.298779467205645</v>
      </c>
    </row>
    <row r="50" spans="1:25" s="6" customFormat="1" ht="20.100000000000001" customHeight="1" thickTop="1" x14ac:dyDescent="0.15">
      <c r="A50" s="11" t="s">
        <v>133</v>
      </c>
      <c r="B50" s="150">
        <f>IF(SUM(B45:B49)&gt;0,SUM(B45:B49),"")</f>
        <v>8694.5597751064652</v>
      </c>
      <c r="C50" s="151">
        <f>IF(ISNUMBER(B50),B50/B$50*100,"")</f>
        <v>100</v>
      </c>
      <c r="D50" s="150">
        <f>IF(SUM(D45:D49)&gt;0,SUM(D45:D49),"")</f>
        <v>2680.3779659050388</v>
      </c>
      <c r="E50" s="151">
        <f>IF(ISNUMBER(D50),D50/D$50*100,"")</f>
        <v>100</v>
      </c>
      <c r="F50" s="150">
        <f>IF(SUM(F45:F49)&gt;0,SUM(F45:F49),"")</f>
        <v>203.32907066588933</v>
      </c>
      <c r="G50" s="151">
        <f>IF(ISNUMBER(F50),F50/F$50*100,"")</f>
        <v>100</v>
      </c>
      <c r="H50" s="150">
        <f>IF(SUM(H45:H49)&gt;0,SUM(H45:H49),"")</f>
        <v>11578.266811677393</v>
      </c>
      <c r="I50" s="151">
        <f>IF(ISNUMBER(H50),H50/H$50*100,"")</f>
        <v>100</v>
      </c>
      <c r="J50" s="150">
        <f>IF(SUM(J45:J49)&gt;0,SUM(J45:J49),"")</f>
        <v>24765.647016646599</v>
      </c>
      <c r="K50" s="151">
        <f>IF(ISNUMBER(J50),J50/J$50*100,"")</f>
        <v>100</v>
      </c>
      <c r="L50" s="150">
        <f>IF(SUM(L45:L49)&gt;0,SUM(L45:L49),"")</f>
        <v>12162.614570286516</v>
      </c>
      <c r="M50" s="151">
        <f>IF(ISNUMBER(L50),L50/L$50*100,"")</f>
        <v>100</v>
      </c>
      <c r="N50" s="150">
        <f>IF(SUM(N45:N49)&gt;0,SUM(N45:N49),"")</f>
        <v>3503.7158538065232</v>
      </c>
      <c r="O50" s="151">
        <f>IF(ISNUMBER(N50),N50/N$50*100,"")</f>
        <v>100</v>
      </c>
      <c r="P50" s="150">
        <f>IF(SUM(P45:P49)&gt;0,SUM(P45:P49),"")</f>
        <v>40431.97744073964</v>
      </c>
      <c r="Q50" s="151">
        <f>IF(ISNUMBER(P50),P50/P$50*100,"")</f>
        <v>100</v>
      </c>
      <c r="R50" s="150">
        <f>IF(SUM(R45:R49)&gt;0,SUM(R45:R49),"")</f>
        <v>88605.397715357307</v>
      </c>
      <c r="S50" s="151">
        <f>IF(ISNUMBER(R50),R50/R$50*100,"")</f>
        <v>100</v>
      </c>
      <c r="T50" s="150">
        <f>IF(SUM(T45:T49)&gt;0,SUM(T45:T49),"")</f>
        <v>20045.49129801862</v>
      </c>
      <c r="U50" s="151">
        <f>IF(ISNUMBER(T50),T50/T$50*100,"")</f>
        <v>100</v>
      </c>
      <c r="V50" s="150">
        <f>IF(SUM(V45:V49)&gt;0,SUM(V45:V49),"")</f>
        <v>4647.7800774610423</v>
      </c>
      <c r="W50" s="151">
        <f>IF(ISNUMBER(V50),V50/V$50*100,"")</f>
        <v>100</v>
      </c>
      <c r="X50" s="150">
        <f>IF(SUM(X45:X49)&gt;0,SUM(X45:X49),"")</f>
        <v>113298.66909083696</v>
      </c>
      <c r="Y50" s="102">
        <f>IF(ISNUMBER(X50),X50/X$50*100,"")</f>
        <v>100</v>
      </c>
    </row>
    <row r="51" spans="1:25" ht="20.100000000000001" customHeight="1" x14ac:dyDescent="0.15">
      <c r="D51" s="23"/>
      <c r="E51" s="24"/>
      <c r="R51" s="23" t="s">
        <v>23</v>
      </c>
      <c r="S51" s="24" t="s">
        <v>29</v>
      </c>
    </row>
    <row r="52" spans="1:25" ht="20.100000000000001" customHeight="1" x14ac:dyDescent="0.15">
      <c r="D52" s="18"/>
      <c r="E52" s="25"/>
      <c r="R52" s="18"/>
      <c r="S52" s="25" t="s">
        <v>164</v>
      </c>
    </row>
  </sheetData>
  <mergeCells count="66">
    <mergeCell ref="B4:C5"/>
    <mergeCell ref="D4:K4"/>
    <mergeCell ref="L4:M5"/>
    <mergeCell ref="F5:G5"/>
    <mergeCell ref="H5:I5"/>
    <mergeCell ref="J5:K5"/>
    <mergeCell ref="R25:Y25"/>
    <mergeCell ref="B16:I16"/>
    <mergeCell ref="J16:Q16"/>
    <mergeCell ref="R16:Y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X26:Y26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B25:I25"/>
    <mergeCell ref="J25:Q25"/>
    <mergeCell ref="R43:Y43"/>
    <mergeCell ref="B34:I34"/>
    <mergeCell ref="J34:Q34"/>
    <mergeCell ref="R34:Y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X44:Y44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B43:I43"/>
    <mergeCell ref="J43:Q43"/>
  </mergeCells>
  <phoneticPr fontId="3"/>
  <pageMargins left="0.59055118110236227" right="0.59055118110236227" top="0.98425196850393704" bottom="0.98425196850393704" header="0.51181102362204722" footer="0.51181102362204722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W230"/>
  <sheetViews>
    <sheetView view="pageBreakPreview" zoomScale="60" zoomScaleNormal="85" workbookViewId="0">
      <selection activeCell="B1" sqref="B1"/>
    </sheetView>
  </sheetViews>
  <sheetFormatPr defaultColWidth="8.875" defaultRowHeight="13.5" x14ac:dyDescent="0.15"/>
  <cols>
    <col min="1" max="1" width="4.125" style="2" customWidth="1"/>
    <col min="2" max="2" width="4.125" style="20" customWidth="1"/>
    <col min="3" max="3" width="14" style="2" customWidth="1"/>
    <col min="4" max="4" width="6.625" style="17" customWidth="1"/>
    <col min="5" max="5" width="6.375" style="62" customWidth="1"/>
    <col min="6" max="6" width="6.625" style="17" customWidth="1"/>
    <col min="7" max="7" width="6.375" style="62" customWidth="1"/>
    <col min="8" max="8" width="6.625" style="17" customWidth="1"/>
    <col min="9" max="9" width="6.375" style="62" customWidth="1"/>
    <col min="10" max="10" width="6.625" style="17" customWidth="1"/>
    <col min="11" max="11" width="6.375" style="62" customWidth="1"/>
    <col min="12" max="12" width="6.625" style="17" customWidth="1"/>
    <col min="13" max="13" width="6.375" style="62" customWidth="1"/>
    <col min="14" max="14" width="6.625" style="17" customWidth="1"/>
    <col min="15" max="15" width="6.375" style="62" customWidth="1"/>
    <col min="16" max="16" width="6.625" style="17" customWidth="1"/>
    <col min="17" max="17" width="6.375" style="62" customWidth="1"/>
    <col min="18" max="18" width="6.375" style="18" customWidth="1"/>
    <col min="19" max="19" width="6.375" style="62" customWidth="1"/>
    <col min="20" max="20" width="6.625" style="19" customWidth="1"/>
    <col min="21" max="21" width="6.375" style="62" customWidth="1"/>
    <col min="22" max="22" width="7.375" style="18" customWidth="1"/>
    <col min="23" max="23" width="6.375" style="62" customWidth="1"/>
    <col min="24" max="16384" width="8.875" style="2"/>
  </cols>
  <sheetData>
    <row r="1" spans="1:23" ht="17.25" customHeight="1" x14ac:dyDescent="0.15">
      <c r="A1" s="1" t="s">
        <v>134</v>
      </c>
    </row>
    <row r="2" spans="1:23" ht="17.25" x14ac:dyDescent="0.15">
      <c r="A2" s="1"/>
    </row>
    <row r="3" spans="1:23" ht="17.25" customHeight="1" x14ac:dyDescent="0.15"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2" t="s">
        <v>10</v>
      </c>
    </row>
    <row r="4" spans="1:23" ht="15.75" customHeight="1" x14ac:dyDescent="0.15">
      <c r="A4" s="3"/>
      <c r="B4" s="89"/>
      <c r="C4" s="4" t="s">
        <v>0</v>
      </c>
      <c r="D4" s="276" t="s">
        <v>135</v>
      </c>
      <c r="E4" s="277"/>
      <c r="F4" s="280" t="s">
        <v>136</v>
      </c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2"/>
      <c r="V4" s="276" t="s">
        <v>137</v>
      </c>
      <c r="W4" s="277"/>
    </row>
    <row r="5" spans="1:23" s="5" customFormat="1" ht="34.5" customHeight="1" x14ac:dyDescent="0.15">
      <c r="A5" s="283" t="s">
        <v>4</v>
      </c>
      <c r="B5" s="284"/>
      <c r="C5" s="90" t="s">
        <v>40</v>
      </c>
      <c r="D5" s="278"/>
      <c r="E5" s="279"/>
      <c r="F5" s="272" t="s">
        <v>138</v>
      </c>
      <c r="G5" s="273"/>
      <c r="H5" s="272" t="s">
        <v>139</v>
      </c>
      <c r="I5" s="273"/>
      <c r="J5" s="272" t="s">
        <v>140</v>
      </c>
      <c r="K5" s="273"/>
      <c r="L5" s="272" t="s">
        <v>141</v>
      </c>
      <c r="M5" s="273"/>
      <c r="N5" s="272" t="s">
        <v>142</v>
      </c>
      <c r="O5" s="273"/>
      <c r="P5" s="272" t="s">
        <v>143</v>
      </c>
      <c r="Q5" s="273"/>
      <c r="R5" s="272" t="s">
        <v>45</v>
      </c>
      <c r="S5" s="273"/>
      <c r="T5" s="274" t="s">
        <v>144</v>
      </c>
      <c r="U5" s="275"/>
      <c r="V5" s="278"/>
      <c r="W5" s="279"/>
    </row>
    <row r="6" spans="1:23" s="6" customFormat="1" ht="24" customHeight="1" x14ac:dyDescent="0.15">
      <c r="A6" s="247" t="s">
        <v>145</v>
      </c>
      <c r="B6" s="252" t="s">
        <v>146</v>
      </c>
      <c r="C6" s="7" t="s">
        <v>49</v>
      </c>
      <c r="D6" s="106"/>
      <c r="E6" s="107"/>
      <c r="F6" s="106">
        <v>89.666666666666671</v>
      </c>
      <c r="G6" s="107">
        <v>40</v>
      </c>
      <c r="H6" s="106">
        <v>54</v>
      </c>
      <c r="I6" s="107">
        <v>25</v>
      </c>
      <c r="J6" s="106">
        <v>397.74647887323937</v>
      </c>
      <c r="K6" s="107">
        <v>37.037037037037031</v>
      </c>
      <c r="L6" s="106">
        <v>193.38461538461539</v>
      </c>
      <c r="M6" s="107">
        <v>31.034482758620694</v>
      </c>
      <c r="N6" s="106">
        <v>137.70886075949363</v>
      </c>
      <c r="O6" s="107">
        <v>35.937499999999993</v>
      </c>
      <c r="P6" s="106">
        <v>26.599999999999994</v>
      </c>
      <c r="Q6" s="107">
        <v>34.999999999999993</v>
      </c>
      <c r="R6" s="106">
        <v>5.0526315789473681</v>
      </c>
      <c r="S6" s="107">
        <v>25</v>
      </c>
      <c r="T6" s="106">
        <v>5.882352941176471</v>
      </c>
      <c r="U6" s="107">
        <v>14.285714285714286</v>
      </c>
      <c r="V6" s="106">
        <v>910.04160620413893</v>
      </c>
      <c r="W6" s="107">
        <v>33.782980123855857</v>
      </c>
    </row>
    <row r="7" spans="1:23" s="6" customFormat="1" ht="24" customHeight="1" x14ac:dyDescent="0.15">
      <c r="A7" s="246"/>
      <c r="B7" s="264"/>
      <c r="C7" s="8" t="s">
        <v>50</v>
      </c>
      <c r="D7" s="108"/>
      <c r="E7" s="109"/>
      <c r="F7" s="108">
        <v>89.666666666666671</v>
      </c>
      <c r="G7" s="109">
        <v>40</v>
      </c>
      <c r="H7" s="108">
        <v>54</v>
      </c>
      <c r="I7" s="109">
        <v>25</v>
      </c>
      <c r="J7" s="108">
        <v>139.21126760563379</v>
      </c>
      <c r="K7" s="109">
        <v>12.962962962962962</v>
      </c>
      <c r="L7" s="108">
        <v>118.17948717948714</v>
      </c>
      <c r="M7" s="109">
        <v>18.965517241379306</v>
      </c>
      <c r="N7" s="108">
        <v>89.810126582278471</v>
      </c>
      <c r="O7" s="109">
        <v>23.437499999999996</v>
      </c>
      <c r="P7" s="108">
        <v>15.200000000000001</v>
      </c>
      <c r="Q7" s="109">
        <v>20</v>
      </c>
      <c r="R7" s="108">
        <v>3.7894736842105261</v>
      </c>
      <c r="S7" s="109">
        <v>18.75</v>
      </c>
      <c r="T7" s="108">
        <v>5.882352941176471</v>
      </c>
      <c r="U7" s="109">
        <v>14.285714285714286</v>
      </c>
      <c r="V7" s="108">
        <v>515.73937465945312</v>
      </c>
      <c r="W7" s="109">
        <v>19.145512605609166</v>
      </c>
    </row>
    <row r="8" spans="1:23" s="6" customFormat="1" ht="24" customHeight="1" x14ac:dyDescent="0.15">
      <c r="A8" s="246"/>
      <c r="B8" s="264"/>
      <c r="C8" s="8" t="s">
        <v>51</v>
      </c>
      <c r="D8" s="108">
        <v>36</v>
      </c>
      <c r="E8" s="109">
        <v>100</v>
      </c>
      <c r="F8" s="108"/>
      <c r="G8" s="109"/>
      <c r="H8" s="108"/>
      <c r="I8" s="109"/>
      <c r="J8" s="108">
        <v>119.32394366197182</v>
      </c>
      <c r="K8" s="109">
        <v>11.111111111111111</v>
      </c>
      <c r="L8" s="108">
        <v>96.692307692307665</v>
      </c>
      <c r="M8" s="109">
        <v>15.517241379310342</v>
      </c>
      <c r="N8" s="108">
        <v>59.873417721518997</v>
      </c>
      <c r="O8" s="109">
        <v>15.625000000000004</v>
      </c>
      <c r="P8" s="108">
        <v>7.6</v>
      </c>
      <c r="Q8" s="109">
        <v>10</v>
      </c>
      <c r="R8" s="108">
        <v>1.263157894736842</v>
      </c>
      <c r="S8" s="109">
        <v>6.25</v>
      </c>
      <c r="T8" s="108">
        <v>8.8235294117647065</v>
      </c>
      <c r="U8" s="109">
        <v>21.428571428571427</v>
      </c>
      <c r="V8" s="108">
        <v>329.57635638230005</v>
      </c>
      <c r="W8" s="109">
        <v>12.234684019994688</v>
      </c>
    </row>
    <row r="9" spans="1:23" s="6" customFormat="1" ht="24" customHeight="1" x14ac:dyDescent="0.15">
      <c r="A9" s="246"/>
      <c r="B9" s="264"/>
      <c r="C9" s="8" t="s">
        <v>52</v>
      </c>
      <c r="D9" s="108"/>
      <c r="E9" s="109"/>
      <c r="F9" s="108">
        <v>44.833333333333336</v>
      </c>
      <c r="G9" s="109">
        <v>20</v>
      </c>
      <c r="H9" s="108">
        <v>27</v>
      </c>
      <c r="I9" s="109">
        <v>12.5</v>
      </c>
      <c r="J9" s="108">
        <v>159.09859154929578</v>
      </c>
      <c r="K9" s="109">
        <v>14.814814814814815</v>
      </c>
      <c r="L9" s="108">
        <v>107.4358974358974</v>
      </c>
      <c r="M9" s="109">
        <v>17.241379310344822</v>
      </c>
      <c r="N9" s="108">
        <v>29.936708860759495</v>
      </c>
      <c r="O9" s="109">
        <v>7.8125000000000009</v>
      </c>
      <c r="P9" s="108">
        <v>9.5</v>
      </c>
      <c r="Q9" s="109">
        <v>12.5</v>
      </c>
      <c r="R9" s="108">
        <v>2.5263157894736841</v>
      </c>
      <c r="S9" s="109">
        <v>12.5</v>
      </c>
      <c r="T9" s="108">
        <v>5.882352941176471</v>
      </c>
      <c r="U9" s="109">
        <v>14.285714285714286</v>
      </c>
      <c r="V9" s="108">
        <v>386.21319990993618</v>
      </c>
      <c r="W9" s="109">
        <v>14.337182791619933</v>
      </c>
    </row>
    <row r="10" spans="1:23" s="6" customFormat="1" ht="24" customHeight="1" x14ac:dyDescent="0.15">
      <c r="A10" s="246"/>
      <c r="B10" s="264"/>
      <c r="C10" s="9" t="s">
        <v>53</v>
      </c>
      <c r="D10" s="110"/>
      <c r="E10" s="111"/>
      <c r="F10" s="110"/>
      <c r="G10" s="111"/>
      <c r="H10" s="110">
        <v>81</v>
      </c>
      <c r="I10" s="111">
        <v>37.5</v>
      </c>
      <c r="J10" s="110">
        <v>258.53521126760569</v>
      </c>
      <c r="K10" s="111">
        <v>24.07407407407408</v>
      </c>
      <c r="L10" s="110">
        <v>107.4358974358974</v>
      </c>
      <c r="M10" s="111">
        <v>17.241379310344822</v>
      </c>
      <c r="N10" s="110">
        <v>65.860759493670898</v>
      </c>
      <c r="O10" s="111">
        <v>17.187500000000004</v>
      </c>
      <c r="P10" s="110">
        <v>17.100000000000001</v>
      </c>
      <c r="Q10" s="111">
        <v>22.500000000000004</v>
      </c>
      <c r="R10" s="110">
        <v>7.5789473684210531</v>
      </c>
      <c r="S10" s="111">
        <v>37.500000000000007</v>
      </c>
      <c r="T10" s="110">
        <v>14.705882352941178</v>
      </c>
      <c r="U10" s="111">
        <v>35.714285714285715</v>
      </c>
      <c r="V10" s="110">
        <v>552.21669791853628</v>
      </c>
      <c r="W10" s="111">
        <v>20.49964045892035</v>
      </c>
    </row>
    <row r="11" spans="1:23" s="6" customFormat="1" ht="24" customHeight="1" x14ac:dyDescent="0.15">
      <c r="A11" s="263"/>
      <c r="B11" s="249" t="s">
        <v>16</v>
      </c>
      <c r="C11" s="250"/>
      <c r="D11" s="112">
        <v>36</v>
      </c>
      <c r="E11" s="113">
        <v>100</v>
      </c>
      <c r="F11" s="112">
        <v>224.16666666666669</v>
      </c>
      <c r="G11" s="113">
        <v>100</v>
      </c>
      <c r="H11" s="112">
        <v>216</v>
      </c>
      <c r="I11" s="113">
        <v>100</v>
      </c>
      <c r="J11" s="112">
        <v>1073.9154929577464</v>
      </c>
      <c r="K11" s="113">
        <v>100</v>
      </c>
      <c r="L11" s="112">
        <v>623.12820512820508</v>
      </c>
      <c r="M11" s="113">
        <v>100</v>
      </c>
      <c r="N11" s="112">
        <v>383.18987341772151</v>
      </c>
      <c r="O11" s="113">
        <v>100</v>
      </c>
      <c r="P11" s="112">
        <v>76</v>
      </c>
      <c r="Q11" s="113">
        <v>100</v>
      </c>
      <c r="R11" s="112">
        <v>20.210526315789473</v>
      </c>
      <c r="S11" s="113">
        <v>100</v>
      </c>
      <c r="T11" s="112">
        <v>41.176470588235297</v>
      </c>
      <c r="U11" s="113">
        <v>100</v>
      </c>
      <c r="V11" s="112">
        <v>2693.7872350743646</v>
      </c>
      <c r="W11" s="113">
        <v>100</v>
      </c>
    </row>
    <row r="12" spans="1:23" s="6" customFormat="1" ht="24" customHeight="1" x14ac:dyDescent="0.15">
      <c r="A12" s="247" t="s">
        <v>147</v>
      </c>
      <c r="B12" s="247" t="s">
        <v>55</v>
      </c>
      <c r="C12" s="7" t="s">
        <v>49</v>
      </c>
      <c r="D12" s="106">
        <v>90.785714285714292</v>
      </c>
      <c r="E12" s="107">
        <v>10</v>
      </c>
      <c r="F12" s="106">
        <v>162.0344827586207</v>
      </c>
      <c r="G12" s="107">
        <v>5.1282051282051286</v>
      </c>
      <c r="H12" s="106">
        <v>129.37142857142857</v>
      </c>
      <c r="I12" s="107">
        <v>3.4482758620689649</v>
      </c>
      <c r="J12" s="106">
        <v>1857.1162790697665</v>
      </c>
      <c r="K12" s="107">
        <v>23.076923076923077</v>
      </c>
      <c r="L12" s="106">
        <v>634.2439024390244</v>
      </c>
      <c r="M12" s="107">
        <v>22</v>
      </c>
      <c r="N12" s="106">
        <v>207.08333333333329</v>
      </c>
      <c r="O12" s="107">
        <v>24.691358024691358</v>
      </c>
      <c r="P12" s="106">
        <v>11.347826086956522</v>
      </c>
      <c r="Q12" s="107">
        <v>15.000000000000002</v>
      </c>
      <c r="R12" s="106">
        <v>3.2727272727272725</v>
      </c>
      <c r="S12" s="107">
        <v>30.000000000000004</v>
      </c>
      <c r="T12" s="106">
        <v>2.6666666666666665</v>
      </c>
      <c r="U12" s="107">
        <v>16.666666666666664</v>
      </c>
      <c r="V12" s="106">
        <v>3097.9223604842382</v>
      </c>
      <c r="W12" s="107">
        <v>15.732697351052318</v>
      </c>
    </row>
    <row r="13" spans="1:23" s="6" customFormat="1" ht="24" customHeight="1" x14ac:dyDescent="0.15">
      <c r="A13" s="248"/>
      <c r="B13" s="248"/>
      <c r="C13" s="8" t="s">
        <v>50</v>
      </c>
      <c r="D13" s="108">
        <v>90.785714285714292</v>
      </c>
      <c r="E13" s="109">
        <v>10</v>
      </c>
      <c r="F13" s="108">
        <v>405.08620689655174</v>
      </c>
      <c r="G13" s="109">
        <v>12.820512820512821</v>
      </c>
      <c r="H13" s="108">
        <v>905.60000000000014</v>
      </c>
      <c r="I13" s="109">
        <v>24.137931034482758</v>
      </c>
      <c r="J13" s="108">
        <v>2033.9844961240299</v>
      </c>
      <c r="K13" s="109">
        <v>25.27472527472527</v>
      </c>
      <c r="L13" s="108">
        <v>518.92682926829252</v>
      </c>
      <c r="M13" s="109">
        <v>17.999999999999993</v>
      </c>
      <c r="N13" s="108">
        <v>155.3125</v>
      </c>
      <c r="O13" s="109">
        <v>18.518518518518523</v>
      </c>
      <c r="P13" s="108">
        <v>22.695652173913039</v>
      </c>
      <c r="Q13" s="109">
        <v>29.999999999999996</v>
      </c>
      <c r="R13" s="108">
        <v>3.2727272727272725</v>
      </c>
      <c r="S13" s="109">
        <v>30.000000000000004</v>
      </c>
      <c r="T13" s="108"/>
      <c r="U13" s="109"/>
      <c r="V13" s="108">
        <v>4135.6641260212291</v>
      </c>
      <c r="W13" s="109">
        <v>21.002834954884381</v>
      </c>
    </row>
    <row r="14" spans="1:23" s="6" customFormat="1" ht="24" customHeight="1" x14ac:dyDescent="0.15">
      <c r="A14" s="248"/>
      <c r="B14" s="248"/>
      <c r="C14" s="8" t="s">
        <v>51</v>
      </c>
      <c r="D14" s="108">
        <v>181.57142857142858</v>
      </c>
      <c r="E14" s="109">
        <v>20</v>
      </c>
      <c r="F14" s="108">
        <v>567.12068965517244</v>
      </c>
      <c r="G14" s="109">
        <v>17.948717948717949</v>
      </c>
      <c r="H14" s="108">
        <v>1293.714285714286</v>
      </c>
      <c r="I14" s="109">
        <v>34.482758620689658</v>
      </c>
      <c r="J14" s="108">
        <v>884.34108527131787</v>
      </c>
      <c r="K14" s="109">
        <v>10.989010989010994</v>
      </c>
      <c r="L14" s="108">
        <v>490.09756097560955</v>
      </c>
      <c r="M14" s="109">
        <v>16.999999999999993</v>
      </c>
      <c r="N14" s="108">
        <v>196.72916666666663</v>
      </c>
      <c r="O14" s="109">
        <v>23.456790123456791</v>
      </c>
      <c r="P14" s="108">
        <v>11.347826086956522</v>
      </c>
      <c r="Q14" s="109">
        <v>15.000000000000002</v>
      </c>
      <c r="R14" s="108">
        <v>3.2727272727272725</v>
      </c>
      <c r="S14" s="109">
        <v>30.000000000000004</v>
      </c>
      <c r="T14" s="108">
        <v>2.6666666666666665</v>
      </c>
      <c r="U14" s="109">
        <v>16.666666666666664</v>
      </c>
      <c r="V14" s="108">
        <v>3630.8614368808317</v>
      </c>
      <c r="W14" s="109">
        <v>18.439211014030739</v>
      </c>
    </row>
    <row r="15" spans="1:23" s="6" customFormat="1" ht="24" customHeight="1" x14ac:dyDescent="0.15">
      <c r="A15" s="248"/>
      <c r="B15" s="248"/>
      <c r="C15" s="8" t="s">
        <v>52</v>
      </c>
      <c r="D15" s="108">
        <v>90.785714285714292</v>
      </c>
      <c r="E15" s="109">
        <v>10</v>
      </c>
      <c r="F15" s="108">
        <v>648.13793103448279</v>
      </c>
      <c r="G15" s="109">
        <v>20.512820512820515</v>
      </c>
      <c r="H15" s="108">
        <v>258.74285714285713</v>
      </c>
      <c r="I15" s="109">
        <v>6.8965517241379297</v>
      </c>
      <c r="J15" s="108">
        <v>1238.0775193798447</v>
      </c>
      <c r="K15" s="109">
        <v>15.384615384615389</v>
      </c>
      <c r="L15" s="108">
        <v>518.92682926829252</v>
      </c>
      <c r="M15" s="109">
        <v>17.999999999999993</v>
      </c>
      <c r="N15" s="108">
        <v>62.124999999999993</v>
      </c>
      <c r="O15" s="109">
        <v>7.4074074074074083</v>
      </c>
      <c r="P15" s="108">
        <v>11.347826086956522</v>
      </c>
      <c r="Q15" s="109">
        <v>15.000000000000002</v>
      </c>
      <c r="R15" s="108"/>
      <c r="S15" s="109"/>
      <c r="T15" s="108">
        <v>2.6666666666666665</v>
      </c>
      <c r="U15" s="109">
        <v>16.666666666666664</v>
      </c>
      <c r="V15" s="108">
        <v>2830.810343864815</v>
      </c>
      <c r="W15" s="109">
        <v>14.376177713921786</v>
      </c>
    </row>
    <row r="16" spans="1:23" s="6" customFormat="1" ht="24" customHeight="1" x14ac:dyDescent="0.15">
      <c r="A16" s="248"/>
      <c r="B16" s="248"/>
      <c r="C16" s="9" t="s">
        <v>53</v>
      </c>
      <c r="D16" s="110">
        <v>453.92857142857144</v>
      </c>
      <c r="E16" s="111">
        <v>50</v>
      </c>
      <c r="F16" s="110">
        <v>1377.2931034482754</v>
      </c>
      <c r="G16" s="111">
        <v>43.589743589743577</v>
      </c>
      <c r="H16" s="110">
        <v>1164.3428571428574</v>
      </c>
      <c r="I16" s="111">
        <v>31.03448275862069</v>
      </c>
      <c r="J16" s="110">
        <v>2033.9844961240299</v>
      </c>
      <c r="K16" s="111">
        <v>25.27472527472527</v>
      </c>
      <c r="L16" s="110">
        <v>720.7317073170733</v>
      </c>
      <c r="M16" s="111">
        <v>25.000000000000004</v>
      </c>
      <c r="N16" s="110">
        <v>217.43749999999994</v>
      </c>
      <c r="O16" s="111">
        <v>25.925925925925927</v>
      </c>
      <c r="P16" s="110">
        <v>18.913043478260867</v>
      </c>
      <c r="Q16" s="111">
        <v>25</v>
      </c>
      <c r="R16" s="110">
        <v>1.0909090909090908</v>
      </c>
      <c r="S16" s="111">
        <v>10.000000000000002</v>
      </c>
      <c r="T16" s="110">
        <v>8</v>
      </c>
      <c r="U16" s="111">
        <v>50</v>
      </c>
      <c r="V16" s="110">
        <v>5995.7221880299776</v>
      </c>
      <c r="W16" s="111">
        <v>30.449078966110768</v>
      </c>
    </row>
    <row r="17" spans="1:23" s="6" customFormat="1" ht="24" customHeight="1" x14ac:dyDescent="0.15">
      <c r="A17" s="248"/>
      <c r="B17" s="249" t="s">
        <v>16</v>
      </c>
      <c r="C17" s="250"/>
      <c r="D17" s="112">
        <v>907.85714285714289</v>
      </c>
      <c r="E17" s="113">
        <v>100</v>
      </c>
      <c r="F17" s="112">
        <v>3159.6724137931033</v>
      </c>
      <c r="G17" s="113">
        <v>100</v>
      </c>
      <c r="H17" s="112">
        <v>3751.7714285714292</v>
      </c>
      <c r="I17" s="113">
        <v>100</v>
      </c>
      <c r="J17" s="112">
        <v>8047.5038759689887</v>
      </c>
      <c r="K17" s="113">
        <v>100</v>
      </c>
      <c r="L17" s="112">
        <v>2882.9268292682927</v>
      </c>
      <c r="M17" s="113">
        <v>100</v>
      </c>
      <c r="N17" s="112">
        <v>838.68749999999977</v>
      </c>
      <c r="O17" s="113">
        <v>100</v>
      </c>
      <c r="P17" s="112">
        <v>75.65217391304347</v>
      </c>
      <c r="Q17" s="113">
        <v>100</v>
      </c>
      <c r="R17" s="112">
        <v>10.909090909090907</v>
      </c>
      <c r="S17" s="113">
        <v>100</v>
      </c>
      <c r="T17" s="112">
        <v>16</v>
      </c>
      <c r="U17" s="113">
        <v>100</v>
      </c>
      <c r="V17" s="112">
        <v>19690.980455281093</v>
      </c>
      <c r="W17" s="113">
        <v>100</v>
      </c>
    </row>
    <row r="18" spans="1:23" s="6" customFormat="1" ht="24" customHeight="1" x14ac:dyDescent="0.15">
      <c r="A18" s="91"/>
      <c r="B18" s="247" t="s">
        <v>56</v>
      </c>
      <c r="C18" s="7" t="s">
        <v>49</v>
      </c>
      <c r="D18" s="106">
        <v>6.8888888888888893</v>
      </c>
      <c r="E18" s="107">
        <v>14.285714285714286</v>
      </c>
      <c r="F18" s="106">
        <v>64.333333333333329</v>
      </c>
      <c r="G18" s="107">
        <v>10</v>
      </c>
      <c r="H18" s="106">
        <v>22.083333333333332</v>
      </c>
      <c r="I18" s="107">
        <v>4.9999999999999991</v>
      </c>
      <c r="J18" s="106">
        <v>121.81132075471699</v>
      </c>
      <c r="K18" s="107">
        <v>12</v>
      </c>
      <c r="L18" s="106">
        <v>41.124999999999993</v>
      </c>
      <c r="M18" s="107">
        <v>13.846153846153848</v>
      </c>
      <c r="N18" s="106">
        <v>17.407407407407408</v>
      </c>
      <c r="O18" s="107">
        <v>20</v>
      </c>
      <c r="P18" s="106">
        <v>5</v>
      </c>
      <c r="Q18" s="107">
        <v>33.333333333333336</v>
      </c>
      <c r="R18" s="106">
        <v>2.6666666666666665</v>
      </c>
      <c r="S18" s="107">
        <v>66.666666666666657</v>
      </c>
      <c r="T18" s="106"/>
      <c r="U18" s="107"/>
      <c r="V18" s="106">
        <v>281.31595038434659</v>
      </c>
      <c r="W18" s="107">
        <v>11.02608509878525</v>
      </c>
    </row>
    <row r="19" spans="1:23" s="6" customFormat="1" ht="24" customHeight="1" x14ac:dyDescent="0.15">
      <c r="A19" s="91"/>
      <c r="B19" s="248"/>
      <c r="C19" s="8" t="s">
        <v>50</v>
      </c>
      <c r="D19" s="108"/>
      <c r="E19" s="109"/>
      <c r="F19" s="108">
        <v>96.5</v>
      </c>
      <c r="G19" s="109">
        <v>15.000000000000002</v>
      </c>
      <c r="H19" s="108">
        <v>88.333333333333329</v>
      </c>
      <c r="I19" s="109">
        <v>19.999999999999996</v>
      </c>
      <c r="J19" s="108">
        <v>263.92452830188677</v>
      </c>
      <c r="K19" s="109">
        <v>25.999999999999996</v>
      </c>
      <c r="L19" s="108">
        <v>100.52777777777776</v>
      </c>
      <c r="M19" s="109">
        <v>33.846153846153847</v>
      </c>
      <c r="N19" s="108">
        <v>34.814814814814817</v>
      </c>
      <c r="O19" s="109">
        <v>40</v>
      </c>
      <c r="P19" s="108">
        <v>5</v>
      </c>
      <c r="Q19" s="109">
        <v>33.333333333333336</v>
      </c>
      <c r="R19" s="108"/>
      <c r="S19" s="109"/>
      <c r="T19" s="108"/>
      <c r="U19" s="109"/>
      <c r="V19" s="108">
        <v>589.10045422781263</v>
      </c>
      <c r="W19" s="109">
        <v>23.089596345939501</v>
      </c>
    </row>
    <row r="20" spans="1:23" s="6" customFormat="1" ht="24" customHeight="1" x14ac:dyDescent="0.15">
      <c r="A20" s="91"/>
      <c r="B20" s="248"/>
      <c r="C20" s="8" t="s">
        <v>51</v>
      </c>
      <c r="D20" s="108">
        <v>6.8888888888888893</v>
      </c>
      <c r="E20" s="109">
        <v>14.285714285714286</v>
      </c>
      <c r="F20" s="108">
        <v>96.5</v>
      </c>
      <c r="G20" s="109">
        <v>15.000000000000002</v>
      </c>
      <c r="H20" s="108">
        <v>88.333333333333329</v>
      </c>
      <c r="I20" s="109">
        <v>19.999999999999996</v>
      </c>
      <c r="J20" s="108">
        <v>284.22641509433959</v>
      </c>
      <c r="K20" s="109">
        <v>27.999999999999996</v>
      </c>
      <c r="L20" s="108">
        <v>86.819444444444429</v>
      </c>
      <c r="M20" s="109">
        <v>29.230769230769234</v>
      </c>
      <c r="N20" s="108">
        <v>20.888888888888889</v>
      </c>
      <c r="O20" s="109">
        <v>24</v>
      </c>
      <c r="P20" s="108">
        <v>2.5</v>
      </c>
      <c r="Q20" s="109">
        <v>16.666666666666668</v>
      </c>
      <c r="R20" s="108"/>
      <c r="S20" s="109"/>
      <c r="T20" s="108"/>
      <c r="U20" s="109"/>
      <c r="V20" s="108">
        <v>586.15697064989513</v>
      </c>
      <c r="W20" s="109">
        <v>22.974227486219128</v>
      </c>
    </row>
    <row r="21" spans="1:23" s="6" customFormat="1" ht="24" customHeight="1" x14ac:dyDescent="0.15">
      <c r="A21" s="91"/>
      <c r="B21" s="248"/>
      <c r="C21" s="8" t="s">
        <v>52</v>
      </c>
      <c r="D21" s="108"/>
      <c r="E21" s="109"/>
      <c r="F21" s="108">
        <v>96.5</v>
      </c>
      <c r="G21" s="109">
        <v>15.000000000000002</v>
      </c>
      <c r="H21" s="108">
        <v>22.083333333333332</v>
      </c>
      <c r="I21" s="109">
        <v>4.9999999999999991</v>
      </c>
      <c r="J21" s="108">
        <v>101.50943396226415</v>
      </c>
      <c r="K21" s="109">
        <v>10</v>
      </c>
      <c r="L21" s="108">
        <v>54.833333333333321</v>
      </c>
      <c r="M21" s="109">
        <v>18.461538461538463</v>
      </c>
      <c r="N21" s="108">
        <v>6.9629629629629628</v>
      </c>
      <c r="O21" s="109">
        <v>8</v>
      </c>
      <c r="P21" s="108">
        <v>2.5</v>
      </c>
      <c r="Q21" s="109">
        <v>16.666666666666668</v>
      </c>
      <c r="R21" s="108"/>
      <c r="S21" s="109"/>
      <c r="T21" s="108"/>
      <c r="U21" s="109"/>
      <c r="V21" s="108">
        <v>284.38906359189377</v>
      </c>
      <c r="W21" s="109">
        <v>11.146534748719146</v>
      </c>
    </row>
    <row r="22" spans="1:23" s="6" customFormat="1" ht="24" customHeight="1" x14ac:dyDescent="0.15">
      <c r="A22" s="91"/>
      <c r="B22" s="248"/>
      <c r="C22" s="9" t="s">
        <v>53</v>
      </c>
      <c r="D22" s="110">
        <v>34.444444444444443</v>
      </c>
      <c r="E22" s="111">
        <v>71.428571428571431</v>
      </c>
      <c r="F22" s="110">
        <v>289.5</v>
      </c>
      <c r="G22" s="111">
        <v>45.000000000000007</v>
      </c>
      <c r="H22" s="110">
        <v>220.83333333333337</v>
      </c>
      <c r="I22" s="111">
        <v>50</v>
      </c>
      <c r="J22" s="110">
        <v>243.62264150943392</v>
      </c>
      <c r="K22" s="111">
        <v>23.999999999999996</v>
      </c>
      <c r="L22" s="110">
        <v>13.708333333333334</v>
      </c>
      <c r="M22" s="111">
        <v>4.6153846153846168</v>
      </c>
      <c r="N22" s="110">
        <v>6.9629629629629628</v>
      </c>
      <c r="O22" s="111">
        <v>8</v>
      </c>
      <c r="P22" s="110"/>
      <c r="Q22" s="111"/>
      <c r="R22" s="110">
        <v>1.3333333333333333</v>
      </c>
      <c r="S22" s="111">
        <v>33.333333333333329</v>
      </c>
      <c r="T22" s="110"/>
      <c r="U22" s="111"/>
      <c r="V22" s="110">
        <v>810.40504891684145</v>
      </c>
      <c r="W22" s="111">
        <v>31.763556320336981</v>
      </c>
    </row>
    <row r="23" spans="1:23" s="6" customFormat="1" ht="24" customHeight="1" x14ac:dyDescent="0.15">
      <c r="A23" s="92"/>
      <c r="B23" s="249" t="s">
        <v>16</v>
      </c>
      <c r="C23" s="250"/>
      <c r="D23" s="112">
        <v>48.222222222222221</v>
      </c>
      <c r="E23" s="113">
        <v>100</v>
      </c>
      <c r="F23" s="112">
        <v>643.33333333333326</v>
      </c>
      <c r="G23" s="113">
        <v>100</v>
      </c>
      <c r="H23" s="112">
        <v>441.66666666666674</v>
      </c>
      <c r="I23" s="113">
        <v>100</v>
      </c>
      <c r="J23" s="112">
        <v>1015.0943396226415</v>
      </c>
      <c r="K23" s="113">
        <v>100</v>
      </c>
      <c r="L23" s="112">
        <v>297.0138888888888</v>
      </c>
      <c r="M23" s="113">
        <v>100</v>
      </c>
      <c r="N23" s="112">
        <v>87.037037037037038</v>
      </c>
      <c r="O23" s="113">
        <v>100</v>
      </c>
      <c r="P23" s="112">
        <v>15</v>
      </c>
      <c r="Q23" s="113">
        <v>100</v>
      </c>
      <c r="R23" s="112">
        <v>4</v>
      </c>
      <c r="S23" s="113">
        <v>100</v>
      </c>
      <c r="T23" s="112"/>
      <c r="U23" s="113"/>
      <c r="V23" s="112">
        <v>2551.3674877707895</v>
      </c>
      <c r="W23" s="113">
        <v>100</v>
      </c>
    </row>
    <row r="24" spans="1:23" s="6" customFormat="1" ht="24" customHeight="1" x14ac:dyDescent="0.15">
      <c r="A24" s="91"/>
      <c r="B24" s="247" t="s">
        <v>15</v>
      </c>
      <c r="C24" s="7" t="s">
        <v>49</v>
      </c>
      <c r="D24" s="106"/>
      <c r="E24" s="107"/>
      <c r="F24" s="106"/>
      <c r="G24" s="107"/>
      <c r="H24" s="106"/>
      <c r="I24" s="107"/>
      <c r="J24" s="106"/>
      <c r="K24" s="107"/>
      <c r="L24" s="106"/>
      <c r="M24" s="107"/>
      <c r="N24" s="106">
        <v>4.5</v>
      </c>
      <c r="O24" s="107">
        <v>50</v>
      </c>
      <c r="P24" s="106"/>
      <c r="Q24" s="107"/>
      <c r="R24" s="106"/>
      <c r="S24" s="107"/>
      <c r="T24" s="106"/>
      <c r="U24" s="107"/>
      <c r="V24" s="106">
        <v>4.5</v>
      </c>
      <c r="W24" s="107">
        <v>4.1284403669724767</v>
      </c>
    </row>
    <row r="25" spans="1:23" s="6" customFormat="1" ht="24" customHeight="1" x14ac:dyDescent="0.15">
      <c r="A25" s="91"/>
      <c r="B25" s="248"/>
      <c r="C25" s="8" t="s">
        <v>50</v>
      </c>
      <c r="D25" s="108"/>
      <c r="E25" s="109"/>
      <c r="F25" s="108"/>
      <c r="G25" s="109"/>
      <c r="H25" s="108"/>
      <c r="I25" s="109"/>
      <c r="J25" s="108"/>
      <c r="K25" s="109"/>
      <c r="L25" s="108"/>
      <c r="M25" s="109"/>
      <c r="N25" s="108"/>
      <c r="O25" s="109"/>
      <c r="P25" s="108"/>
      <c r="Q25" s="109"/>
      <c r="R25" s="108"/>
      <c r="S25" s="109"/>
      <c r="T25" s="108"/>
      <c r="U25" s="109"/>
      <c r="V25" s="108"/>
      <c r="W25" s="109"/>
    </row>
    <row r="26" spans="1:23" s="6" customFormat="1" ht="24" customHeight="1" x14ac:dyDescent="0.15">
      <c r="A26" s="91"/>
      <c r="B26" s="248"/>
      <c r="C26" s="8" t="s">
        <v>51</v>
      </c>
      <c r="D26" s="108"/>
      <c r="E26" s="109"/>
      <c r="F26" s="108"/>
      <c r="G26" s="109"/>
      <c r="H26" s="108"/>
      <c r="I26" s="109"/>
      <c r="J26" s="108"/>
      <c r="K26" s="109"/>
      <c r="L26" s="108">
        <v>15.333333333333334</v>
      </c>
      <c r="M26" s="109">
        <v>66.666666666666671</v>
      </c>
      <c r="N26" s="108"/>
      <c r="O26" s="109"/>
      <c r="P26" s="108"/>
      <c r="Q26" s="109"/>
      <c r="R26" s="108"/>
      <c r="S26" s="109"/>
      <c r="T26" s="108"/>
      <c r="U26" s="109"/>
      <c r="V26" s="108">
        <v>15.333333333333334</v>
      </c>
      <c r="W26" s="109">
        <v>14.067278287461773</v>
      </c>
    </row>
    <row r="27" spans="1:23" s="6" customFormat="1" ht="24" customHeight="1" x14ac:dyDescent="0.15">
      <c r="A27" s="91"/>
      <c r="B27" s="248"/>
      <c r="C27" s="8" t="s">
        <v>52</v>
      </c>
      <c r="D27" s="108"/>
      <c r="E27" s="109"/>
      <c r="F27" s="108">
        <v>77</v>
      </c>
      <c r="G27" s="109">
        <v>100</v>
      </c>
      <c r="H27" s="108"/>
      <c r="I27" s="109"/>
      <c r="J27" s="108"/>
      <c r="K27" s="109"/>
      <c r="L27" s="108"/>
      <c r="M27" s="109"/>
      <c r="N27" s="108">
        <v>4.5</v>
      </c>
      <c r="O27" s="109">
        <v>50</v>
      </c>
      <c r="P27" s="108"/>
      <c r="Q27" s="109"/>
      <c r="R27" s="108"/>
      <c r="S27" s="109"/>
      <c r="T27" s="108"/>
      <c r="U27" s="109"/>
      <c r="V27" s="108">
        <v>81.5</v>
      </c>
      <c r="W27" s="109">
        <v>74.77064220183486</v>
      </c>
    </row>
    <row r="28" spans="1:23" s="6" customFormat="1" ht="24" customHeight="1" x14ac:dyDescent="0.15">
      <c r="A28" s="91"/>
      <c r="B28" s="248"/>
      <c r="C28" s="9" t="s">
        <v>53</v>
      </c>
      <c r="D28" s="110"/>
      <c r="E28" s="111"/>
      <c r="F28" s="110"/>
      <c r="G28" s="111"/>
      <c r="H28" s="110"/>
      <c r="I28" s="111"/>
      <c r="J28" s="110"/>
      <c r="K28" s="111"/>
      <c r="L28" s="110">
        <v>7.666666666666667</v>
      </c>
      <c r="M28" s="111">
        <v>33.333333333333336</v>
      </c>
      <c r="N28" s="110"/>
      <c r="O28" s="111"/>
      <c r="P28" s="110"/>
      <c r="Q28" s="111"/>
      <c r="R28" s="110"/>
      <c r="S28" s="111"/>
      <c r="T28" s="110"/>
      <c r="U28" s="111"/>
      <c r="V28" s="110">
        <v>7.666666666666667</v>
      </c>
      <c r="W28" s="111">
        <v>7.0336391437308867</v>
      </c>
    </row>
    <row r="29" spans="1:23" s="6" customFormat="1" ht="24" customHeight="1" x14ac:dyDescent="0.15">
      <c r="A29" s="92"/>
      <c r="B29" s="249" t="s">
        <v>16</v>
      </c>
      <c r="C29" s="250"/>
      <c r="D29" s="112"/>
      <c r="E29" s="113"/>
      <c r="F29" s="112">
        <v>77</v>
      </c>
      <c r="G29" s="113">
        <v>100</v>
      </c>
      <c r="H29" s="112"/>
      <c r="I29" s="113"/>
      <c r="J29" s="112"/>
      <c r="K29" s="113"/>
      <c r="L29" s="112">
        <v>23</v>
      </c>
      <c r="M29" s="113">
        <v>100</v>
      </c>
      <c r="N29" s="112">
        <v>9</v>
      </c>
      <c r="O29" s="113">
        <v>100</v>
      </c>
      <c r="P29" s="112"/>
      <c r="Q29" s="113"/>
      <c r="R29" s="112"/>
      <c r="S29" s="113"/>
      <c r="T29" s="112"/>
      <c r="U29" s="113"/>
      <c r="V29" s="112">
        <v>109</v>
      </c>
      <c r="W29" s="113">
        <v>100</v>
      </c>
    </row>
    <row r="30" spans="1:23" s="6" customFormat="1" ht="24" customHeight="1" x14ac:dyDescent="0.15">
      <c r="A30" s="91"/>
      <c r="B30" s="247" t="s">
        <v>57</v>
      </c>
      <c r="C30" s="7" t="s">
        <v>49</v>
      </c>
      <c r="D30" s="106"/>
      <c r="E30" s="107"/>
      <c r="F30" s="106">
        <v>48.75</v>
      </c>
      <c r="G30" s="107">
        <v>16.666666666666668</v>
      </c>
      <c r="H30" s="106">
        <v>224</v>
      </c>
      <c r="I30" s="107">
        <v>66.666666666666671</v>
      </c>
      <c r="J30" s="106">
        <v>128.51612903225805</v>
      </c>
      <c r="K30" s="107">
        <v>23.07692307692308</v>
      </c>
      <c r="L30" s="106">
        <v>43.75</v>
      </c>
      <c r="M30" s="107">
        <v>28</v>
      </c>
      <c r="N30" s="106">
        <v>13.875</v>
      </c>
      <c r="O30" s="107">
        <v>37.5</v>
      </c>
      <c r="P30" s="106"/>
      <c r="Q30" s="107"/>
      <c r="R30" s="106"/>
      <c r="S30" s="107"/>
      <c r="T30" s="106"/>
      <c r="U30" s="107"/>
      <c r="V30" s="106">
        <v>458.89112903225805</v>
      </c>
      <c r="W30" s="107">
        <v>32.346955597369153</v>
      </c>
    </row>
    <row r="31" spans="1:23" s="6" customFormat="1" ht="24" customHeight="1" x14ac:dyDescent="0.15">
      <c r="A31" s="91"/>
      <c r="B31" s="248"/>
      <c r="C31" s="8" t="s">
        <v>50</v>
      </c>
      <c r="D31" s="108"/>
      <c r="E31" s="109"/>
      <c r="F31" s="108">
        <v>97.5</v>
      </c>
      <c r="G31" s="109">
        <v>33.333333333333336</v>
      </c>
      <c r="H31" s="108"/>
      <c r="I31" s="109"/>
      <c r="J31" s="108">
        <v>171.35483870967738</v>
      </c>
      <c r="K31" s="109">
        <v>30.76923076923077</v>
      </c>
      <c r="L31" s="108">
        <v>53.125</v>
      </c>
      <c r="M31" s="109">
        <v>34</v>
      </c>
      <c r="N31" s="108">
        <v>4.625</v>
      </c>
      <c r="O31" s="109">
        <v>12.5</v>
      </c>
      <c r="P31" s="108"/>
      <c r="Q31" s="109"/>
      <c r="R31" s="108"/>
      <c r="S31" s="109"/>
      <c r="T31" s="108"/>
      <c r="U31" s="109"/>
      <c r="V31" s="108">
        <v>326.60483870967738</v>
      </c>
      <c r="W31" s="109">
        <v>23.022175734596079</v>
      </c>
    </row>
    <row r="32" spans="1:23" s="6" customFormat="1" ht="24" customHeight="1" x14ac:dyDescent="0.15">
      <c r="A32" s="91"/>
      <c r="B32" s="248"/>
      <c r="C32" s="8" t="s">
        <v>51</v>
      </c>
      <c r="D32" s="108"/>
      <c r="E32" s="109"/>
      <c r="F32" s="108">
        <v>48.75</v>
      </c>
      <c r="G32" s="109">
        <v>16.666666666666668</v>
      </c>
      <c r="H32" s="108"/>
      <c r="I32" s="109"/>
      <c r="J32" s="108">
        <v>107.09677419354838</v>
      </c>
      <c r="K32" s="109">
        <v>19.230769230769234</v>
      </c>
      <c r="L32" s="108">
        <v>25</v>
      </c>
      <c r="M32" s="109">
        <v>16</v>
      </c>
      <c r="N32" s="108">
        <v>9.25</v>
      </c>
      <c r="O32" s="109">
        <v>25</v>
      </c>
      <c r="P32" s="108">
        <v>2</v>
      </c>
      <c r="Q32" s="109">
        <v>100</v>
      </c>
      <c r="R32" s="108"/>
      <c r="S32" s="109"/>
      <c r="T32" s="108"/>
      <c r="U32" s="109"/>
      <c r="V32" s="108">
        <v>192.09677419354838</v>
      </c>
      <c r="W32" s="109">
        <v>13.540784364998608</v>
      </c>
    </row>
    <row r="33" spans="1:23" s="6" customFormat="1" ht="24" customHeight="1" x14ac:dyDescent="0.15">
      <c r="A33" s="91"/>
      <c r="B33" s="248"/>
      <c r="C33" s="8" t="s">
        <v>52</v>
      </c>
      <c r="D33" s="108"/>
      <c r="E33" s="109"/>
      <c r="F33" s="108"/>
      <c r="G33" s="109"/>
      <c r="H33" s="108"/>
      <c r="I33" s="109"/>
      <c r="J33" s="108">
        <v>64.258064516129025</v>
      </c>
      <c r="K33" s="109">
        <v>11.53846153846154</v>
      </c>
      <c r="L33" s="108">
        <v>15.625</v>
      </c>
      <c r="M33" s="109">
        <v>10</v>
      </c>
      <c r="N33" s="108">
        <v>9.25</v>
      </c>
      <c r="O33" s="109">
        <v>25</v>
      </c>
      <c r="P33" s="108"/>
      <c r="Q33" s="109"/>
      <c r="R33" s="108"/>
      <c r="S33" s="109"/>
      <c r="T33" s="108"/>
      <c r="U33" s="109"/>
      <c r="V33" s="108">
        <v>89.133064516129025</v>
      </c>
      <c r="W33" s="109">
        <v>6.2829353146157478</v>
      </c>
    </row>
    <row r="34" spans="1:23" s="6" customFormat="1" ht="24" customHeight="1" x14ac:dyDescent="0.15">
      <c r="A34" s="91"/>
      <c r="B34" s="248"/>
      <c r="C34" s="9" t="s">
        <v>53</v>
      </c>
      <c r="D34" s="110">
        <v>38</v>
      </c>
      <c r="E34" s="111">
        <v>100</v>
      </c>
      <c r="F34" s="110">
        <v>97.5</v>
      </c>
      <c r="G34" s="111">
        <v>33.333333333333336</v>
      </c>
      <c r="H34" s="110">
        <v>112</v>
      </c>
      <c r="I34" s="111">
        <v>33.333333333333336</v>
      </c>
      <c r="J34" s="110">
        <v>85.677419354838705</v>
      </c>
      <c r="K34" s="111">
        <v>15.384615384615387</v>
      </c>
      <c r="L34" s="110">
        <v>18.75</v>
      </c>
      <c r="M34" s="111">
        <v>12</v>
      </c>
      <c r="N34" s="110"/>
      <c r="O34" s="111"/>
      <c r="P34" s="110"/>
      <c r="Q34" s="111"/>
      <c r="R34" s="110"/>
      <c r="S34" s="111"/>
      <c r="T34" s="110"/>
      <c r="U34" s="111"/>
      <c r="V34" s="110">
        <v>351.92741935483872</v>
      </c>
      <c r="W34" s="111">
        <v>24.807148988420415</v>
      </c>
    </row>
    <row r="35" spans="1:23" s="6" customFormat="1" ht="24" customHeight="1" x14ac:dyDescent="0.15">
      <c r="A35" s="92"/>
      <c r="B35" s="249" t="s">
        <v>16</v>
      </c>
      <c r="C35" s="250"/>
      <c r="D35" s="112">
        <v>38</v>
      </c>
      <c r="E35" s="113">
        <v>100</v>
      </c>
      <c r="F35" s="112">
        <v>292.5</v>
      </c>
      <c r="G35" s="113">
        <v>100</v>
      </c>
      <c r="H35" s="112">
        <v>336</v>
      </c>
      <c r="I35" s="113">
        <v>100</v>
      </c>
      <c r="J35" s="112">
        <v>556.90322580645147</v>
      </c>
      <c r="K35" s="113">
        <v>100</v>
      </c>
      <c r="L35" s="112">
        <v>156.25</v>
      </c>
      <c r="M35" s="113">
        <v>100</v>
      </c>
      <c r="N35" s="112">
        <v>37</v>
      </c>
      <c r="O35" s="113">
        <v>100</v>
      </c>
      <c r="P35" s="112">
        <v>2</v>
      </c>
      <c r="Q35" s="113">
        <v>100</v>
      </c>
      <c r="R35" s="112"/>
      <c r="S35" s="113"/>
      <c r="T35" s="112"/>
      <c r="U35" s="113"/>
      <c r="V35" s="112">
        <v>1418.6532258064515</v>
      </c>
      <c r="W35" s="113">
        <v>100</v>
      </c>
    </row>
    <row r="36" spans="1:23" s="6" customFormat="1" ht="24" customHeight="1" x14ac:dyDescent="0.15">
      <c r="A36" s="93"/>
      <c r="B36" s="255" t="s">
        <v>58</v>
      </c>
      <c r="C36" s="7" t="s">
        <v>49</v>
      </c>
      <c r="D36" s="106">
        <v>69</v>
      </c>
      <c r="E36" s="107">
        <v>33.333333333333336</v>
      </c>
      <c r="F36" s="106">
        <v>104</v>
      </c>
      <c r="G36" s="107">
        <v>50</v>
      </c>
      <c r="H36" s="106">
        <v>52.857142857142854</v>
      </c>
      <c r="I36" s="107">
        <v>15.384615384615385</v>
      </c>
      <c r="J36" s="106">
        <v>60.756756756756758</v>
      </c>
      <c r="K36" s="107">
        <v>17.391304347826086</v>
      </c>
      <c r="L36" s="106">
        <v>33.06666666666667</v>
      </c>
      <c r="M36" s="107">
        <v>32</v>
      </c>
      <c r="N36" s="106">
        <v>4</v>
      </c>
      <c r="O36" s="107">
        <v>10</v>
      </c>
      <c r="P36" s="106"/>
      <c r="Q36" s="107"/>
      <c r="R36" s="106"/>
      <c r="S36" s="107"/>
      <c r="T36" s="106"/>
      <c r="U36" s="107"/>
      <c r="V36" s="106">
        <v>323.68056628056627</v>
      </c>
      <c r="W36" s="107">
        <v>25.868450339735823</v>
      </c>
    </row>
    <row r="37" spans="1:23" s="6" customFormat="1" ht="24" customHeight="1" x14ac:dyDescent="0.15">
      <c r="A37" s="94"/>
      <c r="B37" s="256"/>
      <c r="C37" s="8" t="s">
        <v>50</v>
      </c>
      <c r="D37" s="108"/>
      <c r="E37" s="109"/>
      <c r="F37" s="108"/>
      <c r="G37" s="109"/>
      <c r="H37" s="108">
        <v>26.428571428571427</v>
      </c>
      <c r="I37" s="109">
        <v>7.6923076923076925</v>
      </c>
      <c r="J37" s="108">
        <v>106.32432432432434</v>
      </c>
      <c r="K37" s="109">
        <v>30.434782608695656</v>
      </c>
      <c r="L37" s="108">
        <v>20.666666666666668</v>
      </c>
      <c r="M37" s="109">
        <v>20</v>
      </c>
      <c r="N37" s="108">
        <v>4</v>
      </c>
      <c r="O37" s="109">
        <v>10</v>
      </c>
      <c r="P37" s="108"/>
      <c r="Q37" s="109"/>
      <c r="R37" s="108"/>
      <c r="S37" s="109"/>
      <c r="T37" s="108"/>
      <c r="U37" s="109"/>
      <c r="V37" s="108">
        <v>157.41956241956242</v>
      </c>
      <c r="W37" s="109">
        <v>12.580922542700979</v>
      </c>
    </row>
    <row r="38" spans="1:23" s="6" customFormat="1" ht="24" customHeight="1" x14ac:dyDescent="0.15">
      <c r="A38" s="94"/>
      <c r="B38" s="256"/>
      <c r="C38" s="8" t="s">
        <v>51</v>
      </c>
      <c r="D38" s="108"/>
      <c r="E38" s="109"/>
      <c r="F38" s="108">
        <v>26</v>
      </c>
      <c r="G38" s="109">
        <v>12.5</v>
      </c>
      <c r="H38" s="108">
        <v>79.285714285714278</v>
      </c>
      <c r="I38" s="109">
        <v>23.076923076923077</v>
      </c>
      <c r="J38" s="108">
        <v>45.567567567567565</v>
      </c>
      <c r="K38" s="109">
        <v>13.043478260869565</v>
      </c>
      <c r="L38" s="108">
        <v>20.666666666666668</v>
      </c>
      <c r="M38" s="109">
        <v>20</v>
      </c>
      <c r="N38" s="108">
        <v>8</v>
      </c>
      <c r="O38" s="109">
        <v>20</v>
      </c>
      <c r="P38" s="108"/>
      <c r="Q38" s="109"/>
      <c r="R38" s="108"/>
      <c r="S38" s="109"/>
      <c r="T38" s="108"/>
      <c r="U38" s="109"/>
      <c r="V38" s="108">
        <v>179.51994851994849</v>
      </c>
      <c r="W38" s="109">
        <v>14.347178536677685</v>
      </c>
    </row>
    <row r="39" spans="1:23" s="6" customFormat="1" ht="24" customHeight="1" x14ac:dyDescent="0.15">
      <c r="A39" s="94"/>
      <c r="B39" s="256"/>
      <c r="C39" s="8" t="s">
        <v>52</v>
      </c>
      <c r="D39" s="108"/>
      <c r="E39" s="109"/>
      <c r="F39" s="108">
        <v>26</v>
      </c>
      <c r="G39" s="109">
        <v>12.5</v>
      </c>
      <c r="H39" s="108">
        <v>158.57142857142856</v>
      </c>
      <c r="I39" s="109">
        <v>46.153846153846153</v>
      </c>
      <c r="J39" s="108">
        <v>60.756756756756758</v>
      </c>
      <c r="K39" s="109">
        <v>17.391304347826086</v>
      </c>
      <c r="L39" s="108">
        <v>8.2666666666666675</v>
      </c>
      <c r="M39" s="109">
        <v>8</v>
      </c>
      <c r="N39" s="108">
        <v>12</v>
      </c>
      <c r="O39" s="109">
        <v>30</v>
      </c>
      <c r="P39" s="108"/>
      <c r="Q39" s="109"/>
      <c r="R39" s="108"/>
      <c r="S39" s="109"/>
      <c r="T39" s="108"/>
      <c r="U39" s="109"/>
      <c r="V39" s="108">
        <v>265.59485199485198</v>
      </c>
      <c r="W39" s="109">
        <v>21.22625809225427</v>
      </c>
    </row>
    <row r="40" spans="1:23" s="6" customFormat="1" ht="24" customHeight="1" x14ac:dyDescent="0.15">
      <c r="A40" s="94"/>
      <c r="B40" s="256"/>
      <c r="C40" s="9" t="s">
        <v>53</v>
      </c>
      <c r="D40" s="110">
        <v>138</v>
      </c>
      <c r="E40" s="111">
        <v>66.666666666666671</v>
      </c>
      <c r="F40" s="110">
        <v>52</v>
      </c>
      <c r="G40" s="111">
        <v>25</v>
      </c>
      <c r="H40" s="110">
        <v>26.428571428571427</v>
      </c>
      <c r="I40" s="111">
        <v>7.6923076923076925</v>
      </c>
      <c r="J40" s="110">
        <v>75.945945945945951</v>
      </c>
      <c r="K40" s="111">
        <v>21.739130434782609</v>
      </c>
      <c r="L40" s="110">
        <v>20.666666666666668</v>
      </c>
      <c r="M40" s="111">
        <v>20</v>
      </c>
      <c r="N40" s="110">
        <v>12</v>
      </c>
      <c r="O40" s="111">
        <v>30</v>
      </c>
      <c r="P40" s="110"/>
      <c r="Q40" s="111"/>
      <c r="R40" s="110"/>
      <c r="S40" s="111"/>
      <c r="T40" s="110"/>
      <c r="U40" s="111"/>
      <c r="V40" s="110">
        <v>325.04118404118407</v>
      </c>
      <c r="W40" s="111">
        <v>25.977190488631248</v>
      </c>
    </row>
    <row r="41" spans="1:23" s="6" customFormat="1" ht="24" customHeight="1" x14ac:dyDescent="0.15">
      <c r="A41" s="94"/>
      <c r="B41" s="259" t="s">
        <v>16</v>
      </c>
      <c r="C41" s="250"/>
      <c r="D41" s="112">
        <v>207</v>
      </c>
      <c r="E41" s="113">
        <v>100</v>
      </c>
      <c r="F41" s="112">
        <v>208</v>
      </c>
      <c r="G41" s="113">
        <v>100</v>
      </c>
      <c r="H41" s="112">
        <v>343.57142857142856</v>
      </c>
      <c r="I41" s="113">
        <v>100</v>
      </c>
      <c r="J41" s="112">
        <v>349.35135135135135</v>
      </c>
      <c r="K41" s="113">
        <v>100</v>
      </c>
      <c r="L41" s="112">
        <v>103.33333333333334</v>
      </c>
      <c r="M41" s="113">
        <v>100</v>
      </c>
      <c r="N41" s="112">
        <v>40</v>
      </c>
      <c r="O41" s="113">
        <v>100</v>
      </c>
      <c r="P41" s="112"/>
      <c r="Q41" s="113"/>
      <c r="R41" s="112"/>
      <c r="S41" s="113"/>
      <c r="T41" s="112"/>
      <c r="U41" s="113"/>
      <c r="V41" s="112">
        <v>1251.2561132561132</v>
      </c>
      <c r="W41" s="113">
        <v>100</v>
      </c>
    </row>
    <row r="42" spans="1:23" s="6" customFormat="1" ht="24" customHeight="1" x14ac:dyDescent="0.15">
      <c r="A42" s="265" t="s">
        <v>59</v>
      </c>
      <c r="B42" s="266"/>
      <c r="C42" s="7" t="s">
        <v>49</v>
      </c>
      <c r="D42" s="106">
        <v>166.67460317460319</v>
      </c>
      <c r="E42" s="107">
        <v>13.87706824549347</v>
      </c>
      <c r="F42" s="106">
        <v>379.11781609195401</v>
      </c>
      <c r="G42" s="107">
        <v>8.6546585708887847</v>
      </c>
      <c r="H42" s="106">
        <v>428.31190476190471</v>
      </c>
      <c r="I42" s="107">
        <v>8.7894739927999872</v>
      </c>
      <c r="J42" s="106">
        <v>2168.2004856134981</v>
      </c>
      <c r="K42" s="107">
        <v>21.749749250891512</v>
      </c>
      <c r="L42" s="106">
        <v>752.18556910569112</v>
      </c>
      <c r="M42" s="107">
        <v>21.723620050578344</v>
      </c>
      <c r="N42" s="106">
        <v>246.8657407407407</v>
      </c>
      <c r="O42" s="107">
        <v>24.400489629688952</v>
      </c>
      <c r="P42" s="106">
        <v>16.347826086956523</v>
      </c>
      <c r="Q42" s="107">
        <v>17.644298451431258</v>
      </c>
      <c r="R42" s="106">
        <v>5.9393939393939394</v>
      </c>
      <c r="S42" s="107">
        <v>39.837398373983746</v>
      </c>
      <c r="T42" s="106">
        <v>2.6666666666666665</v>
      </c>
      <c r="U42" s="107">
        <v>16.666666666666664</v>
      </c>
      <c r="V42" s="106">
        <v>4166.3100061814093</v>
      </c>
      <c r="W42" s="107">
        <v>16.651081755030535</v>
      </c>
    </row>
    <row r="43" spans="1:23" s="6" customFormat="1" ht="24" customHeight="1" x14ac:dyDescent="0.15">
      <c r="A43" s="267"/>
      <c r="B43" s="268"/>
      <c r="C43" s="8" t="s">
        <v>50</v>
      </c>
      <c r="D43" s="108">
        <v>90.785714285714292</v>
      </c>
      <c r="E43" s="109">
        <v>7.5586773801342702</v>
      </c>
      <c r="F43" s="108">
        <v>599.08620689655174</v>
      </c>
      <c r="G43" s="109">
        <v>13.676188127125403</v>
      </c>
      <c r="H43" s="108">
        <v>1020.361904761905</v>
      </c>
      <c r="I43" s="109">
        <v>20.939050083452873</v>
      </c>
      <c r="J43" s="108">
        <v>2575.5881874599186</v>
      </c>
      <c r="K43" s="109">
        <v>25.836354904680707</v>
      </c>
      <c r="L43" s="108">
        <v>693.24627371273687</v>
      </c>
      <c r="M43" s="109">
        <v>20.021413957090484</v>
      </c>
      <c r="N43" s="108">
        <v>198.75231481481481</v>
      </c>
      <c r="O43" s="109">
        <v>19.644904076052768</v>
      </c>
      <c r="P43" s="108">
        <v>27.695652173913039</v>
      </c>
      <c r="Q43" s="109">
        <v>29.892069450961987</v>
      </c>
      <c r="R43" s="108">
        <v>3.2727272727272725</v>
      </c>
      <c r="S43" s="109">
        <v>21.951219512195124</v>
      </c>
      <c r="T43" s="108"/>
      <c r="U43" s="109"/>
      <c r="V43" s="108">
        <v>5208.7889813782813</v>
      </c>
      <c r="W43" s="109">
        <v>20.817455024938322</v>
      </c>
    </row>
    <row r="44" spans="1:23" s="6" customFormat="1" ht="24" customHeight="1" x14ac:dyDescent="0.15">
      <c r="A44" s="267"/>
      <c r="B44" s="268"/>
      <c r="C44" s="8" t="s">
        <v>51</v>
      </c>
      <c r="D44" s="108">
        <v>188.46031746031747</v>
      </c>
      <c r="E44" s="109">
        <v>15.690912935454881</v>
      </c>
      <c r="F44" s="108">
        <v>738.37068965517244</v>
      </c>
      <c r="G44" s="109">
        <v>16.85583200386246</v>
      </c>
      <c r="H44" s="108">
        <v>1461.3333333333335</v>
      </c>
      <c r="I44" s="109">
        <v>29.988312688355286</v>
      </c>
      <c r="J44" s="108">
        <v>1321.2318421267732</v>
      </c>
      <c r="K44" s="109">
        <v>13.253599682881605</v>
      </c>
      <c r="L44" s="108">
        <v>637.91700542005401</v>
      </c>
      <c r="M44" s="109">
        <v>18.423467849860838</v>
      </c>
      <c r="N44" s="108">
        <v>234.86805555555551</v>
      </c>
      <c r="O44" s="109">
        <v>23.21462482697082</v>
      </c>
      <c r="P44" s="108">
        <v>15.847826086956522</v>
      </c>
      <c r="Q44" s="109">
        <v>17.104645706241204</v>
      </c>
      <c r="R44" s="108">
        <v>3.2727272727272725</v>
      </c>
      <c r="S44" s="109">
        <v>21.951219512195124</v>
      </c>
      <c r="T44" s="108">
        <v>2.6666666666666665</v>
      </c>
      <c r="U44" s="109">
        <v>16.666666666666664</v>
      </c>
      <c r="V44" s="108">
        <v>4603.9684635775575</v>
      </c>
      <c r="W44" s="109">
        <v>18.400228300552023</v>
      </c>
    </row>
    <row r="45" spans="1:23" s="6" customFormat="1" ht="24" customHeight="1" x14ac:dyDescent="0.15">
      <c r="A45" s="267"/>
      <c r="B45" s="268"/>
      <c r="C45" s="8" t="s">
        <v>52</v>
      </c>
      <c r="D45" s="108">
        <v>90.785714285714292</v>
      </c>
      <c r="E45" s="109">
        <v>7.5586773801342702</v>
      </c>
      <c r="F45" s="108">
        <v>847.63793103448279</v>
      </c>
      <c r="G45" s="109">
        <v>19.350229858516311</v>
      </c>
      <c r="H45" s="108">
        <v>439.397619047619</v>
      </c>
      <c r="I45" s="109">
        <v>9.0169661458842256</v>
      </c>
      <c r="J45" s="108">
        <v>1464.6017746149946</v>
      </c>
      <c r="K45" s="109">
        <v>14.691778533235352</v>
      </c>
      <c r="L45" s="108">
        <v>597.65182926829254</v>
      </c>
      <c r="M45" s="109">
        <v>17.260582753526897</v>
      </c>
      <c r="N45" s="108">
        <v>94.837962962962962</v>
      </c>
      <c r="O45" s="109">
        <v>9.3738917552309182</v>
      </c>
      <c r="P45" s="108">
        <v>13.847826086956522</v>
      </c>
      <c r="Q45" s="109">
        <v>14.946034725480995</v>
      </c>
      <c r="R45" s="108"/>
      <c r="S45" s="109"/>
      <c r="T45" s="108">
        <v>2.6666666666666665</v>
      </c>
      <c r="U45" s="109">
        <v>16.666666666666664</v>
      </c>
      <c r="V45" s="108">
        <v>3551.4273239676895</v>
      </c>
      <c r="W45" s="109">
        <v>14.193640567000203</v>
      </c>
    </row>
    <row r="46" spans="1:23" s="6" customFormat="1" ht="24" customHeight="1" x14ac:dyDescent="0.15">
      <c r="A46" s="267"/>
      <c r="B46" s="268"/>
      <c r="C46" s="9" t="s">
        <v>53</v>
      </c>
      <c r="D46" s="110">
        <v>664.3730158730159</v>
      </c>
      <c r="E46" s="111">
        <v>55.314664058783094</v>
      </c>
      <c r="F46" s="110">
        <v>1816.2931034482754</v>
      </c>
      <c r="G46" s="111">
        <v>41.46309143960702</v>
      </c>
      <c r="H46" s="110">
        <v>1523.604761904762</v>
      </c>
      <c r="I46" s="111">
        <v>31.2661970895076</v>
      </c>
      <c r="J46" s="110">
        <v>2439.2305029342483</v>
      </c>
      <c r="K46" s="111">
        <v>24.468517628310792</v>
      </c>
      <c r="L46" s="110">
        <v>781.52337398373993</v>
      </c>
      <c r="M46" s="111">
        <v>22.570915388943423</v>
      </c>
      <c r="N46" s="110">
        <v>236.40046296296291</v>
      </c>
      <c r="O46" s="111">
        <v>23.36608971205656</v>
      </c>
      <c r="P46" s="110">
        <v>18.913043478260867</v>
      </c>
      <c r="Q46" s="111">
        <v>20.41295166588456</v>
      </c>
      <c r="R46" s="110">
        <v>2.4242424242424239</v>
      </c>
      <c r="S46" s="111">
        <v>16.260162601626018</v>
      </c>
      <c r="T46" s="110">
        <v>8</v>
      </c>
      <c r="U46" s="111">
        <v>50</v>
      </c>
      <c r="V46" s="110">
        <v>7490.7625070095073</v>
      </c>
      <c r="W46" s="111">
        <v>29.937594352478882</v>
      </c>
    </row>
    <row r="47" spans="1:23" s="6" customFormat="1" ht="24" customHeight="1" x14ac:dyDescent="0.15">
      <c r="A47" s="249" t="s">
        <v>59</v>
      </c>
      <c r="B47" s="257"/>
      <c r="C47" s="258"/>
      <c r="D47" s="112">
        <v>1201.0793650793653</v>
      </c>
      <c r="E47" s="113">
        <v>100</v>
      </c>
      <c r="F47" s="112">
        <v>4380.5057471264372</v>
      </c>
      <c r="G47" s="113">
        <v>100</v>
      </c>
      <c r="H47" s="112">
        <v>4873.0095238095255</v>
      </c>
      <c r="I47" s="113">
        <v>100</v>
      </c>
      <c r="J47" s="112">
        <v>9968.852792749436</v>
      </c>
      <c r="K47" s="113">
        <v>100</v>
      </c>
      <c r="L47" s="112">
        <v>3462.5240514905149</v>
      </c>
      <c r="M47" s="113">
        <v>100</v>
      </c>
      <c r="N47" s="112">
        <v>1011.7245370370367</v>
      </c>
      <c r="O47" s="113">
        <v>100</v>
      </c>
      <c r="P47" s="112">
        <v>92.65217391304347</v>
      </c>
      <c r="Q47" s="113">
        <v>100</v>
      </c>
      <c r="R47" s="112">
        <v>14.909090909090907</v>
      </c>
      <c r="S47" s="113">
        <v>100</v>
      </c>
      <c r="T47" s="112">
        <v>16</v>
      </c>
      <c r="U47" s="113">
        <v>100</v>
      </c>
      <c r="V47" s="112">
        <v>25021.257282114453</v>
      </c>
      <c r="W47" s="113">
        <v>100</v>
      </c>
    </row>
    <row r="48" spans="1:23" s="6" customFormat="1" ht="24" customHeight="1" x14ac:dyDescent="0.15">
      <c r="A48" s="247" t="s">
        <v>148</v>
      </c>
      <c r="B48" s="247" t="s">
        <v>60</v>
      </c>
      <c r="C48" s="7" t="s">
        <v>49</v>
      </c>
      <c r="D48" s="106">
        <v>1112</v>
      </c>
      <c r="E48" s="107">
        <v>66.666666666666671</v>
      </c>
      <c r="F48" s="106">
        <v>615.82758620689651</v>
      </c>
      <c r="G48" s="107">
        <v>21.428571428571427</v>
      </c>
      <c r="H48" s="106">
        <v>508.5263157894737</v>
      </c>
      <c r="I48" s="107">
        <v>20</v>
      </c>
      <c r="J48" s="106">
        <v>1140</v>
      </c>
      <c r="K48" s="107">
        <v>19.047619047619047</v>
      </c>
      <c r="L48" s="106">
        <v>330.69444444444451</v>
      </c>
      <c r="M48" s="107">
        <v>24.390243902439021</v>
      </c>
      <c r="N48" s="106">
        <v>164.41791044776119</v>
      </c>
      <c r="O48" s="107">
        <v>31.578947368421055</v>
      </c>
      <c r="P48" s="106">
        <v>69.12</v>
      </c>
      <c r="Q48" s="107">
        <v>42.857142857142861</v>
      </c>
      <c r="R48" s="106">
        <v>7.1428571428571432</v>
      </c>
      <c r="S48" s="107">
        <v>45.454545454545453</v>
      </c>
      <c r="T48" s="106">
        <v>3.3636363636363638</v>
      </c>
      <c r="U48" s="107">
        <v>16.666666666666664</v>
      </c>
      <c r="V48" s="106">
        <v>3951.0927503950693</v>
      </c>
      <c r="W48" s="107">
        <v>26.091576516004988</v>
      </c>
    </row>
    <row r="49" spans="1:23" s="6" customFormat="1" ht="24" customHeight="1" x14ac:dyDescent="0.15">
      <c r="A49" s="248"/>
      <c r="B49" s="248"/>
      <c r="C49" s="8" t="s">
        <v>50</v>
      </c>
      <c r="D49" s="108">
        <v>278</v>
      </c>
      <c r="E49" s="109">
        <v>16.666666666666668</v>
      </c>
      <c r="F49" s="108">
        <v>615.82758620689651</v>
      </c>
      <c r="G49" s="109">
        <v>21.428571428571427</v>
      </c>
      <c r="H49" s="108">
        <v>1017.0526315789474</v>
      </c>
      <c r="I49" s="109">
        <v>40</v>
      </c>
      <c r="J49" s="108">
        <v>1425</v>
      </c>
      <c r="K49" s="109">
        <v>23.80952380952381</v>
      </c>
      <c r="L49" s="108">
        <v>132.27777777777777</v>
      </c>
      <c r="M49" s="109">
        <v>9.756097560975606</v>
      </c>
      <c r="N49" s="108">
        <v>95.910447761194021</v>
      </c>
      <c r="O49" s="109">
        <v>18.421052631578949</v>
      </c>
      <c r="P49" s="108">
        <v>15.36</v>
      </c>
      <c r="Q49" s="109">
        <v>9.5238095238095237</v>
      </c>
      <c r="R49" s="108">
        <v>1.4285714285714286</v>
      </c>
      <c r="S49" s="109">
        <v>9.0909090909090899</v>
      </c>
      <c r="T49" s="108">
        <v>10.090909090909092</v>
      </c>
      <c r="U49" s="109">
        <v>50</v>
      </c>
      <c r="V49" s="108">
        <v>3590.9479238442964</v>
      </c>
      <c r="W49" s="109">
        <v>23.713311339148976</v>
      </c>
    </row>
    <row r="50" spans="1:23" s="6" customFormat="1" ht="24" customHeight="1" x14ac:dyDescent="0.15">
      <c r="A50" s="248"/>
      <c r="B50" s="248"/>
      <c r="C50" s="8" t="s">
        <v>51</v>
      </c>
      <c r="D50" s="108"/>
      <c r="E50" s="109"/>
      <c r="F50" s="108">
        <v>615.82758620689651</v>
      </c>
      <c r="G50" s="109">
        <v>21.428571428571427</v>
      </c>
      <c r="H50" s="108">
        <v>508.5263157894737</v>
      </c>
      <c r="I50" s="109">
        <v>20</v>
      </c>
      <c r="J50" s="108">
        <v>855</v>
      </c>
      <c r="K50" s="109">
        <v>14.285714285714286</v>
      </c>
      <c r="L50" s="108">
        <v>297.62500000000006</v>
      </c>
      <c r="M50" s="109">
        <v>21.95121951219512</v>
      </c>
      <c r="N50" s="108">
        <v>82.208955223880594</v>
      </c>
      <c r="O50" s="109">
        <v>15.789473684210527</v>
      </c>
      <c r="P50" s="108">
        <v>23.04</v>
      </c>
      <c r="Q50" s="109">
        <v>14.285714285714285</v>
      </c>
      <c r="R50" s="108">
        <v>1.4285714285714286</v>
      </c>
      <c r="S50" s="109">
        <v>9.0909090909090899</v>
      </c>
      <c r="T50" s="108"/>
      <c r="U50" s="109"/>
      <c r="V50" s="108">
        <v>2383.6564286488228</v>
      </c>
      <c r="W50" s="109">
        <v>15.740798311995901</v>
      </c>
    </row>
    <row r="51" spans="1:23" s="6" customFormat="1" ht="24" customHeight="1" x14ac:dyDescent="0.15">
      <c r="A51" s="248"/>
      <c r="B51" s="248"/>
      <c r="C51" s="8" t="s">
        <v>52</v>
      </c>
      <c r="D51" s="108"/>
      <c r="E51" s="109"/>
      <c r="F51" s="108">
        <v>205.27586206896552</v>
      </c>
      <c r="G51" s="109">
        <v>7.1428571428571432</v>
      </c>
      <c r="H51" s="108">
        <v>508.5263157894737</v>
      </c>
      <c r="I51" s="109">
        <v>20</v>
      </c>
      <c r="J51" s="108">
        <v>1045</v>
      </c>
      <c r="K51" s="109">
        <v>17.460317460317459</v>
      </c>
      <c r="L51" s="108">
        <v>264.5555555555556</v>
      </c>
      <c r="M51" s="109">
        <v>19.512195121951216</v>
      </c>
      <c r="N51" s="108">
        <v>27.402985074626866</v>
      </c>
      <c r="O51" s="109">
        <v>5.2631578947368425</v>
      </c>
      <c r="P51" s="108">
        <v>15.36</v>
      </c>
      <c r="Q51" s="109">
        <v>9.5238095238095237</v>
      </c>
      <c r="R51" s="108"/>
      <c r="S51" s="109"/>
      <c r="T51" s="108"/>
      <c r="U51" s="109"/>
      <c r="V51" s="108">
        <v>2066.1207184886221</v>
      </c>
      <c r="W51" s="109">
        <v>13.643908210547272</v>
      </c>
    </row>
    <row r="52" spans="1:23" s="6" customFormat="1" ht="24" customHeight="1" x14ac:dyDescent="0.15">
      <c r="A52" s="248"/>
      <c r="B52" s="248"/>
      <c r="C52" s="9" t="s">
        <v>53</v>
      </c>
      <c r="D52" s="110">
        <v>278</v>
      </c>
      <c r="E52" s="111">
        <v>16.666666666666668</v>
      </c>
      <c r="F52" s="110">
        <v>821.10344827586209</v>
      </c>
      <c r="G52" s="111">
        <v>28.571428571428573</v>
      </c>
      <c r="H52" s="110"/>
      <c r="I52" s="111"/>
      <c r="J52" s="110">
        <v>1520</v>
      </c>
      <c r="K52" s="111">
        <v>25.396825396825395</v>
      </c>
      <c r="L52" s="110">
        <v>330.69444444444451</v>
      </c>
      <c r="M52" s="111">
        <v>24.390243902439021</v>
      </c>
      <c r="N52" s="110">
        <v>150.71641791044775</v>
      </c>
      <c r="O52" s="111">
        <v>28.947368421052634</v>
      </c>
      <c r="P52" s="110">
        <v>38.4</v>
      </c>
      <c r="Q52" s="111">
        <v>23.80952380952381</v>
      </c>
      <c r="R52" s="110">
        <v>5.7142857142857144</v>
      </c>
      <c r="S52" s="111">
        <v>36.36363636363636</v>
      </c>
      <c r="T52" s="110">
        <v>6.7272727272727275</v>
      </c>
      <c r="U52" s="111">
        <v>33.333333333333329</v>
      </c>
      <c r="V52" s="110">
        <v>3151.355869072313</v>
      </c>
      <c r="W52" s="111">
        <v>20.81040562230287</v>
      </c>
    </row>
    <row r="53" spans="1:23" s="6" customFormat="1" ht="24" customHeight="1" x14ac:dyDescent="0.15">
      <c r="A53" s="269"/>
      <c r="B53" s="249" t="s">
        <v>16</v>
      </c>
      <c r="C53" s="250"/>
      <c r="D53" s="112">
        <v>1668</v>
      </c>
      <c r="E53" s="113">
        <v>100</v>
      </c>
      <c r="F53" s="112">
        <v>2873.8620689655172</v>
      </c>
      <c r="G53" s="113">
        <v>100</v>
      </c>
      <c r="H53" s="112">
        <v>2542.6315789473683</v>
      </c>
      <c r="I53" s="113">
        <v>100</v>
      </c>
      <c r="J53" s="112">
        <v>5985</v>
      </c>
      <c r="K53" s="113">
        <v>100</v>
      </c>
      <c r="L53" s="112">
        <v>1355.8472222222226</v>
      </c>
      <c r="M53" s="113">
        <v>100</v>
      </c>
      <c r="N53" s="112">
        <v>520.65671641791039</v>
      </c>
      <c r="O53" s="113">
        <v>100</v>
      </c>
      <c r="P53" s="112">
        <v>161.28</v>
      </c>
      <c r="Q53" s="113">
        <v>100</v>
      </c>
      <c r="R53" s="112">
        <v>15.714285714285715</v>
      </c>
      <c r="S53" s="113">
        <v>100</v>
      </c>
      <c r="T53" s="112">
        <v>20.181818181818183</v>
      </c>
      <c r="U53" s="113">
        <v>100</v>
      </c>
      <c r="V53" s="112">
        <v>15143.173690449123</v>
      </c>
      <c r="W53" s="113">
        <v>100</v>
      </c>
    </row>
    <row r="54" spans="1:23" s="6" customFormat="1" ht="24" customHeight="1" x14ac:dyDescent="0.15">
      <c r="A54" s="247" t="s">
        <v>148</v>
      </c>
      <c r="B54" s="247" t="s">
        <v>149</v>
      </c>
      <c r="C54" s="7" t="s">
        <v>49</v>
      </c>
      <c r="D54" s="106">
        <v>143.81818181818181</v>
      </c>
      <c r="E54" s="107">
        <v>10</v>
      </c>
      <c r="F54" s="106"/>
      <c r="G54" s="107"/>
      <c r="H54" s="106"/>
      <c r="I54" s="107"/>
      <c r="J54" s="106">
        <v>127.29411764705883</v>
      </c>
      <c r="K54" s="107">
        <v>14.285714285714286</v>
      </c>
      <c r="L54" s="106">
        <v>16.37037037037037</v>
      </c>
      <c r="M54" s="107">
        <v>33.333333333333329</v>
      </c>
      <c r="N54" s="106">
        <v>10</v>
      </c>
      <c r="O54" s="107">
        <v>40</v>
      </c>
      <c r="P54" s="106"/>
      <c r="Q54" s="107"/>
      <c r="R54" s="106"/>
      <c r="S54" s="107"/>
      <c r="T54" s="106"/>
      <c r="U54" s="107"/>
      <c r="V54" s="106">
        <v>297.48266983561103</v>
      </c>
      <c r="W54" s="107">
        <v>9.3433858881760461</v>
      </c>
    </row>
    <row r="55" spans="1:23" s="6" customFormat="1" ht="24" customHeight="1" x14ac:dyDescent="0.15">
      <c r="A55" s="248"/>
      <c r="B55" s="254"/>
      <c r="C55" s="8" t="s">
        <v>50</v>
      </c>
      <c r="D55" s="108">
        <v>287.63636363636363</v>
      </c>
      <c r="E55" s="109">
        <v>20</v>
      </c>
      <c r="F55" s="108">
        <v>136</v>
      </c>
      <c r="G55" s="109">
        <v>25</v>
      </c>
      <c r="H55" s="108"/>
      <c r="I55" s="109"/>
      <c r="J55" s="108">
        <v>318.23529411764702</v>
      </c>
      <c r="K55" s="109">
        <v>35.714285714285708</v>
      </c>
      <c r="L55" s="108"/>
      <c r="M55" s="109"/>
      <c r="N55" s="108"/>
      <c r="O55" s="109"/>
      <c r="P55" s="108"/>
      <c r="Q55" s="109"/>
      <c r="R55" s="108"/>
      <c r="S55" s="109"/>
      <c r="T55" s="108"/>
      <c r="U55" s="109"/>
      <c r="V55" s="108">
        <v>741.87165775401058</v>
      </c>
      <c r="W55" s="109">
        <v>23.300830202065189</v>
      </c>
    </row>
    <row r="56" spans="1:23" s="6" customFormat="1" ht="24" customHeight="1" x14ac:dyDescent="0.15">
      <c r="A56" s="248"/>
      <c r="B56" s="254"/>
      <c r="C56" s="8" t="s">
        <v>51</v>
      </c>
      <c r="D56" s="108">
        <v>143.81818181818181</v>
      </c>
      <c r="E56" s="109">
        <v>10</v>
      </c>
      <c r="F56" s="108">
        <v>136</v>
      </c>
      <c r="G56" s="109">
        <v>25</v>
      </c>
      <c r="H56" s="108"/>
      <c r="I56" s="109"/>
      <c r="J56" s="108">
        <v>31.823529411764707</v>
      </c>
      <c r="K56" s="109">
        <v>3.5714285714285716</v>
      </c>
      <c r="L56" s="108"/>
      <c r="M56" s="109"/>
      <c r="N56" s="108"/>
      <c r="O56" s="109"/>
      <c r="P56" s="108"/>
      <c r="Q56" s="109"/>
      <c r="R56" s="108"/>
      <c r="S56" s="109"/>
      <c r="T56" s="108"/>
      <c r="U56" s="109"/>
      <c r="V56" s="108">
        <v>311.64171122994651</v>
      </c>
      <c r="W56" s="109">
        <v>9.7880954493314576</v>
      </c>
    </row>
    <row r="57" spans="1:23" s="6" customFormat="1" ht="24" customHeight="1" x14ac:dyDescent="0.15">
      <c r="A57" s="248"/>
      <c r="B57" s="254"/>
      <c r="C57" s="8" t="s">
        <v>52</v>
      </c>
      <c r="D57" s="108">
        <v>143.81818181818181</v>
      </c>
      <c r="E57" s="109">
        <v>10</v>
      </c>
      <c r="F57" s="108"/>
      <c r="G57" s="109"/>
      <c r="H57" s="108">
        <v>118.26666666666667</v>
      </c>
      <c r="I57" s="109">
        <v>50</v>
      </c>
      <c r="J57" s="108">
        <v>127.29411764705883</v>
      </c>
      <c r="K57" s="109">
        <v>14.285714285714286</v>
      </c>
      <c r="L57" s="108">
        <v>8.1851851851851851</v>
      </c>
      <c r="M57" s="109">
        <v>16.666666666666664</v>
      </c>
      <c r="N57" s="108">
        <v>10</v>
      </c>
      <c r="O57" s="109">
        <v>40</v>
      </c>
      <c r="P57" s="108"/>
      <c r="Q57" s="109"/>
      <c r="R57" s="108"/>
      <c r="S57" s="109"/>
      <c r="T57" s="108"/>
      <c r="U57" s="109"/>
      <c r="V57" s="108">
        <v>407.56415131709247</v>
      </c>
      <c r="W57" s="109">
        <v>12.800843632494242</v>
      </c>
    </row>
    <row r="58" spans="1:23" s="6" customFormat="1" ht="24" customHeight="1" x14ac:dyDescent="0.15">
      <c r="A58" s="248"/>
      <c r="B58" s="254"/>
      <c r="C58" s="9" t="s">
        <v>53</v>
      </c>
      <c r="D58" s="110">
        <v>719.09090909090901</v>
      </c>
      <c r="E58" s="111">
        <v>50</v>
      </c>
      <c r="F58" s="110">
        <v>272</v>
      </c>
      <c r="G58" s="111">
        <v>50</v>
      </c>
      <c r="H58" s="110">
        <v>118.26666666666667</v>
      </c>
      <c r="I58" s="111">
        <v>50</v>
      </c>
      <c r="J58" s="110">
        <v>286.41176470588232</v>
      </c>
      <c r="K58" s="111">
        <v>32.142857142857139</v>
      </c>
      <c r="L58" s="110">
        <v>24.555555555555557</v>
      </c>
      <c r="M58" s="111">
        <v>50</v>
      </c>
      <c r="N58" s="110">
        <v>5</v>
      </c>
      <c r="O58" s="111">
        <v>20</v>
      </c>
      <c r="P58" s="110"/>
      <c r="Q58" s="111"/>
      <c r="R58" s="110"/>
      <c r="S58" s="111"/>
      <c r="T58" s="110"/>
      <c r="U58" s="111"/>
      <c r="V58" s="110">
        <v>1425.3248960190135</v>
      </c>
      <c r="W58" s="111">
        <v>44.766844827933056</v>
      </c>
    </row>
    <row r="59" spans="1:23" s="6" customFormat="1" ht="24" customHeight="1" x14ac:dyDescent="0.15">
      <c r="A59" s="248"/>
      <c r="B59" s="249" t="s">
        <v>16</v>
      </c>
      <c r="C59" s="250"/>
      <c r="D59" s="112">
        <v>1438.181818181818</v>
      </c>
      <c r="E59" s="113">
        <v>100</v>
      </c>
      <c r="F59" s="112">
        <v>544</v>
      </c>
      <c r="G59" s="113">
        <v>100</v>
      </c>
      <c r="H59" s="112">
        <v>236.53333333333333</v>
      </c>
      <c r="I59" s="113">
        <v>100</v>
      </c>
      <c r="J59" s="112">
        <v>891.05882352941171</v>
      </c>
      <c r="K59" s="113">
        <v>100</v>
      </c>
      <c r="L59" s="112">
        <v>49.111111111111114</v>
      </c>
      <c r="M59" s="113">
        <v>100</v>
      </c>
      <c r="N59" s="112">
        <v>25</v>
      </c>
      <c r="O59" s="113">
        <v>100</v>
      </c>
      <c r="P59" s="112"/>
      <c r="Q59" s="113"/>
      <c r="R59" s="112"/>
      <c r="S59" s="113"/>
      <c r="T59" s="112"/>
      <c r="U59" s="113"/>
      <c r="V59" s="112">
        <v>3183.8850861556743</v>
      </c>
      <c r="W59" s="113">
        <v>100</v>
      </c>
    </row>
    <row r="60" spans="1:23" s="6" customFormat="1" ht="24" customHeight="1" x14ac:dyDescent="0.15">
      <c r="A60" s="95"/>
      <c r="B60" s="270" t="s">
        <v>150</v>
      </c>
      <c r="C60" s="7" t="s">
        <v>49</v>
      </c>
      <c r="D60" s="106">
        <v>1255.8181818181818</v>
      </c>
      <c r="E60" s="107">
        <v>40.429641770077261</v>
      </c>
      <c r="F60" s="106">
        <v>615.82758620689651</v>
      </c>
      <c r="G60" s="107">
        <v>18.017918037087107</v>
      </c>
      <c r="H60" s="106">
        <v>508.5263157894737</v>
      </c>
      <c r="I60" s="107">
        <v>18.297810019922682</v>
      </c>
      <c r="J60" s="106">
        <v>1267.2941176470588</v>
      </c>
      <c r="K60" s="107">
        <v>18.430530485144537</v>
      </c>
      <c r="L60" s="106">
        <v>347.06481481481489</v>
      </c>
      <c r="M60" s="107">
        <v>24.702854638499225</v>
      </c>
      <c r="N60" s="106">
        <v>174.41791044776119</v>
      </c>
      <c r="O60" s="107">
        <v>31.964769277059002</v>
      </c>
      <c r="P60" s="106">
        <v>69.12</v>
      </c>
      <c r="Q60" s="107">
        <v>42.857142857142861</v>
      </c>
      <c r="R60" s="106">
        <v>7.1428571428571432</v>
      </c>
      <c r="S60" s="107">
        <v>45.454545454545453</v>
      </c>
      <c r="T60" s="106">
        <v>3.3636363636363638</v>
      </c>
      <c r="U60" s="107">
        <v>16.666666666666664</v>
      </c>
      <c r="V60" s="106">
        <v>4248.5754202306789</v>
      </c>
      <c r="W60" s="107">
        <v>23.18198174632446</v>
      </c>
    </row>
    <row r="61" spans="1:23" s="6" customFormat="1" ht="24" customHeight="1" x14ac:dyDescent="0.15">
      <c r="A61" s="96"/>
      <c r="B61" s="271"/>
      <c r="C61" s="8" t="s">
        <v>50</v>
      </c>
      <c r="D61" s="108">
        <v>565.63636363636363</v>
      </c>
      <c r="E61" s="109">
        <v>18.210021072348393</v>
      </c>
      <c r="F61" s="108">
        <v>751.82758620689651</v>
      </c>
      <c r="G61" s="109">
        <v>21.997013660485482</v>
      </c>
      <c r="H61" s="108">
        <v>1017.0526315789474</v>
      </c>
      <c r="I61" s="109">
        <v>36.595620039845365</v>
      </c>
      <c r="J61" s="108">
        <v>1743.2352941176471</v>
      </c>
      <c r="K61" s="109">
        <v>25.352245215710099</v>
      </c>
      <c r="L61" s="108">
        <v>132.27777777777777</v>
      </c>
      <c r="M61" s="109">
        <v>9.4150676670917441</v>
      </c>
      <c r="N61" s="108">
        <v>95.910447761194021</v>
      </c>
      <c r="O61" s="109">
        <v>17.577067206433437</v>
      </c>
      <c r="P61" s="108">
        <v>15.36</v>
      </c>
      <c r="Q61" s="109">
        <v>9.5238095238095237</v>
      </c>
      <c r="R61" s="108">
        <v>1.4285714285714286</v>
      </c>
      <c r="S61" s="109">
        <v>9.0909090909090899</v>
      </c>
      <c r="T61" s="108">
        <v>10.090909090909092</v>
      </c>
      <c r="U61" s="109">
        <v>50</v>
      </c>
      <c r="V61" s="108">
        <v>4332.8195815983063</v>
      </c>
      <c r="W61" s="109">
        <v>23.641652675492693</v>
      </c>
    </row>
    <row r="62" spans="1:23" s="6" customFormat="1" ht="24" customHeight="1" x14ac:dyDescent="0.15">
      <c r="A62" s="96"/>
      <c r="B62" s="271"/>
      <c r="C62" s="8" t="s">
        <v>51</v>
      </c>
      <c r="D62" s="108">
        <v>143.81818181818181</v>
      </c>
      <c r="E62" s="109">
        <v>4.6300632170451879</v>
      </c>
      <c r="F62" s="108">
        <v>751.82758620689651</v>
      </c>
      <c r="G62" s="109">
        <v>21.997013660485482</v>
      </c>
      <c r="H62" s="108">
        <v>508.5263157894737</v>
      </c>
      <c r="I62" s="109">
        <v>18.297810019922682</v>
      </c>
      <c r="J62" s="108">
        <v>886.82352941176475</v>
      </c>
      <c r="K62" s="109">
        <v>12.897265020146632</v>
      </c>
      <c r="L62" s="108">
        <v>297.62500000000006</v>
      </c>
      <c r="M62" s="109">
        <v>21.183902250956429</v>
      </c>
      <c r="N62" s="108">
        <v>82.208955223880594</v>
      </c>
      <c r="O62" s="109">
        <v>15.066057605514375</v>
      </c>
      <c r="P62" s="108">
        <v>23.04</v>
      </c>
      <c r="Q62" s="109">
        <v>14.285714285714285</v>
      </c>
      <c r="R62" s="108">
        <v>1.4285714285714286</v>
      </c>
      <c r="S62" s="109">
        <v>9.0909090909090899</v>
      </c>
      <c r="T62" s="108"/>
      <c r="U62" s="109"/>
      <c r="V62" s="108">
        <v>2695.2981398787688</v>
      </c>
      <c r="W62" s="109">
        <v>14.70665955040981</v>
      </c>
    </row>
    <row r="63" spans="1:23" s="6" customFormat="1" ht="24" customHeight="1" x14ac:dyDescent="0.15">
      <c r="A63" s="96"/>
      <c r="B63" s="271"/>
      <c r="C63" s="8" t="s">
        <v>52</v>
      </c>
      <c r="D63" s="108">
        <v>143.81818181818181</v>
      </c>
      <c r="E63" s="109">
        <v>4.6300632170451879</v>
      </c>
      <c r="F63" s="108">
        <v>205.27586206896552</v>
      </c>
      <c r="G63" s="109">
        <v>6.0059726790290364</v>
      </c>
      <c r="H63" s="108">
        <v>626.79298245614041</v>
      </c>
      <c r="I63" s="109">
        <v>22.553284970115975</v>
      </c>
      <c r="J63" s="108">
        <v>1172.2941176470588</v>
      </c>
      <c r="K63" s="109">
        <v>17.048925085334453</v>
      </c>
      <c r="L63" s="108">
        <v>272.74074074074076</v>
      </c>
      <c r="M63" s="109">
        <v>19.41272806956842</v>
      </c>
      <c r="N63" s="108">
        <v>37.402985074626869</v>
      </c>
      <c r="O63" s="109">
        <v>6.8546732678683782</v>
      </c>
      <c r="P63" s="108">
        <v>15.36</v>
      </c>
      <c r="Q63" s="109">
        <v>9.5238095238095237</v>
      </c>
      <c r="R63" s="108"/>
      <c r="S63" s="109"/>
      <c r="T63" s="108"/>
      <c r="U63" s="109"/>
      <c r="V63" s="108">
        <v>2473.6848698057147</v>
      </c>
      <c r="W63" s="109">
        <v>13.49744604389805</v>
      </c>
    </row>
    <row r="64" spans="1:23" s="6" customFormat="1" ht="24" customHeight="1" x14ac:dyDescent="0.15">
      <c r="A64" s="96"/>
      <c r="B64" s="271"/>
      <c r="C64" s="9" t="s">
        <v>53</v>
      </c>
      <c r="D64" s="110">
        <v>997.09090909090901</v>
      </c>
      <c r="E64" s="111">
        <v>32.100210723483954</v>
      </c>
      <c r="F64" s="110">
        <v>1093.1034482758621</v>
      </c>
      <c r="G64" s="111">
        <v>31.982081962912893</v>
      </c>
      <c r="H64" s="110">
        <v>118.26666666666667</v>
      </c>
      <c r="I64" s="111">
        <v>4.2554749501932925</v>
      </c>
      <c r="J64" s="110">
        <v>1806.4117647058824</v>
      </c>
      <c r="K64" s="111">
        <v>26.271034193664295</v>
      </c>
      <c r="L64" s="110">
        <v>355.25000000000006</v>
      </c>
      <c r="M64" s="111">
        <v>25.285447373884153</v>
      </c>
      <c r="N64" s="110">
        <v>155.71641791044775</v>
      </c>
      <c r="O64" s="111">
        <v>28.537432643124813</v>
      </c>
      <c r="P64" s="110">
        <v>38.4</v>
      </c>
      <c r="Q64" s="111">
        <v>23.80952380952381</v>
      </c>
      <c r="R64" s="110">
        <v>5.7142857142857144</v>
      </c>
      <c r="S64" s="111">
        <v>36.36363636363636</v>
      </c>
      <c r="T64" s="110">
        <v>6.7272727272727275</v>
      </c>
      <c r="U64" s="111">
        <v>33.333333333333329</v>
      </c>
      <c r="V64" s="110">
        <v>4576.6807650913261</v>
      </c>
      <c r="W64" s="111">
        <v>24.972259983874974</v>
      </c>
    </row>
    <row r="65" spans="1:23" s="6" customFormat="1" ht="24" customHeight="1" x14ac:dyDescent="0.15">
      <c r="A65" s="249" t="s">
        <v>59</v>
      </c>
      <c r="B65" s="257"/>
      <c r="C65" s="258"/>
      <c r="D65" s="112">
        <v>3106.1818181818185</v>
      </c>
      <c r="E65" s="113">
        <v>100</v>
      </c>
      <c r="F65" s="112">
        <v>3417.8620689655172</v>
      </c>
      <c r="G65" s="113">
        <v>100</v>
      </c>
      <c r="H65" s="112">
        <v>2779.1649122807021</v>
      </c>
      <c r="I65" s="113">
        <v>100</v>
      </c>
      <c r="J65" s="112">
        <v>6876.0588235294108</v>
      </c>
      <c r="K65" s="113">
        <v>100</v>
      </c>
      <c r="L65" s="112">
        <v>1404.9583333333339</v>
      </c>
      <c r="M65" s="113">
        <v>100</v>
      </c>
      <c r="N65" s="112">
        <v>545.65671641791039</v>
      </c>
      <c r="O65" s="113">
        <v>100</v>
      </c>
      <c r="P65" s="112">
        <v>161.28</v>
      </c>
      <c r="Q65" s="113">
        <v>100</v>
      </c>
      <c r="R65" s="112">
        <v>15.714285714285715</v>
      </c>
      <c r="S65" s="113">
        <v>100</v>
      </c>
      <c r="T65" s="112">
        <v>20.181818181818183</v>
      </c>
      <c r="U65" s="113">
        <v>100</v>
      </c>
      <c r="V65" s="112">
        <v>18327.058776604797</v>
      </c>
      <c r="W65" s="113">
        <v>100</v>
      </c>
    </row>
    <row r="66" spans="1:23" s="6" customFormat="1" ht="24" customHeight="1" x14ac:dyDescent="0.15">
      <c r="A66" s="247" t="s">
        <v>151</v>
      </c>
      <c r="B66" s="247" t="s">
        <v>61</v>
      </c>
      <c r="C66" s="7" t="s">
        <v>49</v>
      </c>
      <c r="D66" s="106">
        <v>62.41935483870968</v>
      </c>
      <c r="E66" s="107">
        <v>4.7619047619047619</v>
      </c>
      <c r="F66" s="106">
        <v>40.678571428571431</v>
      </c>
      <c r="G66" s="107">
        <v>4.7619047619047619</v>
      </c>
      <c r="H66" s="106">
        <v>63.047619047619051</v>
      </c>
      <c r="I66" s="107">
        <v>14.285714285714285</v>
      </c>
      <c r="J66" s="106">
        <v>38.794520547945204</v>
      </c>
      <c r="K66" s="107">
        <v>6.8965517241379306</v>
      </c>
      <c r="L66" s="106"/>
      <c r="M66" s="107"/>
      <c r="N66" s="106"/>
      <c r="O66" s="107"/>
      <c r="P66" s="106"/>
      <c r="Q66" s="107"/>
      <c r="R66" s="106"/>
      <c r="S66" s="107"/>
      <c r="T66" s="106"/>
      <c r="U66" s="107"/>
      <c r="V66" s="106">
        <v>204.94006586284539</v>
      </c>
      <c r="W66" s="107">
        <v>6.331273025248449</v>
      </c>
    </row>
    <row r="67" spans="1:23" s="6" customFormat="1" ht="24" customHeight="1" x14ac:dyDescent="0.15">
      <c r="A67" s="248"/>
      <c r="B67" s="248"/>
      <c r="C67" s="8" t="s">
        <v>50</v>
      </c>
      <c r="D67" s="108">
        <v>249.67741935483872</v>
      </c>
      <c r="E67" s="109">
        <v>19.047619047619047</v>
      </c>
      <c r="F67" s="108">
        <v>40.678571428571431</v>
      </c>
      <c r="G67" s="109">
        <v>4.7619047619047619</v>
      </c>
      <c r="H67" s="108">
        <v>63.047619047619051</v>
      </c>
      <c r="I67" s="109">
        <v>14.285714285714285</v>
      </c>
      <c r="J67" s="108">
        <v>96.986301369863</v>
      </c>
      <c r="K67" s="109">
        <v>17.241379310344822</v>
      </c>
      <c r="L67" s="108">
        <v>3.3333333333333335</v>
      </c>
      <c r="M67" s="109">
        <v>6.666666666666667</v>
      </c>
      <c r="N67" s="108">
        <v>1.4615384615384615</v>
      </c>
      <c r="O67" s="109">
        <v>8.3333333333333339</v>
      </c>
      <c r="P67" s="108"/>
      <c r="Q67" s="109"/>
      <c r="R67" s="108"/>
      <c r="S67" s="109"/>
      <c r="T67" s="108"/>
      <c r="U67" s="109"/>
      <c r="V67" s="108">
        <v>455.18478299576395</v>
      </c>
      <c r="W67" s="109">
        <v>14.062155811023008</v>
      </c>
    </row>
    <row r="68" spans="1:23" s="6" customFormat="1" ht="24" customHeight="1" x14ac:dyDescent="0.15">
      <c r="A68" s="248"/>
      <c r="B68" s="248"/>
      <c r="C68" s="8" t="s">
        <v>51</v>
      </c>
      <c r="D68" s="108">
        <v>312.09677419354841</v>
      </c>
      <c r="E68" s="109">
        <v>23.809523809523807</v>
      </c>
      <c r="F68" s="108">
        <v>203.39285714285717</v>
      </c>
      <c r="G68" s="109">
        <v>23.80952380952381</v>
      </c>
      <c r="H68" s="108">
        <v>94.571428571428584</v>
      </c>
      <c r="I68" s="109">
        <v>21.428571428571431</v>
      </c>
      <c r="J68" s="108">
        <v>67.890410958904113</v>
      </c>
      <c r="K68" s="109">
        <v>12.068965517241379</v>
      </c>
      <c r="L68" s="108">
        <v>26.666666666666664</v>
      </c>
      <c r="M68" s="109">
        <v>53.333333333333329</v>
      </c>
      <c r="N68" s="108">
        <v>5.8461538461538458</v>
      </c>
      <c r="O68" s="109">
        <v>33.333333333333336</v>
      </c>
      <c r="P68" s="108"/>
      <c r="Q68" s="109"/>
      <c r="R68" s="108"/>
      <c r="S68" s="109"/>
      <c r="T68" s="108"/>
      <c r="U68" s="109"/>
      <c r="V68" s="108">
        <v>710.46429137955874</v>
      </c>
      <c r="W68" s="109">
        <v>21.948579866388858</v>
      </c>
    </row>
    <row r="69" spans="1:23" s="6" customFormat="1" ht="24" customHeight="1" x14ac:dyDescent="0.15">
      <c r="A69" s="248"/>
      <c r="B69" s="248"/>
      <c r="C69" s="8" t="s">
        <v>52</v>
      </c>
      <c r="D69" s="108">
        <v>124.83870967741936</v>
      </c>
      <c r="E69" s="109">
        <v>9.5238095238095237</v>
      </c>
      <c r="F69" s="108">
        <v>122.03571428571429</v>
      </c>
      <c r="G69" s="109">
        <v>14.285714285714285</v>
      </c>
      <c r="H69" s="108">
        <v>63.047619047619051</v>
      </c>
      <c r="I69" s="109">
        <v>14.285714285714285</v>
      </c>
      <c r="J69" s="108">
        <v>184.27397260273975</v>
      </c>
      <c r="K69" s="109">
        <v>32.758620689655174</v>
      </c>
      <c r="L69" s="108">
        <v>10</v>
      </c>
      <c r="M69" s="109">
        <v>20</v>
      </c>
      <c r="N69" s="108">
        <v>1.4615384615384615</v>
      </c>
      <c r="O69" s="109">
        <v>8.3333333333333339</v>
      </c>
      <c r="P69" s="108"/>
      <c r="Q69" s="109"/>
      <c r="R69" s="108"/>
      <c r="S69" s="109"/>
      <c r="T69" s="108"/>
      <c r="U69" s="109"/>
      <c r="V69" s="108">
        <v>505.65755407503093</v>
      </c>
      <c r="W69" s="109">
        <v>15.621425799047527</v>
      </c>
    </row>
    <row r="70" spans="1:23" s="6" customFormat="1" ht="24" customHeight="1" x14ac:dyDescent="0.15">
      <c r="A70" s="248"/>
      <c r="B70" s="248"/>
      <c r="C70" s="9" t="s">
        <v>53</v>
      </c>
      <c r="D70" s="110">
        <v>561.77419354838719</v>
      </c>
      <c r="E70" s="111">
        <v>42.857142857142861</v>
      </c>
      <c r="F70" s="110">
        <v>447.46428571428584</v>
      </c>
      <c r="G70" s="111">
        <v>52.380952380952387</v>
      </c>
      <c r="H70" s="110">
        <v>157.61904761904762</v>
      </c>
      <c r="I70" s="111">
        <v>35.714285714285708</v>
      </c>
      <c r="J70" s="110">
        <v>174.57534246575344</v>
      </c>
      <c r="K70" s="111">
        <v>31.03448275862069</v>
      </c>
      <c r="L70" s="110">
        <v>10</v>
      </c>
      <c r="M70" s="111">
        <v>20</v>
      </c>
      <c r="N70" s="110">
        <v>8.7692307692307683</v>
      </c>
      <c r="O70" s="111">
        <v>50</v>
      </c>
      <c r="P70" s="110">
        <v>0.5</v>
      </c>
      <c r="Q70" s="111">
        <v>100</v>
      </c>
      <c r="R70" s="110"/>
      <c r="S70" s="111"/>
      <c r="T70" s="110"/>
      <c r="U70" s="111"/>
      <c r="V70" s="110">
        <v>1360.702100116705</v>
      </c>
      <c r="W70" s="111">
        <v>42.036565498292155</v>
      </c>
    </row>
    <row r="71" spans="1:23" s="6" customFormat="1" ht="24" customHeight="1" x14ac:dyDescent="0.15">
      <c r="A71" s="248"/>
      <c r="B71" s="249" t="s">
        <v>16</v>
      </c>
      <c r="C71" s="250"/>
      <c r="D71" s="112">
        <v>1310.8064516129034</v>
      </c>
      <c r="E71" s="113">
        <v>100</v>
      </c>
      <c r="F71" s="112">
        <v>854.25000000000011</v>
      </c>
      <c r="G71" s="113">
        <v>100</v>
      </c>
      <c r="H71" s="112">
        <v>441.33333333333337</v>
      </c>
      <c r="I71" s="113">
        <v>100</v>
      </c>
      <c r="J71" s="112">
        <v>562.52054794520552</v>
      </c>
      <c r="K71" s="113">
        <v>100</v>
      </c>
      <c r="L71" s="112">
        <v>50</v>
      </c>
      <c r="M71" s="113">
        <v>100</v>
      </c>
      <c r="N71" s="112">
        <v>17.538461538461537</v>
      </c>
      <c r="O71" s="113">
        <v>100</v>
      </c>
      <c r="P71" s="112">
        <v>0.5</v>
      </c>
      <c r="Q71" s="113">
        <v>100</v>
      </c>
      <c r="R71" s="112"/>
      <c r="S71" s="113"/>
      <c r="T71" s="112"/>
      <c r="U71" s="113"/>
      <c r="V71" s="112">
        <v>3236.948794429904</v>
      </c>
      <c r="W71" s="113">
        <v>100</v>
      </c>
    </row>
    <row r="72" spans="1:23" s="6" customFormat="1" ht="24" customHeight="1" x14ac:dyDescent="0.15">
      <c r="A72" s="93"/>
      <c r="B72" s="252" t="s">
        <v>152</v>
      </c>
      <c r="C72" s="7" t="s">
        <v>49</v>
      </c>
      <c r="D72" s="106">
        <v>28.772727272727273</v>
      </c>
      <c r="E72" s="107">
        <v>5.2631578947368425</v>
      </c>
      <c r="F72" s="106">
        <v>131.81818181818181</v>
      </c>
      <c r="G72" s="107">
        <v>5.1282051282051251</v>
      </c>
      <c r="H72" s="106"/>
      <c r="I72" s="107"/>
      <c r="J72" s="106">
        <v>233.70000000000002</v>
      </c>
      <c r="K72" s="107">
        <v>10.559006211180124</v>
      </c>
      <c r="L72" s="106">
        <v>20.186915887850464</v>
      </c>
      <c r="M72" s="107">
        <v>9.183673469387756</v>
      </c>
      <c r="N72" s="106">
        <v>7.5308641975308639</v>
      </c>
      <c r="O72" s="107">
        <v>6.329113924050632</v>
      </c>
      <c r="P72" s="106">
        <v>1.7777777777777777</v>
      </c>
      <c r="Q72" s="107">
        <v>12.499999999999998</v>
      </c>
      <c r="R72" s="106">
        <v>0.8</v>
      </c>
      <c r="S72" s="107">
        <v>40</v>
      </c>
      <c r="T72" s="106"/>
      <c r="U72" s="107"/>
      <c r="V72" s="106">
        <v>424.58646695406827</v>
      </c>
      <c r="W72" s="107">
        <v>5.5602432159148565</v>
      </c>
    </row>
    <row r="73" spans="1:23" s="6" customFormat="1" ht="24" customHeight="1" x14ac:dyDescent="0.15">
      <c r="A73" s="94"/>
      <c r="B73" s="264"/>
      <c r="C73" s="8" t="s">
        <v>50</v>
      </c>
      <c r="D73" s="108">
        <v>57.545454545454547</v>
      </c>
      <c r="E73" s="109">
        <v>10.526315789473685</v>
      </c>
      <c r="F73" s="108">
        <v>527.27272727272759</v>
      </c>
      <c r="G73" s="109">
        <v>20.512820512820515</v>
      </c>
      <c r="H73" s="108">
        <v>470.1290322580644</v>
      </c>
      <c r="I73" s="109">
        <v>24.137931034482762</v>
      </c>
      <c r="J73" s="108">
        <v>563.62941176470588</v>
      </c>
      <c r="K73" s="109">
        <v>25.465838509316768</v>
      </c>
      <c r="L73" s="108">
        <v>67.289719626168207</v>
      </c>
      <c r="M73" s="109">
        <v>30.612244897959183</v>
      </c>
      <c r="N73" s="108">
        <v>39.160493827160494</v>
      </c>
      <c r="O73" s="109">
        <v>32.911392405063289</v>
      </c>
      <c r="P73" s="108">
        <v>3.5555555555555554</v>
      </c>
      <c r="Q73" s="109">
        <v>24.999999999999996</v>
      </c>
      <c r="R73" s="108"/>
      <c r="S73" s="109"/>
      <c r="T73" s="108">
        <v>3</v>
      </c>
      <c r="U73" s="109">
        <v>100</v>
      </c>
      <c r="V73" s="108">
        <v>1731.5823948498364</v>
      </c>
      <c r="W73" s="109">
        <v>22.676227372086643</v>
      </c>
    </row>
    <row r="74" spans="1:23" s="6" customFormat="1" ht="24" customHeight="1" x14ac:dyDescent="0.15">
      <c r="A74" s="94"/>
      <c r="B74" s="264"/>
      <c r="C74" s="8" t="s">
        <v>51</v>
      </c>
      <c r="D74" s="108">
        <v>86.318181818181813</v>
      </c>
      <c r="E74" s="109">
        <v>15.789473684210527</v>
      </c>
      <c r="F74" s="108">
        <v>417.42424242424261</v>
      </c>
      <c r="G74" s="109">
        <v>16.239316239316238</v>
      </c>
      <c r="H74" s="108">
        <v>470.1290322580644</v>
      </c>
      <c r="I74" s="109">
        <v>24.137931034482762</v>
      </c>
      <c r="J74" s="108">
        <v>563.62941176470588</v>
      </c>
      <c r="K74" s="109">
        <v>25.465838509316768</v>
      </c>
      <c r="L74" s="108">
        <v>49.345794392523345</v>
      </c>
      <c r="M74" s="109">
        <v>22.448979591836732</v>
      </c>
      <c r="N74" s="108">
        <v>27.111111111111118</v>
      </c>
      <c r="O74" s="109">
        <v>22.784810126582283</v>
      </c>
      <c r="P74" s="108">
        <v>4.4444444444444446</v>
      </c>
      <c r="Q74" s="109">
        <v>31.25</v>
      </c>
      <c r="R74" s="108">
        <v>0.4</v>
      </c>
      <c r="S74" s="109">
        <v>20</v>
      </c>
      <c r="T74" s="108"/>
      <c r="U74" s="109"/>
      <c r="V74" s="108">
        <v>1618.8022182132736</v>
      </c>
      <c r="W74" s="109">
        <v>21.199295673034243</v>
      </c>
    </row>
    <row r="75" spans="1:23" s="6" customFormat="1" ht="24" customHeight="1" x14ac:dyDescent="0.15">
      <c r="A75" s="94"/>
      <c r="B75" s="264"/>
      <c r="C75" s="8" t="s">
        <v>52</v>
      </c>
      <c r="D75" s="108">
        <v>28.772727272727273</v>
      </c>
      <c r="E75" s="109">
        <v>5.2631578947368425</v>
      </c>
      <c r="F75" s="108">
        <v>307.57575757575762</v>
      </c>
      <c r="G75" s="109">
        <v>11.965811965811961</v>
      </c>
      <c r="H75" s="108">
        <v>201.48387096774192</v>
      </c>
      <c r="I75" s="109">
        <v>10.344827586206899</v>
      </c>
      <c r="J75" s="108">
        <v>453.65294117647062</v>
      </c>
      <c r="K75" s="109">
        <v>20.496894409937887</v>
      </c>
      <c r="L75" s="108">
        <v>42.616822429906527</v>
      </c>
      <c r="M75" s="109">
        <v>19.387755102040813</v>
      </c>
      <c r="N75" s="108">
        <v>18.074074074074073</v>
      </c>
      <c r="O75" s="109">
        <v>15.189873417721516</v>
      </c>
      <c r="P75" s="108">
        <v>1.7777777777777777</v>
      </c>
      <c r="Q75" s="109">
        <v>12.499999999999998</v>
      </c>
      <c r="R75" s="108">
        <v>0.4</v>
      </c>
      <c r="S75" s="109">
        <v>20</v>
      </c>
      <c r="T75" s="108"/>
      <c r="U75" s="109"/>
      <c r="V75" s="108">
        <v>1054.3539712744559</v>
      </c>
      <c r="W75" s="109">
        <v>13.807469083996693</v>
      </c>
    </row>
    <row r="76" spans="1:23" s="6" customFormat="1" ht="24" customHeight="1" x14ac:dyDescent="0.15">
      <c r="A76" s="94"/>
      <c r="B76" s="264"/>
      <c r="C76" s="9" t="s">
        <v>53</v>
      </c>
      <c r="D76" s="110">
        <v>345.27272727272725</v>
      </c>
      <c r="E76" s="111">
        <v>63.15789473684211</v>
      </c>
      <c r="F76" s="110">
        <v>1186.3636363636374</v>
      </c>
      <c r="G76" s="111">
        <v>46.153846153846168</v>
      </c>
      <c r="H76" s="110">
        <v>805.93548387096746</v>
      </c>
      <c r="I76" s="111">
        <v>41.379310344827587</v>
      </c>
      <c r="J76" s="110">
        <v>398.66470588235296</v>
      </c>
      <c r="K76" s="111">
        <v>18.012422360248447</v>
      </c>
      <c r="L76" s="110">
        <v>40.373831775700921</v>
      </c>
      <c r="M76" s="111">
        <v>18.367346938775508</v>
      </c>
      <c r="N76" s="110">
        <v>27.111111111111118</v>
      </c>
      <c r="O76" s="111">
        <v>22.784810126582283</v>
      </c>
      <c r="P76" s="110">
        <v>2.6666666666666665</v>
      </c>
      <c r="Q76" s="111">
        <v>18.749999999999996</v>
      </c>
      <c r="R76" s="110">
        <v>0.4</v>
      </c>
      <c r="S76" s="111">
        <v>20</v>
      </c>
      <c r="T76" s="110"/>
      <c r="U76" s="111"/>
      <c r="V76" s="110">
        <v>2806.788162943164</v>
      </c>
      <c r="W76" s="111">
        <v>36.756764654967569</v>
      </c>
    </row>
    <row r="77" spans="1:23" s="6" customFormat="1" ht="24" customHeight="1" x14ac:dyDescent="0.15">
      <c r="A77" s="94"/>
      <c r="B77" s="249" t="s">
        <v>16</v>
      </c>
      <c r="C77" s="250"/>
      <c r="D77" s="112">
        <v>546.68181818181813</v>
      </c>
      <c r="E77" s="113">
        <v>100</v>
      </c>
      <c r="F77" s="112">
        <v>2570.4545454545469</v>
      </c>
      <c r="G77" s="113">
        <v>100</v>
      </c>
      <c r="H77" s="112">
        <v>1947.6774193548381</v>
      </c>
      <c r="I77" s="113">
        <v>100</v>
      </c>
      <c r="J77" s="112">
        <v>2213.2764705882355</v>
      </c>
      <c r="K77" s="113">
        <v>100</v>
      </c>
      <c r="L77" s="112">
        <v>219.81308411214948</v>
      </c>
      <c r="M77" s="113">
        <v>100</v>
      </c>
      <c r="N77" s="112">
        <v>118.98765432098766</v>
      </c>
      <c r="O77" s="113">
        <v>100</v>
      </c>
      <c r="P77" s="112">
        <v>14.222222222222223</v>
      </c>
      <c r="Q77" s="113">
        <v>100</v>
      </c>
      <c r="R77" s="112">
        <v>2</v>
      </c>
      <c r="S77" s="113">
        <v>100</v>
      </c>
      <c r="T77" s="112">
        <v>3</v>
      </c>
      <c r="U77" s="113">
        <v>100</v>
      </c>
      <c r="V77" s="112">
        <v>7636.1132142347979</v>
      </c>
      <c r="W77" s="113">
        <v>100</v>
      </c>
    </row>
    <row r="78" spans="1:23" s="6" customFormat="1" ht="24" customHeight="1" x14ac:dyDescent="0.15">
      <c r="A78" s="91"/>
      <c r="B78" s="247" t="s">
        <v>63</v>
      </c>
      <c r="C78" s="7" t="s">
        <v>49</v>
      </c>
      <c r="D78" s="106">
        <v>26.285714285714285</v>
      </c>
      <c r="E78" s="107">
        <v>9.9999999999999982</v>
      </c>
      <c r="F78" s="106">
        <v>33.64</v>
      </c>
      <c r="G78" s="107">
        <v>4.166666666666667</v>
      </c>
      <c r="H78" s="106">
        <v>34.411764705882355</v>
      </c>
      <c r="I78" s="107">
        <v>6.25</v>
      </c>
      <c r="J78" s="106">
        <v>73.541666666666671</v>
      </c>
      <c r="K78" s="107">
        <v>5.4347826086956523</v>
      </c>
      <c r="L78" s="106">
        <v>5.125</v>
      </c>
      <c r="M78" s="107">
        <v>4.3478260869565215</v>
      </c>
      <c r="N78" s="106">
        <v>8.125</v>
      </c>
      <c r="O78" s="107">
        <v>12.820512820512821</v>
      </c>
      <c r="P78" s="106">
        <v>3.3333333333333335</v>
      </c>
      <c r="Q78" s="107">
        <v>33.333333333333336</v>
      </c>
      <c r="R78" s="106">
        <v>3.75</v>
      </c>
      <c r="S78" s="107">
        <v>75</v>
      </c>
      <c r="T78" s="106">
        <v>1.3333333333333333</v>
      </c>
      <c r="U78" s="107">
        <v>33.333333333333336</v>
      </c>
      <c r="V78" s="106">
        <v>189.54581232493001</v>
      </c>
      <c r="W78" s="107">
        <v>5.9714099911306722</v>
      </c>
    </row>
    <row r="79" spans="1:23" s="6" customFormat="1" ht="24" customHeight="1" x14ac:dyDescent="0.15">
      <c r="A79" s="91"/>
      <c r="B79" s="254"/>
      <c r="C79" s="8" t="s">
        <v>50</v>
      </c>
      <c r="D79" s="108">
        <v>26.285714285714285</v>
      </c>
      <c r="E79" s="109">
        <v>9.9999999999999982</v>
      </c>
      <c r="F79" s="108">
        <v>67.28</v>
      </c>
      <c r="G79" s="109">
        <v>8.3333333333333339</v>
      </c>
      <c r="H79" s="108">
        <v>103.23529411764707</v>
      </c>
      <c r="I79" s="109">
        <v>18.75</v>
      </c>
      <c r="J79" s="108">
        <v>250.04166666666674</v>
      </c>
      <c r="K79" s="109">
        <v>18.478260869565222</v>
      </c>
      <c r="L79" s="108">
        <v>17.9375</v>
      </c>
      <c r="M79" s="109">
        <v>15.217391304347826</v>
      </c>
      <c r="N79" s="108">
        <v>11.375</v>
      </c>
      <c r="O79" s="109">
        <v>17.948717948717949</v>
      </c>
      <c r="P79" s="108">
        <v>1.6666666666666667</v>
      </c>
      <c r="Q79" s="109">
        <v>16.666666666666668</v>
      </c>
      <c r="R79" s="108"/>
      <c r="S79" s="109"/>
      <c r="T79" s="108">
        <v>1.3333333333333333</v>
      </c>
      <c r="U79" s="109">
        <v>33.333333333333336</v>
      </c>
      <c r="V79" s="108">
        <v>479.15517507002812</v>
      </c>
      <c r="W79" s="109">
        <v>15.095200282295073</v>
      </c>
    </row>
    <row r="80" spans="1:23" s="6" customFormat="1" ht="24" customHeight="1" x14ac:dyDescent="0.15">
      <c r="A80" s="91"/>
      <c r="B80" s="254"/>
      <c r="C80" s="8" t="s">
        <v>51</v>
      </c>
      <c r="D80" s="108">
        <v>78.857142857142861</v>
      </c>
      <c r="E80" s="109">
        <v>29.999999999999996</v>
      </c>
      <c r="F80" s="108">
        <v>67.28</v>
      </c>
      <c r="G80" s="109">
        <v>8.3333333333333339</v>
      </c>
      <c r="H80" s="108">
        <v>137.64705882352942</v>
      </c>
      <c r="I80" s="109">
        <v>25</v>
      </c>
      <c r="J80" s="108">
        <v>500.08333333333309</v>
      </c>
      <c r="K80" s="109">
        <v>36.956521739130416</v>
      </c>
      <c r="L80" s="108">
        <v>41</v>
      </c>
      <c r="M80" s="109">
        <v>34.782608695652172</v>
      </c>
      <c r="N80" s="108">
        <v>17.875</v>
      </c>
      <c r="O80" s="109">
        <v>28.205128205128204</v>
      </c>
      <c r="P80" s="108">
        <v>1.6666666666666667</v>
      </c>
      <c r="Q80" s="109">
        <v>16.666666666666668</v>
      </c>
      <c r="R80" s="108"/>
      <c r="S80" s="109"/>
      <c r="T80" s="108"/>
      <c r="U80" s="109"/>
      <c r="V80" s="108">
        <v>844.40920168067203</v>
      </c>
      <c r="W80" s="109">
        <v>26.602083589558944</v>
      </c>
    </row>
    <row r="81" spans="1:23" s="6" customFormat="1" ht="24" customHeight="1" x14ac:dyDescent="0.15">
      <c r="A81" s="91"/>
      <c r="B81" s="254"/>
      <c r="C81" s="8" t="s">
        <v>52</v>
      </c>
      <c r="D81" s="108">
        <v>78.857142857142861</v>
      </c>
      <c r="E81" s="109">
        <v>29.999999999999996</v>
      </c>
      <c r="F81" s="108">
        <v>168.2</v>
      </c>
      <c r="G81" s="109">
        <v>20.833333333333336</v>
      </c>
      <c r="H81" s="108">
        <v>206.47058823529412</v>
      </c>
      <c r="I81" s="109">
        <v>37.5</v>
      </c>
      <c r="J81" s="108">
        <v>235.3333333333334</v>
      </c>
      <c r="K81" s="109">
        <v>17.39130434782609</v>
      </c>
      <c r="L81" s="108">
        <v>23.0625</v>
      </c>
      <c r="M81" s="109">
        <v>19.565217391304348</v>
      </c>
      <c r="N81" s="108">
        <v>8.125</v>
      </c>
      <c r="O81" s="109">
        <v>12.820512820512821</v>
      </c>
      <c r="P81" s="108">
        <v>1.6666666666666667</v>
      </c>
      <c r="Q81" s="109">
        <v>16.666666666666668</v>
      </c>
      <c r="R81" s="108">
        <v>1.25</v>
      </c>
      <c r="S81" s="109">
        <v>25</v>
      </c>
      <c r="T81" s="108">
        <v>0.66666666666666663</v>
      </c>
      <c r="U81" s="109">
        <v>16.666666666666668</v>
      </c>
      <c r="V81" s="108">
        <v>723.63189775910359</v>
      </c>
      <c r="W81" s="109">
        <v>22.79714171037493</v>
      </c>
    </row>
    <row r="82" spans="1:23" s="6" customFormat="1" ht="24" customHeight="1" x14ac:dyDescent="0.15">
      <c r="A82" s="91"/>
      <c r="B82" s="254"/>
      <c r="C82" s="9" t="s">
        <v>53</v>
      </c>
      <c r="D82" s="110">
        <v>52.571428571428569</v>
      </c>
      <c r="E82" s="111">
        <v>19.999999999999996</v>
      </c>
      <c r="F82" s="110">
        <v>470.95999999999987</v>
      </c>
      <c r="G82" s="111">
        <v>58.333333333333321</v>
      </c>
      <c r="H82" s="110">
        <v>68.82352941176471</v>
      </c>
      <c r="I82" s="111">
        <v>12.5</v>
      </c>
      <c r="J82" s="110">
        <v>294.16666666666669</v>
      </c>
      <c r="K82" s="111">
        <v>21.739130434782609</v>
      </c>
      <c r="L82" s="110">
        <v>30.75</v>
      </c>
      <c r="M82" s="111">
        <v>26.086956521739129</v>
      </c>
      <c r="N82" s="110">
        <v>17.875</v>
      </c>
      <c r="O82" s="111">
        <v>28.205128205128204</v>
      </c>
      <c r="P82" s="110">
        <v>1.6666666666666667</v>
      </c>
      <c r="Q82" s="111">
        <v>16.666666666666668</v>
      </c>
      <c r="R82" s="110"/>
      <c r="S82" s="111"/>
      <c r="T82" s="110">
        <v>0.66666666666666663</v>
      </c>
      <c r="U82" s="111">
        <v>16.666666666666668</v>
      </c>
      <c r="V82" s="110">
        <v>937.47995798319312</v>
      </c>
      <c r="W82" s="111">
        <v>29.534164426640384</v>
      </c>
    </row>
    <row r="83" spans="1:23" s="6" customFormat="1" ht="24" customHeight="1" x14ac:dyDescent="0.15">
      <c r="A83" s="92"/>
      <c r="B83" s="249" t="s">
        <v>16</v>
      </c>
      <c r="C83" s="250"/>
      <c r="D83" s="112">
        <v>262.85714285714289</v>
      </c>
      <c r="E83" s="113">
        <v>100</v>
      </c>
      <c r="F83" s="112">
        <v>807.3599999999999</v>
      </c>
      <c r="G83" s="113">
        <v>100</v>
      </c>
      <c r="H83" s="112">
        <v>550.58823529411768</v>
      </c>
      <c r="I83" s="113">
        <v>100</v>
      </c>
      <c r="J83" s="112">
        <v>1353.1666666666667</v>
      </c>
      <c r="K83" s="113">
        <v>100</v>
      </c>
      <c r="L83" s="112">
        <v>117.875</v>
      </c>
      <c r="M83" s="113">
        <v>100</v>
      </c>
      <c r="N83" s="112">
        <v>63.375</v>
      </c>
      <c r="O83" s="113">
        <v>100</v>
      </c>
      <c r="P83" s="112">
        <v>10</v>
      </c>
      <c r="Q83" s="113">
        <v>100</v>
      </c>
      <c r="R83" s="112">
        <v>5</v>
      </c>
      <c r="S83" s="113">
        <v>100</v>
      </c>
      <c r="T83" s="112">
        <v>3.9999999999999996</v>
      </c>
      <c r="U83" s="113">
        <v>100</v>
      </c>
      <c r="V83" s="112">
        <v>3174.2220448179269</v>
      </c>
      <c r="W83" s="113">
        <v>100</v>
      </c>
    </row>
    <row r="84" spans="1:23" s="6" customFormat="1" ht="24" customHeight="1" x14ac:dyDescent="0.15">
      <c r="A84" s="91"/>
      <c r="B84" s="247" t="s">
        <v>64</v>
      </c>
      <c r="C84" s="7" t="s">
        <v>49</v>
      </c>
      <c r="D84" s="106"/>
      <c r="E84" s="107"/>
      <c r="F84" s="106">
        <v>17.033333333333335</v>
      </c>
      <c r="G84" s="107">
        <v>3.3333333333333335</v>
      </c>
      <c r="H84" s="106"/>
      <c r="I84" s="107"/>
      <c r="J84" s="106"/>
      <c r="K84" s="107"/>
      <c r="L84" s="106"/>
      <c r="M84" s="107"/>
      <c r="N84" s="106"/>
      <c r="O84" s="107"/>
      <c r="P84" s="106"/>
      <c r="Q84" s="107"/>
      <c r="R84" s="106"/>
      <c r="S84" s="107"/>
      <c r="T84" s="106"/>
      <c r="U84" s="107"/>
      <c r="V84" s="106">
        <v>17.033333333333335</v>
      </c>
      <c r="W84" s="107">
        <v>1.3052362707535123</v>
      </c>
    </row>
    <row r="85" spans="1:23" s="6" customFormat="1" ht="24" customHeight="1" x14ac:dyDescent="0.15">
      <c r="A85" s="91"/>
      <c r="B85" s="248"/>
      <c r="C85" s="8" t="s">
        <v>50</v>
      </c>
      <c r="D85" s="108"/>
      <c r="E85" s="109"/>
      <c r="F85" s="108">
        <v>119.23333333333333</v>
      </c>
      <c r="G85" s="109">
        <v>23.333333333333332</v>
      </c>
      <c r="H85" s="108">
        <v>56.400000000000006</v>
      </c>
      <c r="I85" s="109">
        <v>15.789473684210529</v>
      </c>
      <c r="J85" s="108">
        <v>70.950000000000017</v>
      </c>
      <c r="K85" s="109">
        <v>19.642857142857149</v>
      </c>
      <c r="L85" s="108">
        <v>6.666666666666667</v>
      </c>
      <c r="M85" s="109">
        <v>22.222222222222221</v>
      </c>
      <c r="N85" s="108"/>
      <c r="O85" s="109"/>
      <c r="P85" s="108"/>
      <c r="Q85" s="109"/>
      <c r="R85" s="108"/>
      <c r="S85" s="109"/>
      <c r="T85" s="108"/>
      <c r="U85" s="109"/>
      <c r="V85" s="108">
        <v>253.25</v>
      </c>
      <c r="W85" s="109">
        <v>19.406130268199234</v>
      </c>
    </row>
    <row r="86" spans="1:23" s="6" customFormat="1" ht="24" customHeight="1" x14ac:dyDescent="0.15">
      <c r="A86" s="91"/>
      <c r="B86" s="248"/>
      <c r="C86" s="8" t="s">
        <v>51</v>
      </c>
      <c r="D86" s="108"/>
      <c r="E86" s="109"/>
      <c r="F86" s="108">
        <v>85.166666666666671</v>
      </c>
      <c r="G86" s="109">
        <v>16.666666666666668</v>
      </c>
      <c r="H86" s="108">
        <v>112.8</v>
      </c>
      <c r="I86" s="109">
        <v>31.578947368421051</v>
      </c>
      <c r="J86" s="108">
        <v>161.24999999999997</v>
      </c>
      <c r="K86" s="109">
        <v>44.642857142857139</v>
      </c>
      <c r="L86" s="108">
        <v>6.666666666666667</v>
      </c>
      <c r="M86" s="109">
        <v>22.222222222222221</v>
      </c>
      <c r="N86" s="108"/>
      <c r="O86" s="109"/>
      <c r="P86" s="108"/>
      <c r="Q86" s="109"/>
      <c r="R86" s="108"/>
      <c r="S86" s="109"/>
      <c r="T86" s="108"/>
      <c r="U86" s="109"/>
      <c r="V86" s="108">
        <v>365.88333333333333</v>
      </c>
      <c r="W86" s="109">
        <v>28.037037037037038</v>
      </c>
    </row>
    <row r="87" spans="1:23" s="6" customFormat="1" ht="24" customHeight="1" x14ac:dyDescent="0.15">
      <c r="A87" s="91"/>
      <c r="B87" s="248"/>
      <c r="C87" s="8" t="s">
        <v>52</v>
      </c>
      <c r="D87" s="108">
        <v>9.4</v>
      </c>
      <c r="E87" s="109">
        <v>25</v>
      </c>
      <c r="F87" s="108">
        <v>153.30000000000001</v>
      </c>
      <c r="G87" s="109">
        <v>30.000000000000004</v>
      </c>
      <c r="H87" s="108">
        <v>75.2</v>
      </c>
      <c r="I87" s="109">
        <v>21.05263157894737</v>
      </c>
      <c r="J87" s="108">
        <v>38.700000000000003</v>
      </c>
      <c r="K87" s="109">
        <v>10.714285714285715</v>
      </c>
      <c r="L87" s="108">
        <v>8.3333333333333339</v>
      </c>
      <c r="M87" s="109">
        <v>27.777777777777779</v>
      </c>
      <c r="N87" s="108">
        <v>3.5</v>
      </c>
      <c r="O87" s="109">
        <v>50</v>
      </c>
      <c r="P87" s="108"/>
      <c r="Q87" s="109"/>
      <c r="R87" s="108"/>
      <c r="S87" s="109"/>
      <c r="T87" s="108"/>
      <c r="U87" s="109"/>
      <c r="V87" s="108">
        <v>288.43333333333334</v>
      </c>
      <c r="W87" s="109">
        <v>22.102171136653897</v>
      </c>
    </row>
    <row r="88" spans="1:23" s="6" customFormat="1" ht="24" customHeight="1" x14ac:dyDescent="0.15">
      <c r="A88" s="91"/>
      <c r="B88" s="248"/>
      <c r="C88" s="9" t="s">
        <v>53</v>
      </c>
      <c r="D88" s="110">
        <v>28.200000000000003</v>
      </c>
      <c r="E88" s="111">
        <v>75</v>
      </c>
      <c r="F88" s="110">
        <v>136.26666666666668</v>
      </c>
      <c r="G88" s="111">
        <v>26.666666666666668</v>
      </c>
      <c r="H88" s="110">
        <v>112.8</v>
      </c>
      <c r="I88" s="111">
        <v>31.578947368421051</v>
      </c>
      <c r="J88" s="110">
        <v>90.300000000000026</v>
      </c>
      <c r="K88" s="111">
        <v>25.000000000000007</v>
      </c>
      <c r="L88" s="110">
        <v>8.3333333333333339</v>
      </c>
      <c r="M88" s="111">
        <v>27.777777777777779</v>
      </c>
      <c r="N88" s="110">
        <v>3.5</v>
      </c>
      <c r="O88" s="111">
        <v>50</v>
      </c>
      <c r="P88" s="110">
        <v>1</v>
      </c>
      <c r="Q88" s="111">
        <v>100</v>
      </c>
      <c r="R88" s="110"/>
      <c r="S88" s="111"/>
      <c r="T88" s="110"/>
      <c r="U88" s="111"/>
      <c r="V88" s="110">
        <v>380.40000000000003</v>
      </c>
      <c r="W88" s="111">
        <v>29.149425287356326</v>
      </c>
    </row>
    <row r="89" spans="1:23" s="6" customFormat="1" ht="24" customHeight="1" x14ac:dyDescent="0.15">
      <c r="A89" s="92"/>
      <c r="B89" s="249" t="s">
        <v>16</v>
      </c>
      <c r="C89" s="250"/>
      <c r="D89" s="112">
        <v>37.6</v>
      </c>
      <c r="E89" s="113">
        <v>100</v>
      </c>
      <c r="F89" s="112">
        <v>511</v>
      </c>
      <c r="G89" s="113">
        <v>100</v>
      </c>
      <c r="H89" s="112">
        <v>357.2</v>
      </c>
      <c r="I89" s="113">
        <v>100</v>
      </c>
      <c r="J89" s="112">
        <v>361.2</v>
      </c>
      <c r="K89" s="113">
        <v>100</v>
      </c>
      <c r="L89" s="112">
        <v>30</v>
      </c>
      <c r="M89" s="113">
        <v>100</v>
      </c>
      <c r="N89" s="112">
        <v>7</v>
      </c>
      <c r="O89" s="113">
        <v>100</v>
      </c>
      <c r="P89" s="112">
        <v>1</v>
      </c>
      <c r="Q89" s="113">
        <v>100</v>
      </c>
      <c r="R89" s="112"/>
      <c r="S89" s="113"/>
      <c r="T89" s="112"/>
      <c r="U89" s="113"/>
      <c r="V89" s="112">
        <v>1305</v>
      </c>
      <c r="W89" s="113">
        <v>100</v>
      </c>
    </row>
    <row r="90" spans="1:23" s="6" customFormat="1" ht="24" customHeight="1" x14ac:dyDescent="0.15">
      <c r="A90" s="91"/>
      <c r="B90" s="247" t="s">
        <v>153</v>
      </c>
      <c r="C90" s="7" t="s">
        <v>49</v>
      </c>
      <c r="D90" s="106"/>
      <c r="E90" s="107"/>
      <c r="F90" s="106">
        <v>27.157894736842106</v>
      </c>
      <c r="G90" s="107">
        <v>5.8823529411764719</v>
      </c>
      <c r="H90" s="106"/>
      <c r="I90" s="107"/>
      <c r="J90" s="106">
        <v>35.92307692307692</v>
      </c>
      <c r="K90" s="107">
        <v>9.5238095238095255</v>
      </c>
      <c r="L90" s="106">
        <v>11.428571428571429</v>
      </c>
      <c r="M90" s="107">
        <v>14.285714285714286</v>
      </c>
      <c r="N90" s="106"/>
      <c r="O90" s="107"/>
      <c r="P90" s="106"/>
      <c r="Q90" s="107"/>
      <c r="R90" s="106"/>
      <c r="S90" s="107"/>
      <c r="T90" s="106"/>
      <c r="U90" s="107"/>
      <c r="V90" s="106">
        <v>74.50954308849046</v>
      </c>
      <c r="W90" s="107">
        <v>5.4791403550444846</v>
      </c>
    </row>
    <row r="91" spans="1:23" s="6" customFormat="1" ht="24" customHeight="1" x14ac:dyDescent="0.15">
      <c r="A91" s="91"/>
      <c r="B91" s="248"/>
      <c r="C91" s="8" t="s">
        <v>50</v>
      </c>
      <c r="D91" s="108"/>
      <c r="E91" s="109"/>
      <c r="F91" s="108">
        <v>81.473684210526315</v>
      </c>
      <c r="G91" s="109">
        <v>17.647058823529413</v>
      </c>
      <c r="H91" s="108">
        <v>206.5</v>
      </c>
      <c r="I91" s="109">
        <v>50</v>
      </c>
      <c r="J91" s="108">
        <v>125.7307692307692</v>
      </c>
      <c r="K91" s="109">
        <v>33.333333333333329</v>
      </c>
      <c r="L91" s="108">
        <v>34.285714285714285</v>
      </c>
      <c r="M91" s="109">
        <v>42.857142857142854</v>
      </c>
      <c r="N91" s="108">
        <v>11.2</v>
      </c>
      <c r="O91" s="109">
        <v>40</v>
      </c>
      <c r="P91" s="108"/>
      <c r="Q91" s="109"/>
      <c r="R91" s="108"/>
      <c r="S91" s="109"/>
      <c r="T91" s="108"/>
      <c r="U91" s="109"/>
      <c r="V91" s="108">
        <v>459.19016772700979</v>
      </c>
      <c r="W91" s="109">
        <v>33.767048814735624</v>
      </c>
    </row>
    <row r="92" spans="1:23" s="6" customFormat="1" ht="24" customHeight="1" x14ac:dyDescent="0.15">
      <c r="A92" s="91"/>
      <c r="B92" s="248"/>
      <c r="C92" s="8" t="s">
        <v>51</v>
      </c>
      <c r="D92" s="108"/>
      <c r="E92" s="109"/>
      <c r="F92" s="108">
        <v>27.157894736842106</v>
      </c>
      <c r="G92" s="109">
        <v>5.8823529411764719</v>
      </c>
      <c r="H92" s="108"/>
      <c r="I92" s="109"/>
      <c r="J92" s="108">
        <v>53.88461538461538</v>
      </c>
      <c r="K92" s="109">
        <v>14.285714285714286</v>
      </c>
      <c r="L92" s="108">
        <v>11.428571428571429</v>
      </c>
      <c r="M92" s="109">
        <v>14.285714285714286</v>
      </c>
      <c r="N92" s="108">
        <v>11.2</v>
      </c>
      <c r="O92" s="109">
        <v>40</v>
      </c>
      <c r="P92" s="108"/>
      <c r="Q92" s="109"/>
      <c r="R92" s="108"/>
      <c r="S92" s="109"/>
      <c r="T92" s="108"/>
      <c r="U92" s="109"/>
      <c r="V92" s="108">
        <v>103.67108155002892</v>
      </c>
      <c r="W92" s="109">
        <v>7.6235658283028025</v>
      </c>
    </row>
    <row r="93" spans="1:23" s="6" customFormat="1" ht="24" customHeight="1" x14ac:dyDescent="0.15">
      <c r="A93" s="91"/>
      <c r="B93" s="248"/>
      <c r="C93" s="8" t="s">
        <v>52</v>
      </c>
      <c r="D93" s="108"/>
      <c r="E93" s="109"/>
      <c r="F93" s="108">
        <v>162.94736842105263</v>
      </c>
      <c r="G93" s="109">
        <v>35.294117647058826</v>
      </c>
      <c r="H93" s="108">
        <v>206.5</v>
      </c>
      <c r="I93" s="109">
        <v>50</v>
      </c>
      <c r="J93" s="108">
        <v>89.807692307692292</v>
      </c>
      <c r="K93" s="109">
        <v>23.80952380952381</v>
      </c>
      <c r="L93" s="108">
        <v>17.142857142857142</v>
      </c>
      <c r="M93" s="109">
        <v>21.428571428571427</v>
      </c>
      <c r="N93" s="108">
        <v>5.6</v>
      </c>
      <c r="O93" s="109">
        <v>20</v>
      </c>
      <c r="P93" s="108"/>
      <c r="Q93" s="109"/>
      <c r="R93" s="108"/>
      <c r="S93" s="109"/>
      <c r="T93" s="108"/>
      <c r="U93" s="109"/>
      <c r="V93" s="108">
        <v>481.99791787160206</v>
      </c>
      <c r="W93" s="109">
        <v>35.444241547975068</v>
      </c>
    </row>
    <row r="94" spans="1:23" s="6" customFormat="1" ht="24" customHeight="1" x14ac:dyDescent="0.15">
      <c r="A94" s="91"/>
      <c r="B94" s="248"/>
      <c r="C94" s="9" t="s">
        <v>53</v>
      </c>
      <c r="D94" s="110"/>
      <c r="E94" s="111"/>
      <c r="F94" s="110">
        <v>162.94736842105263</v>
      </c>
      <c r="G94" s="111">
        <v>35.294117647058826</v>
      </c>
      <c r="H94" s="110"/>
      <c r="I94" s="111"/>
      <c r="J94" s="110">
        <v>71.84615384615384</v>
      </c>
      <c r="K94" s="111">
        <v>19.047619047619051</v>
      </c>
      <c r="L94" s="110">
        <v>5.7142857142857144</v>
      </c>
      <c r="M94" s="111">
        <v>7.1428571428571432</v>
      </c>
      <c r="N94" s="110"/>
      <c r="O94" s="111"/>
      <c r="P94" s="110"/>
      <c r="Q94" s="111"/>
      <c r="R94" s="110"/>
      <c r="S94" s="111"/>
      <c r="T94" s="110"/>
      <c r="U94" s="111"/>
      <c r="V94" s="110">
        <v>240.50780798149219</v>
      </c>
      <c r="W94" s="111">
        <v>17.686003453942018</v>
      </c>
    </row>
    <row r="95" spans="1:23" s="6" customFormat="1" ht="24" customHeight="1" x14ac:dyDescent="0.15">
      <c r="A95" s="92"/>
      <c r="B95" s="249" t="s">
        <v>16</v>
      </c>
      <c r="C95" s="250"/>
      <c r="D95" s="112"/>
      <c r="E95" s="113"/>
      <c r="F95" s="112">
        <v>461.68421052631572</v>
      </c>
      <c r="G95" s="113">
        <v>100</v>
      </c>
      <c r="H95" s="112">
        <v>413</v>
      </c>
      <c r="I95" s="113">
        <v>100</v>
      </c>
      <c r="J95" s="112">
        <v>377.19230769230762</v>
      </c>
      <c r="K95" s="113">
        <v>100</v>
      </c>
      <c r="L95" s="112">
        <v>80</v>
      </c>
      <c r="M95" s="113">
        <v>100</v>
      </c>
      <c r="N95" s="112">
        <v>28</v>
      </c>
      <c r="O95" s="113">
        <v>100</v>
      </c>
      <c r="P95" s="112"/>
      <c r="Q95" s="113"/>
      <c r="R95" s="112"/>
      <c r="S95" s="113"/>
      <c r="T95" s="112"/>
      <c r="U95" s="113"/>
      <c r="V95" s="112">
        <v>1359.8765182186235</v>
      </c>
      <c r="W95" s="113">
        <v>100</v>
      </c>
    </row>
    <row r="96" spans="1:23" s="6" customFormat="1" ht="24" customHeight="1" x14ac:dyDescent="0.15">
      <c r="A96" s="91"/>
      <c r="B96" s="255" t="s">
        <v>18</v>
      </c>
      <c r="C96" s="7" t="s">
        <v>49</v>
      </c>
      <c r="D96" s="106">
        <v>117.47779639715122</v>
      </c>
      <c r="E96" s="107">
        <v>5.443965158172591</v>
      </c>
      <c r="F96" s="106">
        <v>250.32798131692869</v>
      </c>
      <c r="G96" s="107">
        <v>4.8096073999589812</v>
      </c>
      <c r="H96" s="106">
        <v>97.459383753501413</v>
      </c>
      <c r="I96" s="107">
        <v>2.6270799056557048</v>
      </c>
      <c r="J96" s="106">
        <v>381.95926413768882</v>
      </c>
      <c r="K96" s="107">
        <v>7.8473665105952195</v>
      </c>
      <c r="L96" s="106">
        <v>36.740487316421891</v>
      </c>
      <c r="M96" s="107">
        <v>7.3822316606123035</v>
      </c>
      <c r="N96" s="106">
        <v>15.655864197530864</v>
      </c>
      <c r="O96" s="107">
        <v>6.6648743409539186</v>
      </c>
      <c r="P96" s="106">
        <v>5.1111111111111107</v>
      </c>
      <c r="Q96" s="107">
        <v>19.870410367170621</v>
      </c>
      <c r="R96" s="106">
        <v>4.55</v>
      </c>
      <c r="S96" s="107">
        <v>65</v>
      </c>
      <c r="T96" s="106">
        <v>1.3333333333333333</v>
      </c>
      <c r="U96" s="107">
        <v>19.047619047619047</v>
      </c>
      <c r="V96" s="106">
        <v>910.61522156366732</v>
      </c>
      <c r="W96" s="107">
        <v>5.4488180487304225</v>
      </c>
    </row>
    <row r="97" spans="1:23" s="6" customFormat="1" ht="24" customHeight="1" x14ac:dyDescent="0.15">
      <c r="A97" s="91"/>
      <c r="B97" s="256"/>
      <c r="C97" s="8" t="s">
        <v>50</v>
      </c>
      <c r="D97" s="108">
        <v>333.50858818600756</v>
      </c>
      <c r="E97" s="109">
        <v>15.454913096071522</v>
      </c>
      <c r="F97" s="108">
        <v>835.93831624515872</v>
      </c>
      <c r="G97" s="109">
        <v>16.06106952395287</v>
      </c>
      <c r="H97" s="108">
        <v>899.31194542333049</v>
      </c>
      <c r="I97" s="109">
        <v>24.241527595878029</v>
      </c>
      <c r="J97" s="108">
        <v>1107.3381490320048</v>
      </c>
      <c r="K97" s="109">
        <v>22.750301203548741</v>
      </c>
      <c r="L97" s="108">
        <v>129.5129339118825</v>
      </c>
      <c r="M97" s="109">
        <v>26.0229123514032</v>
      </c>
      <c r="N97" s="108">
        <v>63.197032288698949</v>
      </c>
      <c r="O97" s="109">
        <v>26.903674789911296</v>
      </c>
      <c r="P97" s="108">
        <v>5.2222222222222223</v>
      </c>
      <c r="Q97" s="109">
        <v>20.302375809935199</v>
      </c>
      <c r="R97" s="108"/>
      <c r="S97" s="109"/>
      <c r="T97" s="108">
        <v>4.333333333333333</v>
      </c>
      <c r="U97" s="109">
        <v>61.904761904761898</v>
      </c>
      <c r="V97" s="108">
        <v>3378.3625206426391</v>
      </c>
      <c r="W97" s="109">
        <v>20.214995578508439</v>
      </c>
    </row>
    <row r="98" spans="1:23" s="6" customFormat="1" ht="24" customHeight="1" x14ac:dyDescent="0.15">
      <c r="A98" s="91"/>
      <c r="B98" s="256"/>
      <c r="C98" s="8" t="s">
        <v>51</v>
      </c>
      <c r="D98" s="108">
        <v>477.27209886887306</v>
      </c>
      <c r="E98" s="109">
        <v>22.116968115628151</v>
      </c>
      <c r="F98" s="108">
        <v>800.42166097060851</v>
      </c>
      <c r="G98" s="109">
        <v>15.378680095765056</v>
      </c>
      <c r="H98" s="108">
        <v>815.1475196530223</v>
      </c>
      <c r="I98" s="109">
        <v>21.972821769957143</v>
      </c>
      <c r="J98" s="108">
        <v>1346.7377714415586</v>
      </c>
      <c r="K98" s="109">
        <v>27.668774862741504</v>
      </c>
      <c r="L98" s="108">
        <v>135.1076991544281</v>
      </c>
      <c r="M98" s="109">
        <v>27.147063284718467</v>
      </c>
      <c r="N98" s="108">
        <v>62.032264957264957</v>
      </c>
      <c r="O98" s="109">
        <v>26.407820469606186</v>
      </c>
      <c r="P98" s="108">
        <v>6.1111111111111116</v>
      </c>
      <c r="Q98" s="109">
        <v>23.758099352051833</v>
      </c>
      <c r="R98" s="108">
        <v>0.4</v>
      </c>
      <c r="S98" s="109">
        <v>5.7142857142857144</v>
      </c>
      <c r="T98" s="108"/>
      <c r="U98" s="109"/>
      <c r="V98" s="108">
        <v>3643.2301261568668</v>
      </c>
      <c r="W98" s="109">
        <v>21.799875070168714</v>
      </c>
    </row>
    <row r="99" spans="1:23" s="6" customFormat="1" ht="24" customHeight="1" x14ac:dyDescent="0.15">
      <c r="A99" s="91"/>
      <c r="B99" s="256"/>
      <c r="C99" s="8" t="s">
        <v>52</v>
      </c>
      <c r="D99" s="108">
        <v>241.86857980728951</v>
      </c>
      <c r="E99" s="109">
        <v>11.208280728012538</v>
      </c>
      <c r="F99" s="108">
        <v>914.05884028252456</v>
      </c>
      <c r="G99" s="109">
        <v>17.562016595559282</v>
      </c>
      <c r="H99" s="108">
        <v>752.70207825065518</v>
      </c>
      <c r="I99" s="109">
        <v>20.289565032741567</v>
      </c>
      <c r="J99" s="108">
        <v>1001.7679394202361</v>
      </c>
      <c r="K99" s="109">
        <v>20.581357535447861</v>
      </c>
      <c r="L99" s="108">
        <v>101.155512906097</v>
      </c>
      <c r="M99" s="109">
        <v>20.325082342799778</v>
      </c>
      <c r="N99" s="108">
        <v>36.76061253561253</v>
      </c>
      <c r="O99" s="109">
        <v>15.649398854966654</v>
      </c>
      <c r="P99" s="108">
        <v>3.4444444444444446</v>
      </c>
      <c r="Q99" s="109">
        <v>13.390928725701942</v>
      </c>
      <c r="R99" s="108">
        <v>1.65</v>
      </c>
      <c r="S99" s="109">
        <v>23.571428571428569</v>
      </c>
      <c r="T99" s="108">
        <v>0.66666666666666663</v>
      </c>
      <c r="U99" s="109">
        <v>9.5238095238095237</v>
      </c>
      <c r="V99" s="108">
        <v>3054.0746743135255</v>
      </c>
      <c r="W99" s="109">
        <v>18.274565165948673</v>
      </c>
    </row>
    <row r="100" spans="1:23" s="6" customFormat="1" ht="24" customHeight="1" x14ac:dyDescent="0.15">
      <c r="A100" s="91"/>
      <c r="B100" s="256"/>
      <c r="C100" s="9" t="s">
        <v>53</v>
      </c>
      <c r="D100" s="110">
        <v>987.81834939254304</v>
      </c>
      <c r="E100" s="111">
        <v>45.775872902115218</v>
      </c>
      <c r="F100" s="110">
        <v>2404.0019571656426</v>
      </c>
      <c r="G100" s="111">
        <v>46.188626384763793</v>
      </c>
      <c r="H100" s="110">
        <v>1145.1780609017796</v>
      </c>
      <c r="I100" s="111">
        <v>30.869005695767544</v>
      </c>
      <c r="J100" s="110">
        <v>1029.552868860927</v>
      </c>
      <c r="K100" s="111">
        <v>21.152199887666683</v>
      </c>
      <c r="L100" s="110">
        <v>95.171450823319958</v>
      </c>
      <c r="M100" s="111">
        <v>19.122710360466243</v>
      </c>
      <c r="N100" s="110">
        <v>57.255341880341888</v>
      </c>
      <c r="O100" s="111">
        <v>24.374231544561958</v>
      </c>
      <c r="P100" s="110">
        <v>5.833333333333333</v>
      </c>
      <c r="Q100" s="111">
        <v>22.678185745140382</v>
      </c>
      <c r="R100" s="110">
        <v>0.4</v>
      </c>
      <c r="S100" s="111">
        <v>5.7142857142857144</v>
      </c>
      <c r="T100" s="110">
        <v>0.66666666666666663</v>
      </c>
      <c r="U100" s="111">
        <v>9.5238095238095237</v>
      </c>
      <c r="V100" s="110">
        <v>5725.8780290245541</v>
      </c>
      <c r="W100" s="111">
        <v>34.261746136643751</v>
      </c>
    </row>
    <row r="101" spans="1:23" s="6" customFormat="1" ht="24" customHeight="1" x14ac:dyDescent="0.15">
      <c r="A101" s="92"/>
      <c r="B101" s="259" t="s">
        <v>16</v>
      </c>
      <c r="C101" s="250"/>
      <c r="D101" s="112">
        <v>2157.945412651864</v>
      </c>
      <c r="E101" s="113">
        <v>100</v>
      </c>
      <c r="F101" s="112">
        <v>5204.7487559808642</v>
      </c>
      <c r="G101" s="113">
        <v>100</v>
      </c>
      <c r="H101" s="112">
        <v>3709.7989879822894</v>
      </c>
      <c r="I101" s="113">
        <v>100</v>
      </c>
      <c r="J101" s="112">
        <v>4867.3559928924151</v>
      </c>
      <c r="K101" s="113">
        <v>100</v>
      </c>
      <c r="L101" s="112">
        <v>497.68808411214951</v>
      </c>
      <c r="M101" s="113">
        <v>100</v>
      </c>
      <c r="N101" s="112">
        <v>234.90111585944916</v>
      </c>
      <c r="O101" s="113">
        <v>100</v>
      </c>
      <c r="P101" s="112">
        <v>25.722222222222229</v>
      </c>
      <c r="Q101" s="113">
        <v>100</v>
      </c>
      <c r="R101" s="112">
        <v>7</v>
      </c>
      <c r="S101" s="113">
        <v>100</v>
      </c>
      <c r="T101" s="112">
        <v>7</v>
      </c>
      <c r="U101" s="113">
        <v>100</v>
      </c>
      <c r="V101" s="112">
        <v>16712.160571701254</v>
      </c>
      <c r="W101" s="113">
        <v>100</v>
      </c>
    </row>
    <row r="102" spans="1:23" s="6" customFormat="1" ht="24" customHeight="1" x14ac:dyDescent="0.15">
      <c r="A102" s="262"/>
      <c r="B102" s="247" t="s">
        <v>66</v>
      </c>
      <c r="C102" s="7" t="s">
        <v>49</v>
      </c>
      <c r="D102" s="106">
        <v>36.142857142857146</v>
      </c>
      <c r="E102" s="107">
        <v>16.666666666666664</v>
      </c>
      <c r="F102" s="106">
        <v>110.66666666666667</v>
      </c>
      <c r="G102" s="107">
        <v>16.666666666666668</v>
      </c>
      <c r="H102" s="106"/>
      <c r="I102" s="107"/>
      <c r="J102" s="106">
        <v>15.052631578947368</v>
      </c>
      <c r="K102" s="107">
        <v>2.6315789473684208</v>
      </c>
      <c r="L102" s="106"/>
      <c r="M102" s="107"/>
      <c r="N102" s="106"/>
      <c r="O102" s="107"/>
      <c r="P102" s="106"/>
      <c r="Q102" s="107"/>
      <c r="R102" s="106"/>
      <c r="S102" s="107"/>
      <c r="T102" s="106"/>
      <c r="U102" s="107"/>
      <c r="V102" s="106">
        <v>161.86215538847119</v>
      </c>
      <c r="W102" s="107">
        <v>9.8978967975801204</v>
      </c>
    </row>
    <row r="103" spans="1:23" s="6" customFormat="1" ht="24" customHeight="1" x14ac:dyDescent="0.15">
      <c r="A103" s="246"/>
      <c r="B103" s="248"/>
      <c r="C103" s="8" t="s">
        <v>50</v>
      </c>
      <c r="D103" s="108">
        <v>36.142857142857146</v>
      </c>
      <c r="E103" s="109">
        <v>16.666666666666664</v>
      </c>
      <c r="F103" s="108">
        <v>110.66666666666667</v>
      </c>
      <c r="G103" s="109">
        <v>16.666666666666668</v>
      </c>
      <c r="H103" s="108"/>
      <c r="I103" s="109"/>
      <c r="J103" s="108">
        <v>180.63157894736841</v>
      </c>
      <c r="K103" s="109">
        <v>31.578947368421051</v>
      </c>
      <c r="L103" s="108">
        <v>9</v>
      </c>
      <c r="M103" s="109">
        <v>50</v>
      </c>
      <c r="N103" s="108"/>
      <c r="O103" s="109"/>
      <c r="P103" s="108"/>
      <c r="Q103" s="109"/>
      <c r="R103" s="108"/>
      <c r="S103" s="109"/>
      <c r="T103" s="108"/>
      <c r="U103" s="109"/>
      <c r="V103" s="108">
        <v>336.44110275689223</v>
      </c>
      <c r="W103" s="109">
        <v>20.573427467091264</v>
      </c>
    </row>
    <row r="104" spans="1:23" s="6" customFormat="1" ht="24" customHeight="1" x14ac:dyDescent="0.15">
      <c r="A104" s="246"/>
      <c r="B104" s="248"/>
      <c r="C104" s="8" t="s">
        <v>51</v>
      </c>
      <c r="D104" s="114">
        <v>72.285714285714292</v>
      </c>
      <c r="E104" s="115">
        <v>33.333333333333329</v>
      </c>
      <c r="F104" s="108">
        <v>221.33333333333334</v>
      </c>
      <c r="G104" s="109">
        <v>33.333333333333336</v>
      </c>
      <c r="H104" s="108">
        <v>95.076923076923066</v>
      </c>
      <c r="I104" s="109">
        <v>59.999999999999993</v>
      </c>
      <c r="J104" s="108">
        <v>150.52631578947367</v>
      </c>
      <c r="K104" s="109">
        <v>26.315789473684209</v>
      </c>
      <c r="L104" s="108"/>
      <c r="M104" s="109"/>
      <c r="N104" s="108">
        <v>4</v>
      </c>
      <c r="O104" s="109">
        <v>66.666666666666671</v>
      </c>
      <c r="P104" s="108"/>
      <c r="Q104" s="109"/>
      <c r="R104" s="108"/>
      <c r="S104" s="109"/>
      <c r="T104" s="108"/>
      <c r="U104" s="109"/>
      <c r="V104" s="108">
        <v>543.22228648544433</v>
      </c>
      <c r="W104" s="109">
        <v>33.218130061805631</v>
      </c>
    </row>
    <row r="105" spans="1:23" s="6" customFormat="1" ht="24" customHeight="1" x14ac:dyDescent="0.15">
      <c r="A105" s="246"/>
      <c r="B105" s="248"/>
      <c r="C105" s="8" t="s">
        <v>52</v>
      </c>
      <c r="D105" s="108">
        <v>72.285714285714292</v>
      </c>
      <c r="E105" s="109">
        <v>33.333333333333329</v>
      </c>
      <c r="F105" s="108">
        <v>110.66666666666667</v>
      </c>
      <c r="G105" s="109">
        <v>16.666666666666668</v>
      </c>
      <c r="H105" s="108">
        <v>31.692307692307693</v>
      </c>
      <c r="I105" s="109">
        <v>20.000000000000004</v>
      </c>
      <c r="J105" s="108">
        <v>75.263157894736835</v>
      </c>
      <c r="K105" s="109">
        <v>13.157894736842104</v>
      </c>
      <c r="L105" s="108"/>
      <c r="M105" s="109"/>
      <c r="N105" s="108">
        <v>2</v>
      </c>
      <c r="O105" s="109">
        <v>33.333333333333336</v>
      </c>
      <c r="P105" s="108"/>
      <c r="Q105" s="109"/>
      <c r="R105" s="108"/>
      <c r="S105" s="109"/>
      <c r="T105" s="108"/>
      <c r="U105" s="109"/>
      <c r="V105" s="108">
        <v>291.90784653942546</v>
      </c>
      <c r="W105" s="109">
        <v>17.850211697211094</v>
      </c>
    </row>
    <row r="106" spans="1:23" s="6" customFormat="1" ht="24" customHeight="1" x14ac:dyDescent="0.15">
      <c r="A106" s="246"/>
      <c r="B106" s="248"/>
      <c r="C106" s="9" t="s">
        <v>53</v>
      </c>
      <c r="D106" s="110"/>
      <c r="E106" s="111"/>
      <c r="F106" s="110">
        <v>110.66666666666667</v>
      </c>
      <c r="G106" s="111">
        <v>16.666666666666668</v>
      </c>
      <c r="H106" s="110">
        <v>31.692307692307693</v>
      </c>
      <c r="I106" s="111">
        <v>20.000000000000004</v>
      </c>
      <c r="J106" s="110">
        <v>150.52631578947367</v>
      </c>
      <c r="K106" s="111">
        <v>26.315789473684209</v>
      </c>
      <c r="L106" s="110">
        <v>9</v>
      </c>
      <c r="M106" s="111">
        <v>50</v>
      </c>
      <c r="N106" s="110"/>
      <c r="O106" s="111"/>
      <c r="P106" s="110"/>
      <c r="Q106" s="111"/>
      <c r="R106" s="110"/>
      <c r="S106" s="111"/>
      <c r="T106" s="110"/>
      <c r="U106" s="111"/>
      <c r="V106" s="110">
        <v>301.88529014844801</v>
      </c>
      <c r="W106" s="111">
        <v>18.460333976311887</v>
      </c>
    </row>
    <row r="107" spans="1:23" s="6" customFormat="1" ht="24" customHeight="1" x14ac:dyDescent="0.15">
      <c r="A107" s="263"/>
      <c r="B107" s="249" t="s">
        <v>16</v>
      </c>
      <c r="C107" s="250"/>
      <c r="D107" s="116">
        <v>216.85714285714289</v>
      </c>
      <c r="E107" s="117">
        <v>100</v>
      </c>
      <c r="F107" s="112">
        <v>664</v>
      </c>
      <c r="G107" s="113">
        <v>100</v>
      </c>
      <c r="H107" s="112">
        <v>158.46153846153845</v>
      </c>
      <c r="I107" s="113">
        <v>100</v>
      </c>
      <c r="J107" s="112">
        <v>572</v>
      </c>
      <c r="K107" s="113">
        <v>100</v>
      </c>
      <c r="L107" s="112">
        <v>18</v>
      </c>
      <c r="M107" s="113">
        <v>100</v>
      </c>
      <c r="N107" s="112">
        <v>6</v>
      </c>
      <c r="O107" s="113">
        <v>100</v>
      </c>
      <c r="P107" s="112"/>
      <c r="Q107" s="113"/>
      <c r="R107" s="112"/>
      <c r="S107" s="113"/>
      <c r="T107" s="112"/>
      <c r="U107" s="113"/>
      <c r="V107" s="112">
        <v>1635.3186813186812</v>
      </c>
      <c r="W107" s="113">
        <v>100</v>
      </c>
    </row>
    <row r="108" spans="1:23" s="6" customFormat="1" ht="24" customHeight="1" x14ac:dyDescent="0.15">
      <c r="A108" s="245" t="s">
        <v>154</v>
      </c>
      <c r="B108" s="247" t="s">
        <v>68</v>
      </c>
      <c r="C108" s="7" t="s">
        <v>49</v>
      </c>
      <c r="D108" s="106"/>
      <c r="E108" s="107"/>
      <c r="F108" s="106"/>
      <c r="G108" s="107"/>
      <c r="H108" s="106"/>
      <c r="I108" s="107"/>
      <c r="J108" s="106">
        <v>9.5</v>
      </c>
      <c r="K108" s="107">
        <v>9.0909090909090917</v>
      </c>
      <c r="L108" s="106"/>
      <c r="M108" s="107"/>
      <c r="N108" s="106">
        <v>6</v>
      </c>
      <c r="O108" s="107">
        <v>50</v>
      </c>
      <c r="P108" s="106"/>
      <c r="Q108" s="107"/>
      <c r="R108" s="106"/>
      <c r="S108" s="107"/>
      <c r="T108" s="106"/>
      <c r="U108" s="107"/>
      <c r="V108" s="106">
        <v>15.5</v>
      </c>
      <c r="W108" s="107">
        <v>2.7968482827953016</v>
      </c>
    </row>
    <row r="109" spans="1:23" s="6" customFormat="1" ht="24" customHeight="1" x14ac:dyDescent="0.15">
      <c r="A109" s="246"/>
      <c r="B109" s="248"/>
      <c r="C109" s="8" t="s">
        <v>50</v>
      </c>
      <c r="D109" s="108">
        <v>23</v>
      </c>
      <c r="E109" s="109">
        <v>33.333333333333336</v>
      </c>
      <c r="F109" s="108"/>
      <c r="G109" s="109"/>
      <c r="H109" s="108"/>
      <c r="I109" s="109"/>
      <c r="J109" s="108">
        <v>47.5</v>
      </c>
      <c r="K109" s="109">
        <v>45.454545454545453</v>
      </c>
      <c r="L109" s="108">
        <v>22.666666666666668</v>
      </c>
      <c r="M109" s="109">
        <v>100</v>
      </c>
      <c r="N109" s="108">
        <v>6</v>
      </c>
      <c r="O109" s="109">
        <v>50</v>
      </c>
      <c r="P109" s="108"/>
      <c r="Q109" s="109"/>
      <c r="R109" s="108"/>
      <c r="S109" s="109"/>
      <c r="T109" s="108"/>
      <c r="U109" s="109"/>
      <c r="V109" s="108">
        <v>99.166666666666671</v>
      </c>
      <c r="W109" s="109">
        <v>17.893814282400047</v>
      </c>
    </row>
    <row r="110" spans="1:23" s="6" customFormat="1" ht="24" customHeight="1" x14ac:dyDescent="0.15">
      <c r="A110" s="246"/>
      <c r="B110" s="248"/>
      <c r="C110" s="8" t="s">
        <v>51</v>
      </c>
      <c r="D110" s="108">
        <v>23</v>
      </c>
      <c r="E110" s="109">
        <v>33.333333333333336</v>
      </c>
      <c r="F110" s="108"/>
      <c r="G110" s="109"/>
      <c r="H110" s="108">
        <v>75.2</v>
      </c>
      <c r="I110" s="109">
        <v>33.333333333333329</v>
      </c>
      <c r="J110" s="108">
        <v>19</v>
      </c>
      <c r="K110" s="109">
        <v>18.181818181818183</v>
      </c>
      <c r="L110" s="108"/>
      <c r="M110" s="109"/>
      <c r="N110" s="108"/>
      <c r="O110" s="109"/>
      <c r="P110" s="108"/>
      <c r="Q110" s="109"/>
      <c r="R110" s="108"/>
      <c r="S110" s="109"/>
      <c r="T110" s="108"/>
      <c r="U110" s="109"/>
      <c r="V110" s="108">
        <v>117.2</v>
      </c>
      <c r="W110" s="109">
        <v>21.147781854426409</v>
      </c>
    </row>
    <row r="111" spans="1:23" s="6" customFormat="1" ht="24" customHeight="1" x14ac:dyDescent="0.15">
      <c r="A111" s="246"/>
      <c r="B111" s="248"/>
      <c r="C111" s="8" t="s">
        <v>52</v>
      </c>
      <c r="D111" s="108"/>
      <c r="E111" s="109"/>
      <c r="F111" s="108">
        <v>40.142857142857146</v>
      </c>
      <c r="G111" s="109">
        <v>33.333333333333329</v>
      </c>
      <c r="H111" s="108">
        <v>75.2</v>
      </c>
      <c r="I111" s="109">
        <v>33.333333333333329</v>
      </c>
      <c r="J111" s="108">
        <v>9.5</v>
      </c>
      <c r="K111" s="109">
        <v>9.0909090909090917</v>
      </c>
      <c r="L111" s="108"/>
      <c r="M111" s="109"/>
      <c r="N111" s="108"/>
      <c r="O111" s="109"/>
      <c r="P111" s="108"/>
      <c r="Q111" s="109"/>
      <c r="R111" s="108"/>
      <c r="S111" s="109"/>
      <c r="T111" s="108"/>
      <c r="U111" s="109"/>
      <c r="V111" s="108">
        <v>124.84285714285716</v>
      </c>
      <c r="W111" s="109">
        <v>22.526872943178013</v>
      </c>
    </row>
    <row r="112" spans="1:23" s="6" customFormat="1" ht="24" customHeight="1" x14ac:dyDescent="0.15">
      <c r="A112" s="246"/>
      <c r="B112" s="248"/>
      <c r="C112" s="9" t="s">
        <v>53</v>
      </c>
      <c r="D112" s="110">
        <v>23</v>
      </c>
      <c r="E112" s="111">
        <v>33.333333333333336</v>
      </c>
      <c r="F112" s="110">
        <v>80.285714285714292</v>
      </c>
      <c r="G112" s="111">
        <v>66.666666666666657</v>
      </c>
      <c r="H112" s="110">
        <v>75.2</v>
      </c>
      <c r="I112" s="111">
        <v>33.333333333333329</v>
      </c>
      <c r="J112" s="110">
        <v>19</v>
      </c>
      <c r="K112" s="111">
        <v>18.181818181818183</v>
      </c>
      <c r="L112" s="110"/>
      <c r="M112" s="111"/>
      <c r="N112" s="110"/>
      <c r="O112" s="111"/>
      <c r="P112" s="110"/>
      <c r="Q112" s="111"/>
      <c r="R112" s="110"/>
      <c r="S112" s="111"/>
      <c r="T112" s="110"/>
      <c r="U112" s="111"/>
      <c r="V112" s="110">
        <v>197.48571428571429</v>
      </c>
      <c r="W112" s="111">
        <v>35.634682637200228</v>
      </c>
    </row>
    <row r="113" spans="1:23" s="6" customFormat="1" ht="24" customHeight="1" x14ac:dyDescent="0.15">
      <c r="A113" s="246"/>
      <c r="B113" s="249" t="s">
        <v>16</v>
      </c>
      <c r="C113" s="250"/>
      <c r="D113" s="112">
        <v>69</v>
      </c>
      <c r="E113" s="113">
        <v>100</v>
      </c>
      <c r="F113" s="112">
        <v>120.42857142857144</v>
      </c>
      <c r="G113" s="113">
        <v>100</v>
      </c>
      <c r="H113" s="112">
        <v>225.60000000000002</v>
      </c>
      <c r="I113" s="113">
        <v>100</v>
      </c>
      <c r="J113" s="112">
        <v>104.5</v>
      </c>
      <c r="K113" s="113">
        <v>100</v>
      </c>
      <c r="L113" s="112">
        <v>22.666666666666668</v>
      </c>
      <c r="M113" s="113">
        <v>100</v>
      </c>
      <c r="N113" s="112">
        <v>12</v>
      </c>
      <c r="O113" s="113">
        <v>100</v>
      </c>
      <c r="P113" s="112"/>
      <c r="Q113" s="113"/>
      <c r="R113" s="112"/>
      <c r="S113" s="113"/>
      <c r="T113" s="112"/>
      <c r="U113" s="113"/>
      <c r="V113" s="112">
        <v>554.1952380952381</v>
      </c>
      <c r="W113" s="113">
        <v>100</v>
      </c>
    </row>
    <row r="114" spans="1:23" s="6" customFormat="1" ht="24" customHeight="1" x14ac:dyDescent="0.15">
      <c r="A114" s="91"/>
      <c r="B114" s="247" t="s">
        <v>69</v>
      </c>
      <c r="C114" s="7" t="s">
        <v>49</v>
      </c>
      <c r="D114" s="106"/>
      <c r="E114" s="107"/>
      <c r="F114" s="106">
        <v>38.358974358974358</v>
      </c>
      <c r="G114" s="107">
        <v>5.7142857142857144</v>
      </c>
      <c r="H114" s="106">
        <v>15.92</v>
      </c>
      <c r="I114" s="107">
        <v>4.7619047619047619</v>
      </c>
      <c r="J114" s="106">
        <v>81.446808510638306</v>
      </c>
      <c r="K114" s="107">
        <v>13.043478260869563</v>
      </c>
      <c r="L114" s="106">
        <v>6</v>
      </c>
      <c r="M114" s="107">
        <v>15</v>
      </c>
      <c r="N114" s="106"/>
      <c r="O114" s="107"/>
      <c r="P114" s="106"/>
      <c r="Q114" s="107"/>
      <c r="R114" s="106"/>
      <c r="S114" s="107"/>
      <c r="T114" s="106"/>
      <c r="U114" s="107"/>
      <c r="V114" s="106">
        <v>141.72578286961266</v>
      </c>
      <c r="W114" s="107">
        <v>6.78797706727104</v>
      </c>
    </row>
    <row r="115" spans="1:23" s="6" customFormat="1" ht="24" customHeight="1" x14ac:dyDescent="0.15">
      <c r="A115" s="91"/>
      <c r="B115" s="248"/>
      <c r="C115" s="8" t="s">
        <v>50</v>
      </c>
      <c r="D115" s="108">
        <v>125.86666666666666</v>
      </c>
      <c r="E115" s="109">
        <v>30.769230769230766</v>
      </c>
      <c r="F115" s="108">
        <v>153.43589743589743</v>
      </c>
      <c r="G115" s="109">
        <v>22.857142857142858</v>
      </c>
      <c r="H115" s="108">
        <v>79.599999999999994</v>
      </c>
      <c r="I115" s="109">
        <v>23.809523809523807</v>
      </c>
      <c r="J115" s="108">
        <v>122.17021276595747</v>
      </c>
      <c r="K115" s="109">
        <v>19.565217391304348</v>
      </c>
      <c r="L115" s="108">
        <v>18</v>
      </c>
      <c r="M115" s="109">
        <v>45</v>
      </c>
      <c r="N115" s="108">
        <v>2.2000000000000002</v>
      </c>
      <c r="O115" s="109">
        <v>25</v>
      </c>
      <c r="P115" s="108"/>
      <c r="Q115" s="109"/>
      <c r="R115" s="108"/>
      <c r="S115" s="109"/>
      <c r="T115" s="108"/>
      <c r="U115" s="109"/>
      <c r="V115" s="108">
        <v>501.27277686852148</v>
      </c>
      <c r="W115" s="109">
        <v>24.008532850802492</v>
      </c>
    </row>
    <row r="116" spans="1:23" s="6" customFormat="1" ht="24" customHeight="1" x14ac:dyDescent="0.15">
      <c r="A116" s="91"/>
      <c r="B116" s="248"/>
      <c r="C116" s="8" t="s">
        <v>51</v>
      </c>
      <c r="D116" s="108">
        <v>62.93333333333333</v>
      </c>
      <c r="E116" s="109">
        <v>15.384615384615383</v>
      </c>
      <c r="F116" s="108">
        <v>249.33333333333334</v>
      </c>
      <c r="G116" s="109">
        <v>37.142857142857146</v>
      </c>
      <c r="H116" s="108">
        <v>111.44</v>
      </c>
      <c r="I116" s="109">
        <v>33.333333333333336</v>
      </c>
      <c r="J116" s="108">
        <v>162.89361702127664</v>
      </c>
      <c r="K116" s="109">
        <v>26.086956521739129</v>
      </c>
      <c r="L116" s="108">
        <v>8</v>
      </c>
      <c r="M116" s="109">
        <v>20</v>
      </c>
      <c r="N116" s="108">
        <v>4.4000000000000004</v>
      </c>
      <c r="O116" s="109">
        <v>50</v>
      </c>
      <c r="P116" s="108"/>
      <c r="Q116" s="109"/>
      <c r="R116" s="108"/>
      <c r="S116" s="109"/>
      <c r="T116" s="108"/>
      <c r="U116" s="109"/>
      <c r="V116" s="108">
        <v>599.00028368794324</v>
      </c>
      <c r="W116" s="109">
        <v>28.689206061421551</v>
      </c>
    </row>
    <row r="117" spans="1:23" s="6" customFormat="1" ht="24" customHeight="1" x14ac:dyDescent="0.15">
      <c r="A117" s="91"/>
      <c r="B117" s="248"/>
      <c r="C117" s="8" t="s">
        <v>52</v>
      </c>
      <c r="D117" s="108">
        <v>94.399999999999991</v>
      </c>
      <c r="E117" s="109">
        <v>23.076923076923077</v>
      </c>
      <c r="F117" s="108">
        <v>115.07692307692308</v>
      </c>
      <c r="G117" s="109">
        <v>17.142857142857142</v>
      </c>
      <c r="H117" s="108">
        <v>63.68</v>
      </c>
      <c r="I117" s="109">
        <v>19.047619047619047</v>
      </c>
      <c r="J117" s="108">
        <v>108.59574468085108</v>
      </c>
      <c r="K117" s="109">
        <v>17.391304347826086</v>
      </c>
      <c r="L117" s="108">
        <v>4</v>
      </c>
      <c r="M117" s="109">
        <v>10</v>
      </c>
      <c r="N117" s="108">
        <v>2.2000000000000002</v>
      </c>
      <c r="O117" s="109">
        <v>25</v>
      </c>
      <c r="P117" s="108"/>
      <c r="Q117" s="109"/>
      <c r="R117" s="108"/>
      <c r="S117" s="109"/>
      <c r="T117" s="108"/>
      <c r="U117" s="109"/>
      <c r="V117" s="108">
        <v>387.95266775777412</v>
      </c>
      <c r="W117" s="109">
        <v>18.581049676396042</v>
      </c>
    </row>
    <row r="118" spans="1:23" s="6" customFormat="1" ht="24" customHeight="1" x14ac:dyDescent="0.15">
      <c r="A118" s="91"/>
      <c r="B118" s="248"/>
      <c r="C118" s="9" t="s">
        <v>53</v>
      </c>
      <c r="D118" s="110">
        <v>125.86666666666666</v>
      </c>
      <c r="E118" s="111">
        <v>30.769230769230766</v>
      </c>
      <c r="F118" s="110">
        <v>115.07692307692308</v>
      </c>
      <c r="G118" s="111">
        <v>17.142857142857142</v>
      </c>
      <c r="H118" s="110">
        <v>63.68</v>
      </c>
      <c r="I118" s="111">
        <v>19.047619047619047</v>
      </c>
      <c r="J118" s="110">
        <v>149.31914893617025</v>
      </c>
      <c r="K118" s="111">
        <v>23.913043478260871</v>
      </c>
      <c r="L118" s="110">
        <v>4</v>
      </c>
      <c r="M118" s="111">
        <v>10</v>
      </c>
      <c r="N118" s="110"/>
      <c r="O118" s="111"/>
      <c r="P118" s="110"/>
      <c r="Q118" s="111"/>
      <c r="R118" s="110"/>
      <c r="S118" s="111"/>
      <c r="T118" s="110"/>
      <c r="U118" s="111"/>
      <c r="V118" s="110">
        <v>457.94273867975994</v>
      </c>
      <c r="W118" s="111">
        <v>21.933234344108872</v>
      </c>
    </row>
    <row r="119" spans="1:23" s="6" customFormat="1" ht="24" customHeight="1" x14ac:dyDescent="0.15">
      <c r="A119" s="92"/>
      <c r="B119" s="249" t="s">
        <v>16</v>
      </c>
      <c r="C119" s="250"/>
      <c r="D119" s="112">
        <v>409.06666666666666</v>
      </c>
      <c r="E119" s="113">
        <v>100</v>
      </c>
      <c r="F119" s="112">
        <v>671.28205128205127</v>
      </c>
      <c r="G119" s="113">
        <v>100</v>
      </c>
      <c r="H119" s="112">
        <v>334.32</v>
      </c>
      <c r="I119" s="113">
        <v>100</v>
      </c>
      <c r="J119" s="112">
        <v>624.42553191489378</v>
      </c>
      <c r="K119" s="113">
        <v>100</v>
      </c>
      <c r="L119" s="112">
        <v>40</v>
      </c>
      <c r="M119" s="113">
        <v>100</v>
      </c>
      <c r="N119" s="112">
        <v>8.8000000000000007</v>
      </c>
      <c r="O119" s="113">
        <v>100</v>
      </c>
      <c r="P119" s="112"/>
      <c r="Q119" s="113"/>
      <c r="R119" s="112"/>
      <c r="S119" s="113"/>
      <c r="T119" s="112"/>
      <c r="U119" s="113"/>
      <c r="V119" s="112">
        <v>2087.8942498636115</v>
      </c>
      <c r="W119" s="113">
        <v>100</v>
      </c>
    </row>
    <row r="120" spans="1:23" s="6" customFormat="1" ht="24" customHeight="1" x14ac:dyDescent="0.15">
      <c r="A120" s="91"/>
      <c r="B120" s="247" t="s">
        <v>70</v>
      </c>
      <c r="C120" s="7" t="s">
        <v>49</v>
      </c>
      <c r="D120" s="106"/>
      <c r="E120" s="107"/>
      <c r="F120" s="106">
        <v>64</v>
      </c>
      <c r="G120" s="107">
        <v>14.285714285714286</v>
      </c>
      <c r="H120" s="106">
        <v>17.3</v>
      </c>
      <c r="I120" s="107">
        <v>10</v>
      </c>
      <c r="J120" s="106">
        <v>11</v>
      </c>
      <c r="K120" s="107">
        <v>2.5</v>
      </c>
      <c r="L120" s="106">
        <v>2.1</v>
      </c>
      <c r="M120" s="107">
        <v>5.5555555555555562</v>
      </c>
      <c r="N120" s="106">
        <v>2.3333333333333335</v>
      </c>
      <c r="O120" s="107">
        <v>16.666666666666664</v>
      </c>
      <c r="P120" s="106"/>
      <c r="Q120" s="107"/>
      <c r="R120" s="106"/>
      <c r="S120" s="107"/>
      <c r="T120" s="106"/>
      <c r="U120" s="107"/>
      <c r="V120" s="106">
        <v>96.73333333333332</v>
      </c>
      <c r="W120" s="107">
        <v>8.2427960745884992</v>
      </c>
    </row>
    <row r="121" spans="1:23" s="6" customFormat="1" ht="24" customHeight="1" x14ac:dyDescent="0.15">
      <c r="A121" s="91"/>
      <c r="B121" s="248"/>
      <c r="C121" s="8" t="s">
        <v>50</v>
      </c>
      <c r="D121" s="108"/>
      <c r="E121" s="109"/>
      <c r="F121" s="108">
        <v>96</v>
      </c>
      <c r="G121" s="109">
        <v>21.428571428571427</v>
      </c>
      <c r="H121" s="108">
        <v>51.900000000000006</v>
      </c>
      <c r="I121" s="109">
        <v>30.000000000000004</v>
      </c>
      <c r="J121" s="108">
        <v>143</v>
      </c>
      <c r="K121" s="109">
        <v>32.5</v>
      </c>
      <c r="L121" s="108">
        <v>12.6</v>
      </c>
      <c r="M121" s="109">
        <v>33.333333333333336</v>
      </c>
      <c r="N121" s="108">
        <v>7</v>
      </c>
      <c r="O121" s="109">
        <v>49.999999999999993</v>
      </c>
      <c r="P121" s="108"/>
      <c r="Q121" s="109"/>
      <c r="R121" s="108"/>
      <c r="S121" s="109"/>
      <c r="T121" s="108"/>
      <c r="U121" s="109"/>
      <c r="V121" s="108">
        <v>310.5</v>
      </c>
      <c r="W121" s="109">
        <v>26.458182437902092</v>
      </c>
    </row>
    <row r="122" spans="1:23" s="6" customFormat="1" ht="24" customHeight="1" x14ac:dyDescent="0.15">
      <c r="A122" s="91"/>
      <c r="B122" s="248"/>
      <c r="C122" s="8" t="s">
        <v>51</v>
      </c>
      <c r="D122" s="108">
        <v>20.25</v>
      </c>
      <c r="E122" s="109">
        <v>33.333333333333336</v>
      </c>
      <c r="F122" s="108">
        <v>64</v>
      </c>
      <c r="G122" s="109">
        <v>14.285714285714286</v>
      </c>
      <c r="H122" s="108">
        <v>34.6</v>
      </c>
      <c r="I122" s="109">
        <v>20</v>
      </c>
      <c r="J122" s="108">
        <v>198</v>
      </c>
      <c r="K122" s="109">
        <v>45</v>
      </c>
      <c r="L122" s="108">
        <v>6.3000000000000007</v>
      </c>
      <c r="M122" s="109">
        <v>16.666666666666671</v>
      </c>
      <c r="N122" s="108">
        <v>2.3333333333333335</v>
      </c>
      <c r="O122" s="109">
        <v>16.666666666666664</v>
      </c>
      <c r="P122" s="108"/>
      <c r="Q122" s="109"/>
      <c r="R122" s="108"/>
      <c r="S122" s="109"/>
      <c r="T122" s="108"/>
      <c r="U122" s="109"/>
      <c r="V122" s="108">
        <v>325.48333333333335</v>
      </c>
      <c r="W122" s="109">
        <v>27.73493531024101</v>
      </c>
    </row>
    <row r="123" spans="1:23" s="6" customFormat="1" ht="24" customHeight="1" x14ac:dyDescent="0.15">
      <c r="A123" s="91"/>
      <c r="B123" s="248"/>
      <c r="C123" s="8" t="s">
        <v>52</v>
      </c>
      <c r="D123" s="108">
        <v>20.25</v>
      </c>
      <c r="E123" s="109">
        <v>33.333333333333336</v>
      </c>
      <c r="F123" s="108">
        <v>64</v>
      </c>
      <c r="G123" s="109">
        <v>14.285714285714286</v>
      </c>
      <c r="H123" s="108"/>
      <c r="I123" s="109"/>
      <c r="J123" s="108">
        <v>55</v>
      </c>
      <c r="K123" s="109">
        <v>12.5</v>
      </c>
      <c r="L123" s="108">
        <v>8.4</v>
      </c>
      <c r="M123" s="109">
        <v>22.222222222222225</v>
      </c>
      <c r="N123" s="108"/>
      <c r="O123" s="109"/>
      <c r="P123" s="108"/>
      <c r="Q123" s="109"/>
      <c r="R123" s="108"/>
      <c r="S123" s="109"/>
      <c r="T123" s="108"/>
      <c r="U123" s="109"/>
      <c r="V123" s="108">
        <v>147.65</v>
      </c>
      <c r="W123" s="109">
        <v>12.581483532870351</v>
      </c>
    </row>
    <row r="124" spans="1:23" s="6" customFormat="1" ht="24" customHeight="1" x14ac:dyDescent="0.15">
      <c r="A124" s="91"/>
      <c r="B124" s="248"/>
      <c r="C124" s="9" t="s">
        <v>53</v>
      </c>
      <c r="D124" s="110">
        <v>20.25</v>
      </c>
      <c r="E124" s="111">
        <v>33.333333333333336</v>
      </c>
      <c r="F124" s="110">
        <v>160</v>
      </c>
      <c r="G124" s="111">
        <v>35.714285714285715</v>
      </c>
      <c r="H124" s="110">
        <v>69.2</v>
      </c>
      <c r="I124" s="111">
        <v>40</v>
      </c>
      <c r="J124" s="110">
        <v>33</v>
      </c>
      <c r="K124" s="111">
        <v>7.5</v>
      </c>
      <c r="L124" s="110">
        <v>8.4</v>
      </c>
      <c r="M124" s="111">
        <v>22.222222222222225</v>
      </c>
      <c r="N124" s="110">
        <v>2.3333333333333335</v>
      </c>
      <c r="O124" s="111">
        <v>16.666666666666664</v>
      </c>
      <c r="P124" s="110"/>
      <c r="Q124" s="111"/>
      <c r="R124" s="110"/>
      <c r="S124" s="111"/>
      <c r="T124" s="110"/>
      <c r="U124" s="111"/>
      <c r="V124" s="110">
        <v>293.18333333333328</v>
      </c>
      <c r="W124" s="111">
        <v>24.98260264439805</v>
      </c>
    </row>
    <row r="125" spans="1:23" s="6" customFormat="1" ht="24" customHeight="1" x14ac:dyDescent="0.15">
      <c r="A125" s="92"/>
      <c r="B125" s="249" t="s">
        <v>16</v>
      </c>
      <c r="C125" s="250"/>
      <c r="D125" s="112">
        <v>60.75</v>
      </c>
      <c r="E125" s="113">
        <v>100</v>
      </c>
      <c r="F125" s="112">
        <v>448</v>
      </c>
      <c r="G125" s="113">
        <v>100</v>
      </c>
      <c r="H125" s="112">
        <v>173</v>
      </c>
      <c r="I125" s="113">
        <v>100</v>
      </c>
      <c r="J125" s="112">
        <v>440</v>
      </c>
      <c r="K125" s="113">
        <v>100</v>
      </c>
      <c r="L125" s="112">
        <v>37.799999999999997</v>
      </c>
      <c r="M125" s="113">
        <v>100</v>
      </c>
      <c r="N125" s="112">
        <v>14.000000000000002</v>
      </c>
      <c r="O125" s="113">
        <v>100</v>
      </c>
      <c r="P125" s="112"/>
      <c r="Q125" s="113"/>
      <c r="R125" s="112"/>
      <c r="S125" s="113"/>
      <c r="T125" s="112"/>
      <c r="U125" s="113"/>
      <c r="V125" s="112">
        <v>1173.55</v>
      </c>
      <c r="W125" s="113">
        <v>100</v>
      </c>
    </row>
    <row r="126" spans="1:23" s="6" customFormat="1" ht="24" customHeight="1" x14ac:dyDescent="0.15">
      <c r="A126" s="91"/>
      <c r="B126" s="247" t="s">
        <v>71</v>
      </c>
      <c r="C126" s="7" t="s">
        <v>49</v>
      </c>
      <c r="D126" s="106">
        <v>10.775510204081632</v>
      </c>
      <c r="E126" s="107">
        <v>4.5454545454545467</v>
      </c>
      <c r="F126" s="106">
        <v>15.263157894736842</v>
      </c>
      <c r="G126" s="107">
        <v>3.8461538461538449</v>
      </c>
      <c r="H126" s="106">
        <v>19.166666666666668</v>
      </c>
      <c r="I126" s="107">
        <v>6.25</v>
      </c>
      <c r="J126" s="106">
        <v>17.741379310344826</v>
      </c>
      <c r="K126" s="107">
        <v>5.3571428571428559</v>
      </c>
      <c r="L126" s="106"/>
      <c r="M126" s="107"/>
      <c r="N126" s="106">
        <v>5</v>
      </c>
      <c r="O126" s="107">
        <v>100</v>
      </c>
      <c r="P126" s="106"/>
      <c r="Q126" s="107"/>
      <c r="R126" s="106"/>
      <c r="S126" s="107"/>
      <c r="T126" s="106"/>
      <c r="U126" s="107"/>
      <c r="V126" s="106">
        <v>67.946714075829973</v>
      </c>
      <c r="W126" s="107">
        <v>5.215000438754311</v>
      </c>
    </row>
    <row r="127" spans="1:23" s="6" customFormat="1" ht="24" customHeight="1" x14ac:dyDescent="0.15">
      <c r="A127" s="91"/>
      <c r="B127" s="248"/>
      <c r="C127" s="8" t="s">
        <v>50</v>
      </c>
      <c r="D127" s="108">
        <v>48.489795918367335</v>
      </c>
      <c r="E127" s="109">
        <v>20.454545454545457</v>
      </c>
      <c r="F127" s="108">
        <v>68.684210526315809</v>
      </c>
      <c r="G127" s="109">
        <v>17.307692307692307</v>
      </c>
      <c r="H127" s="108">
        <v>86.25</v>
      </c>
      <c r="I127" s="109">
        <v>28.125</v>
      </c>
      <c r="J127" s="108">
        <v>82.793103448275858</v>
      </c>
      <c r="K127" s="109">
        <v>24.999999999999996</v>
      </c>
      <c r="L127" s="108">
        <v>9.6666666666666661</v>
      </c>
      <c r="M127" s="109">
        <v>40</v>
      </c>
      <c r="N127" s="108"/>
      <c r="O127" s="109"/>
      <c r="P127" s="108">
        <v>2</v>
      </c>
      <c r="Q127" s="109">
        <v>100</v>
      </c>
      <c r="R127" s="108"/>
      <c r="S127" s="109"/>
      <c r="T127" s="108"/>
      <c r="U127" s="109"/>
      <c r="V127" s="108">
        <v>297.88377655962569</v>
      </c>
      <c r="W127" s="109">
        <v>22.862975003066968</v>
      </c>
    </row>
    <row r="128" spans="1:23" s="6" customFormat="1" ht="24" customHeight="1" x14ac:dyDescent="0.15">
      <c r="A128" s="91"/>
      <c r="B128" s="248"/>
      <c r="C128" s="8" t="s">
        <v>51</v>
      </c>
      <c r="D128" s="108">
        <v>70.040816326530589</v>
      </c>
      <c r="E128" s="109">
        <v>29.545454545454543</v>
      </c>
      <c r="F128" s="108">
        <v>83.947368421052659</v>
      </c>
      <c r="G128" s="109">
        <v>21.153846153846153</v>
      </c>
      <c r="H128" s="108">
        <v>86.25</v>
      </c>
      <c r="I128" s="109">
        <v>28.125</v>
      </c>
      <c r="J128" s="108">
        <v>82.793103448275858</v>
      </c>
      <c r="K128" s="109">
        <v>24.999999999999996</v>
      </c>
      <c r="L128" s="108">
        <v>4.833333333333333</v>
      </c>
      <c r="M128" s="109">
        <v>20</v>
      </c>
      <c r="N128" s="108"/>
      <c r="O128" s="109"/>
      <c r="P128" s="108"/>
      <c r="Q128" s="109"/>
      <c r="R128" s="108"/>
      <c r="S128" s="109"/>
      <c r="T128" s="108"/>
      <c r="U128" s="109"/>
      <c r="V128" s="108">
        <v>327.86462152919245</v>
      </c>
      <c r="W128" s="109">
        <v>25.164044625006678</v>
      </c>
    </row>
    <row r="129" spans="1:23" s="6" customFormat="1" ht="24" customHeight="1" x14ac:dyDescent="0.15">
      <c r="A129" s="91"/>
      <c r="B129" s="248"/>
      <c r="C129" s="8" t="s">
        <v>52</v>
      </c>
      <c r="D129" s="108">
        <v>37.714285714285708</v>
      </c>
      <c r="E129" s="109">
        <v>15.909090909090912</v>
      </c>
      <c r="F129" s="108">
        <v>106.84210526315793</v>
      </c>
      <c r="G129" s="109">
        <v>26.923076923076923</v>
      </c>
      <c r="H129" s="108">
        <v>38.333333333333336</v>
      </c>
      <c r="I129" s="109">
        <v>12.5</v>
      </c>
      <c r="J129" s="108">
        <v>70.965517241379317</v>
      </c>
      <c r="K129" s="109">
        <v>21.428571428571427</v>
      </c>
      <c r="L129" s="108">
        <v>4.833333333333333</v>
      </c>
      <c r="M129" s="109">
        <v>20</v>
      </c>
      <c r="N129" s="108"/>
      <c r="O129" s="109"/>
      <c r="P129" s="108"/>
      <c r="Q129" s="109"/>
      <c r="R129" s="108"/>
      <c r="S129" s="109"/>
      <c r="T129" s="108"/>
      <c r="U129" s="109"/>
      <c r="V129" s="108">
        <v>258.68857488548963</v>
      </c>
      <c r="W129" s="109">
        <v>19.85469128092015</v>
      </c>
    </row>
    <row r="130" spans="1:23" s="6" customFormat="1" ht="24" customHeight="1" x14ac:dyDescent="0.15">
      <c r="A130" s="91"/>
      <c r="B130" s="248"/>
      <c r="C130" s="9" t="s">
        <v>53</v>
      </c>
      <c r="D130" s="110">
        <v>70.040816326530589</v>
      </c>
      <c r="E130" s="111">
        <v>29.545454545454543</v>
      </c>
      <c r="F130" s="110">
        <v>122.10526315789478</v>
      </c>
      <c r="G130" s="111">
        <v>30.76923076923077</v>
      </c>
      <c r="H130" s="110">
        <v>76.666666666666671</v>
      </c>
      <c r="I130" s="111">
        <v>25</v>
      </c>
      <c r="J130" s="110">
        <v>76.879310344827587</v>
      </c>
      <c r="K130" s="111">
        <v>23.214285714285712</v>
      </c>
      <c r="L130" s="110">
        <v>4.833333333333333</v>
      </c>
      <c r="M130" s="111">
        <v>20</v>
      </c>
      <c r="N130" s="110"/>
      <c r="O130" s="111"/>
      <c r="P130" s="110"/>
      <c r="Q130" s="111"/>
      <c r="R130" s="110"/>
      <c r="S130" s="111"/>
      <c r="T130" s="110"/>
      <c r="U130" s="111"/>
      <c r="V130" s="110">
        <v>350.5253898292529</v>
      </c>
      <c r="W130" s="111">
        <v>26.903288652251884</v>
      </c>
    </row>
    <row r="131" spans="1:23" s="6" customFormat="1" ht="24" customHeight="1" x14ac:dyDescent="0.15">
      <c r="A131" s="92"/>
      <c r="B131" s="249" t="s">
        <v>16</v>
      </c>
      <c r="C131" s="250"/>
      <c r="D131" s="112">
        <v>237.06122448979585</v>
      </c>
      <c r="E131" s="113">
        <v>100</v>
      </c>
      <c r="F131" s="112">
        <v>396.84210526315803</v>
      </c>
      <c r="G131" s="113">
        <v>100</v>
      </c>
      <c r="H131" s="112">
        <v>306.66666666666669</v>
      </c>
      <c r="I131" s="113">
        <v>100</v>
      </c>
      <c r="J131" s="112">
        <v>331.17241379310349</v>
      </c>
      <c r="K131" s="113">
        <v>100</v>
      </c>
      <c r="L131" s="112">
        <v>24.166666666666664</v>
      </c>
      <c r="M131" s="113">
        <v>100</v>
      </c>
      <c r="N131" s="112">
        <v>5</v>
      </c>
      <c r="O131" s="113">
        <v>100</v>
      </c>
      <c r="P131" s="112">
        <v>2</v>
      </c>
      <c r="Q131" s="113">
        <v>100</v>
      </c>
      <c r="R131" s="112"/>
      <c r="S131" s="113"/>
      <c r="T131" s="112"/>
      <c r="U131" s="113"/>
      <c r="V131" s="112">
        <v>1302.9090768793908</v>
      </c>
      <c r="W131" s="113">
        <v>100</v>
      </c>
    </row>
    <row r="132" spans="1:23" s="6" customFormat="1" ht="24" customHeight="1" x14ac:dyDescent="0.15">
      <c r="A132" s="91"/>
      <c r="B132" s="247" t="s">
        <v>155</v>
      </c>
      <c r="C132" s="7" t="s">
        <v>49</v>
      </c>
      <c r="D132" s="106"/>
      <c r="E132" s="107"/>
      <c r="F132" s="106"/>
      <c r="G132" s="107"/>
      <c r="H132" s="106"/>
      <c r="I132" s="107"/>
      <c r="J132" s="106"/>
      <c r="K132" s="107"/>
      <c r="L132" s="106"/>
      <c r="M132" s="107"/>
      <c r="N132" s="106"/>
      <c r="O132" s="107"/>
      <c r="P132" s="106"/>
      <c r="Q132" s="107"/>
      <c r="R132" s="106"/>
      <c r="S132" s="107"/>
      <c r="T132" s="106"/>
      <c r="U132" s="107"/>
      <c r="V132" s="106"/>
      <c r="W132" s="107"/>
    </row>
    <row r="133" spans="1:23" s="6" customFormat="1" ht="24" customHeight="1" x14ac:dyDescent="0.15">
      <c r="A133" s="91"/>
      <c r="B133" s="248"/>
      <c r="C133" s="8" t="s">
        <v>50</v>
      </c>
      <c r="D133" s="108"/>
      <c r="E133" s="109"/>
      <c r="F133" s="108"/>
      <c r="G133" s="109"/>
      <c r="H133" s="108">
        <v>45</v>
      </c>
      <c r="I133" s="109">
        <v>50</v>
      </c>
      <c r="J133" s="108">
        <v>27.571428571428573</v>
      </c>
      <c r="K133" s="109">
        <v>16.666666666666664</v>
      </c>
      <c r="L133" s="108"/>
      <c r="M133" s="109"/>
      <c r="N133" s="108">
        <v>8</v>
      </c>
      <c r="O133" s="109">
        <v>100</v>
      </c>
      <c r="P133" s="108"/>
      <c r="Q133" s="109"/>
      <c r="R133" s="108"/>
      <c r="S133" s="109"/>
      <c r="T133" s="108"/>
      <c r="U133" s="109"/>
      <c r="V133" s="108">
        <v>80.571428571428569</v>
      </c>
      <c r="W133" s="109">
        <v>23.296158612143739</v>
      </c>
    </row>
    <row r="134" spans="1:23" s="6" customFormat="1" ht="24" customHeight="1" x14ac:dyDescent="0.15">
      <c r="A134" s="91"/>
      <c r="B134" s="248"/>
      <c r="C134" s="8" t="s">
        <v>51</v>
      </c>
      <c r="D134" s="108"/>
      <c r="E134" s="109"/>
      <c r="F134" s="108">
        <v>33.714285714285715</v>
      </c>
      <c r="G134" s="109">
        <v>50</v>
      </c>
      <c r="H134" s="108"/>
      <c r="I134" s="109"/>
      <c r="J134" s="108">
        <v>27.571428571428573</v>
      </c>
      <c r="K134" s="109">
        <v>16.666666666666664</v>
      </c>
      <c r="L134" s="108">
        <v>7</v>
      </c>
      <c r="M134" s="109">
        <v>50</v>
      </c>
      <c r="N134" s="108"/>
      <c r="O134" s="109"/>
      <c r="P134" s="108">
        <v>1</v>
      </c>
      <c r="Q134" s="109">
        <v>100</v>
      </c>
      <c r="R134" s="108"/>
      <c r="S134" s="109"/>
      <c r="T134" s="108"/>
      <c r="U134" s="109"/>
      <c r="V134" s="108">
        <v>69.285714285714292</v>
      </c>
      <c r="W134" s="109">
        <v>20.03304419661297</v>
      </c>
    </row>
    <row r="135" spans="1:23" s="6" customFormat="1" ht="24" customHeight="1" x14ac:dyDescent="0.15">
      <c r="A135" s="91"/>
      <c r="B135" s="248"/>
      <c r="C135" s="8" t="s">
        <v>52</v>
      </c>
      <c r="D135" s="108"/>
      <c r="E135" s="109"/>
      <c r="F135" s="108"/>
      <c r="G135" s="109"/>
      <c r="H135" s="108">
        <v>45</v>
      </c>
      <c r="I135" s="109">
        <v>50</v>
      </c>
      <c r="J135" s="108">
        <v>55.142857142857146</v>
      </c>
      <c r="K135" s="109">
        <v>33.333333333333329</v>
      </c>
      <c r="L135" s="108">
        <v>7</v>
      </c>
      <c r="M135" s="109">
        <v>50</v>
      </c>
      <c r="N135" s="108"/>
      <c r="O135" s="109"/>
      <c r="P135" s="108"/>
      <c r="Q135" s="109"/>
      <c r="R135" s="108"/>
      <c r="S135" s="109"/>
      <c r="T135" s="108"/>
      <c r="U135" s="109"/>
      <c r="V135" s="108">
        <v>107.14285714285714</v>
      </c>
      <c r="W135" s="109">
        <v>30.978934324659228</v>
      </c>
    </row>
    <row r="136" spans="1:23" s="6" customFormat="1" ht="24" customHeight="1" x14ac:dyDescent="0.15">
      <c r="A136" s="91"/>
      <c r="B136" s="248"/>
      <c r="C136" s="9" t="s">
        <v>53</v>
      </c>
      <c r="D136" s="110"/>
      <c r="E136" s="111"/>
      <c r="F136" s="110">
        <v>33.714285714285715</v>
      </c>
      <c r="G136" s="111">
        <v>50</v>
      </c>
      <c r="H136" s="110"/>
      <c r="I136" s="111"/>
      <c r="J136" s="110">
        <v>55.142857142857146</v>
      </c>
      <c r="K136" s="111">
        <v>33.333333333333329</v>
      </c>
      <c r="L136" s="110"/>
      <c r="M136" s="111"/>
      <c r="N136" s="110"/>
      <c r="O136" s="111"/>
      <c r="P136" s="110"/>
      <c r="Q136" s="111"/>
      <c r="R136" s="110"/>
      <c r="S136" s="111"/>
      <c r="T136" s="110"/>
      <c r="U136" s="111"/>
      <c r="V136" s="110">
        <v>88.857142857142861</v>
      </c>
      <c r="W136" s="111">
        <v>25.691862866584056</v>
      </c>
    </row>
    <row r="137" spans="1:23" s="6" customFormat="1" ht="24" customHeight="1" x14ac:dyDescent="0.15">
      <c r="A137" s="92"/>
      <c r="B137" s="249" t="s">
        <v>16</v>
      </c>
      <c r="C137" s="250"/>
      <c r="D137" s="112"/>
      <c r="E137" s="113"/>
      <c r="F137" s="112">
        <v>67.428571428571431</v>
      </c>
      <c r="G137" s="113">
        <v>100</v>
      </c>
      <c r="H137" s="112">
        <v>90</v>
      </c>
      <c r="I137" s="113">
        <v>100</v>
      </c>
      <c r="J137" s="112">
        <v>165.42857142857144</v>
      </c>
      <c r="K137" s="113">
        <v>100</v>
      </c>
      <c r="L137" s="112">
        <v>14</v>
      </c>
      <c r="M137" s="113">
        <v>100</v>
      </c>
      <c r="N137" s="112">
        <v>8</v>
      </c>
      <c r="O137" s="113">
        <v>100</v>
      </c>
      <c r="P137" s="112">
        <v>1</v>
      </c>
      <c r="Q137" s="113">
        <v>100</v>
      </c>
      <c r="R137" s="112"/>
      <c r="S137" s="113"/>
      <c r="T137" s="112"/>
      <c r="U137" s="113"/>
      <c r="V137" s="112">
        <v>345.85714285714289</v>
      </c>
      <c r="W137" s="113">
        <v>100</v>
      </c>
    </row>
    <row r="138" spans="1:23" s="6" customFormat="1" ht="24" customHeight="1" x14ac:dyDescent="0.15">
      <c r="A138" s="262"/>
      <c r="B138" s="247" t="s">
        <v>72</v>
      </c>
      <c r="C138" s="7" t="s">
        <v>49</v>
      </c>
      <c r="D138" s="106"/>
      <c r="E138" s="107"/>
      <c r="F138" s="106">
        <v>77.44</v>
      </c>
      <c r="G138" s="107">
        <v>4.7619047619047628</v>
      </c>
      <c r="H138" s="106">
        <v>64.21052631578948</v>
      </c>
      <c r="I138" s="107">
        <v>5.8823529411764701</v>
      </c>
      <c r="J138" s="106">
        <v>55.137254901960787</v>
      </c>
      <c r="K138" s="107">
        <v>4.1666666666666652</v>
      </c>
      <c r="L138" s="106">
        <v>18.235294117647058</v>
      </c>
      <c r="M138" s="107">
        <v>12.76595744680851</v>
      </c>
      <c r="N138" s="106">
        <v>2.3333333333333335</v>
      </c>
      <c r="O138" s="107">
        <v>3.2258064516129035</v>
      </c>
      <c r="P138" s="106">
        <v>6</v>
      </c>
      <c r="Q138" s="107">
        <v>50</v>
      </c>
      <c r="R138" s="106"/>
      <c r="S138" s="107"/>
      <c r="T138" s="106"/>
      <c r="U138" s="107"/>
      <c r="V138" s="106">
        <v>223.35640866873067</v>
      </c>
      <c r="W138" s="107">
        <v>4.7316699720951476</v>
      </c>
    </row>
    <row r="139" spans="1:23" s="6" customFormat="1" ht="24" customHeight="1" x14ac:dyDescent="0.15">
      <c r="A139" s="246"/>
      <c r="B139" s="248"/>
      <c r="C139" s="8" t="s">
        <v>50</v>
      </c>
      <c r="D139" s="108">
        <v>89.833333333333329</v>
      </c>
      <c r="E139" s="109">
        <v>20</v>
      </c>
      <c r="F139" s="108">
        <v>464.64</v>
      </c>
      <c r="G139" s="109">
        <v>28.571428571428573</v>
      </c>
      <c r="H139" s="108">
        <v>192.63157894736844</v>
      </c>
      <c r="I139" s="109">
        <v>17.647058823529409</v>
      </c>
      <c r="J139" s="108">
        <v>468.66666666666703</v>
      </c>
      <c r="K139" s="109">
        <v>35.416666666666679</v>
      </c>
      <c r="L139" s="108">
        <v>39.509803921568626</v>
      </c>
      <c r="M139" s="109">
        <v>27.659574468085104</v>
      </c>
      <c r="N139" s="108">
        <v>30.333333333333329</v>
      </c>
      <c r="O139" s="109">
        <v>41.935483870967737</v>
      </c>
      <c r="P139" s="108">
        <v>2</v>
      </c>
      <c r="Q139" s="109">
        <v>16.666666666666668</v>
      </c>
      <c r="R139" s="108">
        <v>2</v>
      </c>
      <c r="S139" s="109">
        <v>66.666666666666671</v>
      </c>
      <c r="T139" s="108"/>
      <c r="U139" s="109"/>
      <c r="V139" s="108">
        <v>1289.6147162022708</v>
      </c>
      <c r="W139" s="109">
        <v>27.319705150150721</v>
      </c>
    </row>
    <row r="140" spans="1:23" s="6" customFormat="1" ht="24" customHeight="1" x14ac:dyDescent="0.15">
      <c r="A140" s="246"/>
      <c r="B140" s="248"/>
      <c r="C140" s="8" t="s">
        <v>51</v>
      </c>
      <c r="D140" s="108">
        <v>89.833333333333329</v>
      </c>
      <c r="E140" s="109">
        <v>20</v>
      </c>
      <c r="F140" s="108">
        <v>232.32</v>
      </c>
      <c r="G140" s="109">
        <v>14.285714285714286</v>
      </c>
      <c r="H140" s="108">
        <v>577.89473684210532</v>
      </c>
      <c r="I140" s="109">
        <v>52.941176470588232</v>
      </c>
      <c r="J140" s="108">
        <v>372.17647058823547</v>
      </c>
      <c r="K140" s="109">
        <v>28.125</v>
      </c>
      <c r="L140" s="108">
        <v>30.392156862745097</v>
      </c>
      <c r="M140" s="109">
        <v>21.276595744680851</v>
      </c>
      <c r="N140" s="108">
        <v>25.666666666666664</v>
      </c>
      <c r="O140" s="109">
        <v>35.483870967741936</v>
      </c>
      <c r="P140" s="108">
        <v>2</v>
      </c>
      <c r="Q140" s="109">
        <v>16.666666666666668</v>
      </c>
      <c r="R140" s="108"/>
      <c r="S140" s="109"/>
      <c r="T140" s="108"/>
      <c r="U140" s="109"/>
      <c r="V140" s="108">
        <v>1330.2833642930862</v>
      </c>
      <c r="W140" s="109">
        <v>28.18124577987323</v>
      </c>
    </row>
    <row r="141" spans="1:23" s="6" customFormat="1" ht="24" customHeight="1" x14ac:dyDescent="0.15">
      <c r="A141" s="246"/>
      <c r="B141" s="248"/>
      <c r="C141" s="8" t="s">
        <v>52</v>
      </c>
      <c r="D141" s="108">
        <v>179.66666666666666</v>
      </c>
      <c r="E141" s="109">
        <v>40</v>
      </c>
      <c r="F141" s="108">
        <v>387.2</v>
      </c>
      <c r="G141" s="109">
        <v>23.809523809523814</v>
      </c>
      <c r="H141" s="108">
        <v>128.42105263157896</v>
      </c>
      <c r="I141" s="109">
        <v>11.76470588235294</v>
      </c>
      <c r="J141" s="108">
        <v>261.9019607843137</v>
      </c>
      <c r="K141" s="109">
        <v>19.791666666666654</v>
      </c>
      <c r="L141" s="108">
        <v>45.588235294117645</v>
      </c>
      <c r="M141" s="109">
        <v>31.914893617021274</v>
      </c>
      <c r="N141" s="108">
        <v>7</v>
      </c>
      <c r="O141" s="109">
        <v>9.67741935483871</v>
      </c>
      <c r="P141" s="108"/>
      <c r="Q141" s="109"/>
      <c r="R141" s="108"/>
      <c r="S141" s="109"/>
      <c r="T141" s="108"/>
      <c r="U141" s="109"/>
      <c r="V141" s="108">
        <v>1009.777915376677</v>
      </c>
      <c r="W141" s="109">
        <v>21.391532345772163</v>
      </c>
    </row>
    <row r="142" spans="1:23" s="6" customFormat="1" ht="24" customHeight="1" x14ac:dyDescent="0.15">
      <c r="A142" s="246"/>
      <c r="B142" s="248"/>
      <c r="C142" s="9" t="s">
        <v>53</v>
      </c>
      <c r="D142" s="110">
        <v>89.833333333333329</v>
      </c>
      <c r="E142" s="111">
        <v>20</v>
      </c>
      <c r="F142" s="110">
        <v>464.64</v>
      </c>
      <c r="G142" s="111">
        <v>28.571428571428573</v>
      </c>
      <c r="H142" s="110">
        <v>128.42105263157896</v>
      </c>
      <c r="I142" s="111">
        <v>11.76470588235294</v>
      </c>
      <c r="J142" s="110">
        <v>165.41176470588235</v>
      </c>
      <c r="K142" s="111">
        <v>12.499999999999993</v>
      </c>
      <c r="L142" s="110">
        <v>9.117647058823529</v>
      </c>
      <c r="M142" s="111">
        <v>6.3829787234042552</v>
      </c>
      <c r="N142" s="110">
        <v>7</v>
      </c>
      <c r="O142" s="111">
        <v>9.67741935483871</v>
      </c>
      <c r="P142" s="110">
        <v>2</v>
      </c>
      <c r="Q142" s="111">
        <v>16.666666666666668</v>
      </c>
      <c r="R142" s="110">
        <v>1</v>
      </c>
      <c r="S142" s="111">
        <v>33.333333333333336</v>
      </c>
      <c r="T142" s="110"/>
      <c r="U142" s="111"/>
      <c r="V142" s="110">
        <v>867.42379772961817</v>
      </c>
      <c r="W142" s="111">
        <v>18.375846752108753</v>
      </c>
    </row>
    <row r="143" spans="1:23" s="6" customFormat="1" ht="24" customHeight="1" x14ac:dyDescent="0.15">
      <c r="A143" s="246"/>
      <c r="B143" s="249" t="s">
        <v>16</v>
      </c>
      <c r="C143" s="250"/>
      <c r="D143" s="112">
        <v>449.16666666666663</v>
      </c>
      <c r="E143" s="113">
        <v>100</v>
      </c>
      <c r="F143" s="112">
        <v>1626.2399999999998</v>
      </c>
      <c r="G143" s="113">
        <v>100</v>
      </c>
      <c r="H143" s="112">
        <v>1091.5789473684213</v>
      </c>
      <c r="I143" s="113">
        <v>100</v>
      </c>
      <c r="J143" s="112">
        <v>1323.2941176470595</v>
      </c>
      <c r="K143" s="113">
        <v>100</v>
      </c>
      <c r="L143" s="112">
        <v>142.84313725490196</v>
      </c>
      <c r="M143" s="113">
        <v>100</v>
      </c>
      <c r="N143" s="112">
        <v>72.333333333333329</v>
      </c>
      <c r="O143" s="113">
        <v>100</v>
      </c>
      <c r="P143" s="112">
        <v>12</v>
      </c>
      <c r="Q143" s="113">
        <v>100</v>
      </c>
      <c r="R143" s="112">
        <v>3</v>
      </c>
      <c r="S143" s="113">
        <v>100</v>
      </c>
      <c r="T143" s="112"/>
      <c r="U143" s="113"/>
      <c r="V143" s="112">
        <v>4720.4562022703822</v>
      </c>
      <c r="W143" s="113">
        <v>100</v>
      </c>
    </row>
    <row r="144" spans="1:23" s="6" customFormat="1" ht="24" customHeight="1" x14ac:dyDescent="0.15">
      <c r="A144" s="91"/>
      <c r="B144" s="247" t="s">
        <v>73</v>
      </c>
      <c r="C144" s="7" t="s">
        <v>49</v>
      </c>
      <c r="D144" s="106"/>
      <c r="E144" s="107"/>
      <c r="F144" s="106">
        <v>14.44</v>
      </c>
      <c r="G144" s="107">
        <v>4.1666666666666661</v>
      </c>
      <c r="H144" s="106"/>
      <c r="I144" s="107"/>
      <c r="J144" s="106">
        <v>72.957746478873247</v>
      </c>
      <c r="K144" s="107">
        <v>10.294117647058826</v>
      </c>
      <c r="L144" s="106">
        <v>2.625</v>
      </c>
      <c r="M144" s="107">
        <v>4.166666666666667</v>
      </c>
      <c r="N144" s="106">
        <v>5.5555555555555554</v>
      </c>
      <c r="O144" s="107">
        <v>26.666666666666668</v>
      </c>
      <c r="P144" s="106">
        <v>3</v>
      </c>
      <c r="Q144" s="107">
        <v>33.333333333333336</v>
      </c>
      <c r="R144" s="106">
        <v>0.33333333333333331</v>
      </c>
      <c r="S144" s="107">
        <v>33.333333333333329</v>
      </c>
      <c r="T144" s="106"/>
      <c r="U144" s="107"/>
      <c r="V144" s="106">
        <v>98.91163536776213</v>
      </c>
      <c r="W144" s="107">
        <v>5.3858750980002359</v>
      </c>
    </row>
    <row r="145" spans="1:23" s="6" customFormat="1" ht="24" customHeight="1" x14ac:dyDescent="0.15">
      <c r="A145" s="91"/>
      <c r="B145" s="248"/>
      <c r="C145" s="8" t="s">
        <v>50</v>
      </c>
      <c r="D145" s="108"/>
      <c r="E145" s="109"/>
      <c r="F145" s="108">
        <v>43.32</v>
      </c>
      <c r="G145" s="109">
        <v>12.5</v>
      </c>
      <c r="H145" s="108">
        <v>143.125</v>
      </c>
      <c r="I145" s="109">
        <v>33.333333333333336</v>
      </c>
      <c r="J145" s="108">
        <v>281.4084507042254</v>
      </c>
      <c r="K145" s="109">
        <v>39.705882352941188</v>
      </c>
      <c r="L145" s="108">
        <v>28.875</v>
      </c>
      <c r="M145" s="109">
        <v>45.833333333333336</v>
      </c>
      <c r="N145" s="108">
        <v>2.7777777777777777</v>
      </c>
      <c r="O145" s="109">
        <v>13.333333333333334</v>
      </c>
      <c r="P145" s="108"/>
      <c r="Q145" s="109"/>
      <c r="R145" s="108">
        <v>0.66666666666666663</v>
      </c>
      <c r="S145" s="109">
        <v>66.666666666666657</v>
      </c>
      <c r="T145" s="108"/>
      <c r="U145" s="109"/>
      <c r="V145" s="108">
        <v>500.17289514866985</v>
      </c>
      <c r="W145" s="109">
        <v>27.235104653359169</v>
      </c>
    </row>
    <row r="146" spans="1:23" s="6" customFormat="1" ht="24" customHeight="1" x14ac:dyDescent="0.15">
      <c r="A146" s="91"/>
      <c r="B146" s="248"/>
      <c r="C146" s="8" t="s">
        <v>51</v>
      </c>
      <c r="D146" s="108"/>
      <c r="E146" s="109"/>
      <c r="F146" s="108">
        <v>129.96</v>
      </c>
      <c r="G146" s="109">
        <v>37.5</v>
      </c>
      <c r="H146" s="108">
        <v>143.125</v>
      </c>
      <c r="I146" s="109">
        <v>33.333333333333336</v>
      </c>
      <c r="J146" s="108">
        <v>156.33802816901408</v>
      </c>
      <c r="K146" s="109">
        <v>22.058823529411764</v>
      </c>
      <c r="L146" s="108">
        <v>31.5</v>
      </c>
      <c r="M146" s="109">
        <v>50</v>
      </c>
      <c r="N146" s="108">
        <v>6.9444444444444446</v>
      </c>
      <c r="O146" s="109">
        <v>33.333333333333336</v>
      </c>
      <c r="P146" s="108">
        <v>3</v>
      </c>
      <c r="Q146" s="109">
        <v>33.333333333333336</v>
      </c>
      <c r="R146" s="108"/>
      <c r="S146" s="109"/>
      <c r="T146" s="108"/>
      <c r="U146" s="109"/>
      <c r="V146" s="108">
        <v>470.86747261345857</v>
      </c>
      <c r="W146" s="109">
        <v>25.639383938784757</v>
      </c>
    </row>
    <row r="147" spans="1:23" s="6" customFormat="1" ht="24" customHeight="1" x14ac:dyDescent="0.15">
      <c r="A147" s="91"/>
      <c r="B147" s="248"/>
      <c r="C147" s="8" t="s">
        <v>52</v>
      </c>
      <c r="D147" s="108">
        <v>258</v>
      </c>
      <c r="E147" s="109">
        <v>100</v>
      </c>
      <c r="F147" s="108">
        <v>57.76</v>
      </c>
      <c r="G147" s="109">
        <v>16.666666666666664</v>
      </c>
      <c r="H147" s="108">
        <v>57.25</v>
      </c>
      <c r="I147" s="109">
        <v>13.333333333333334</v>
      </c>
      <c r="J147" s="108">
        <v>135.49295774647885</v>
      </c>
      <c r="K147" s="109">
        <v>19.117647058823529</v>
      </c>
      <c r="L147" s="108"/>
      <c r="M147" s="109"/>
      <c r="N147" s="108">
        <v>2.7777777777777777</v>
      </c>
      <c r="O147" s="109">
        <v>13.333333333333334</v>
      </c>
      <c r="P147" s="108">
        <v>1.5</v>
      </c>
      <c r="Q147" s="109">
        <v>16.666666666666668</v>
      </c>
      <c r="R147" s="108"/>
      <c r="S147" s="109"/>
      <c r="T147" s="108"/>
      <c r="U147" s="109"/>
      <c r="V147" s="108">
        <v>512.78073552425667</v>
      </c>
      <c r="W147" s="109">
        <v>27.921618967534254</v>
      </c>
    </row>
    <row r="148" spans="1:23" s="6" customFormat="1" ht="24" customHeight="1" x14ac:dyDescent="0.15">
      <c r="A148" s="91"/>
      <c r="B148" s="248"/>
      <c r="C148" s="9" t="s">
        <v>53</v>
      </c>
      <c r="D148" s="110"/>
      <c r="E148" s="111"/>
      <c r="F148" s="110">
        <v>101.08</v>
      </c>
      <c r="G148" s="111">
        <v>29.166666666666664</v>
      </c>
      <c r="H148" s="110">
        <v>85.875</v>
      </c>
      <c r="I148" s="111">
        <v>20</v>
      </c>
      <c r="J148" s="110">
        <v>62.535211267605639</v>
      </c>
      <c r="K148" s="111">
        <v>8.8235294117647065</v>
      </c>
      <c r="L148" s="110"/>
      <c r="M148" s="111"/>
      <c r="N148" s="110">
        <v>2.7777777777777777</v>
      </c>
      <c r="O148" s="111">
        <v>13.333333333333334</v>
      </c>
      <c r="P148" s="110">
        <v>1.5</v>
      </c>
      <c r="Q148" s="111">
        <v>16.666666666666668</v>
      </c>
      <c r="R148" s="110"/>
      <c r="S148" s="111"/>
      <c r="T148" s="110"/>
      <c r="U148" s="111"/>
      <c r="V148" s="110">
        <v>253.76798904538339</v>
      </c>
      <c r="W148" s="111">
        <v>13.818017342321594</v>
      </c>
    </row>
    <row r="149" spans="1:23" s="6" customFormat="1" ht="24" customHeight="1" x14ac:dyDescent="0.15">
      <c r="A149" s="92"/>
      <c r="B149" s="249" t="s">
        <v>16</v>
      </c>
      <c r="C149" s="250"/>
      <c r="D149" s="112">
        <v>258</v>
      </c>
      <c r="E149" s="113">
        <v>100</v>
      </c>
      <c r="F149" s="112">
        <v>346.56</v>
      </c>
      <c r="G149" s="113">
        <v>100</v>
      </c>
      <c r="H149" s="112">
        <v>429.375</v>
      </c>
      <c r="I149" s="113">
        <v>100</v>
      </c>
      <c r="J149" s="112">
        <v>708.73239436619713</v>
      </c>
      <c r="K149" s="113">
        <v>100</v>
      </c>
      <c r="L149" s="112">
        <v>63</v>
      </c>
      <c r="M149" s="113">
        <v>100</v>
      </c>
      <c r="N149" s="112">
        <v>20.833333333333332</v>
      </c>
      <c r="O149" s="113">
        <v>100</v>
      </c>
      <c r="P149" s="112">
        <v>9</v>
      </c>
      <c r="Q149" s="113">
        <v>100</v>
      </c>
      <c r="R149" s="112">
        <v>1</v>
      </c>
      <c r="S149" s="113">
        <v>100</v>
      </c>
      <c r="T149" s="112"/>
      <c r="U149" s="113"/>
      <c r="V149" s="112">
        <v>1836.5007276995304</v>
      </c>
      <c r="W149" s="113">
        <v>100</v>
      </c>
    </row>
    <row r="150" spans="1:23" s="6" customFormat="1" ht="24" customHeight="1" x14ac:dyDescent="0.15">
      <c r="A150" s="262"/>
      <c r="B150" s="247" t="s">
        <v>74</v>
      </c>
      <c r="C150" s="7" t="s">
        <v>49</v>
      </c>
      <c r="D150" s="106"/>
      <c r="E150" s="107"/>
      <c r="F150" s="106">
        <v>156.52941176470588</v>
      </c>
      <c r="G150" s="107">
        <v>6.5217391304347831</v>
      </c>
      <c r="H150" s="106"/>
      <c r="I150" s="107"/>
      <c r="J150" s="106">
        <v>200.39361702127661</v>
      </c>
      <c r="K150" s="107">
        <v>8.6419753086419711</v>
      </c>
      <c r="L150" s="106">
        <v>16.399999999999999</v>
      </c>
      <c r="M150" s="107">
        <v>11.363636363636362</v>
      </c>
      <c r="N150" s="106">
        <v>13.3125</v>
      </c>
      <c r="O150" s="107">
        <v>23.076923076923077</v>
      </c>
      <c r="P150" s="106"/>
      <c r="Q150" s="107"/>
      <c r="R150" s="106"/>
      <c r="S150" s="107"/>
      <c r="T150" s="106">
        <v>3</v>
      </c>
      <c r="U150" s="107">
        <v>100</v>
      </c>
      <c r="V150" s="106">
        <v>389.6355287859825</v>
      </c>
      <c r="W150" s="107">
        <v>6.2473083377601464</v>
      </c>
    </row>
    <row r="151" spans="1:23" s="6" customFormat="1" ht="24" customHeight="1" x14ac:dyDescent="0.15">
      <c r="A151" s="246"/>
      <c r="B151" s="254"/>
      <c r="C151" s="8" t="s">
        <v>50</v>
      </c>
      <c r="D151" s="108"/>
      <c r="E151" s="109"/>
      <c r="F151" s="108">
        <v>365.23529411764707</v>
      </c>
      <c r="G151" s="109">
        <v>15.217391304347828</v>
      </c>
      <c r="H151" s="108">
        <v>255.5555555555556</v>
      </c>
      <c r="I151" s="109">
        <v>25</v>
      </c>
      <c r="J151" s="108">
        <v>715.69148936170257</v>
      </c>
      <c r="K151" s="109">
        <v>30.8641975308642</v>
      </c>
      <c r="L151" s="108">
        <v>42.640000000000008</v>
      </c>
      <c r="M151" s="109">
        <v>29.545454545454547</v>
      </c>
      <c r="N151" s="108">
        <v>8.875</v>
      </c>
      <c r="O151" s="109">
        <v>15.384615384615385</v>
      </c>
      <c r="P151" s="108"/>
      <c r="Q151" s="109"/>
      <c r="R151" s="108"/>
      <c r="S151" s="109"/>
      <c r="T151" s="108"/>
      <c r="U151" s="109"/>
      <c r="V151" s="108">
        <v>1387.9973390349053</v>
      </c>
      <c r="W151" s="109">
        <v>22.254765565038014</v>
      </c>
    </row>
    <row r="152" spans="1:23" s="6" customFormat="1" ht="24" customHeight="1" x14ac:dyDescent="0.15">
      <c r="A152" s="246"/>
      <c r="B152" s="254"/>
      <c r="C152" s="8" t="s">
        <v>51</v>
      </c>
      <c r="D152" s="108">
        <v>286.66666666666669</v>
      </c>
      <c r="E152" s="109">
        <v>100</v>
      </c>
      <c r="F152" s="108">
        <v>417.41176470588238</v>
      </c>
      <c r="G152" s="109">
        <v>17.39130434782609</v>
      </c>
      <c r="H152" s="108">
        <v>255.5555555555556</v>
      </c>
      <c r="I152" s="109">
        <v>25</v>
      </c>
      <c r="J152" s="108">
        <v>286.27659574468089</v>
      </c>
      <c r="K152" s="109">
        <v>12.345679012345675</v>
      </c>
      <c r="L152" s="108">
        <v>36.080000000000005</v>
      </c>
      <c r="M152" s="109">
        <v>25</v>
      </c>
      <c r="N152" s="108">
        <v>19.96875</v>
      </c>
      <c r="O152" s="109">
        <v>34.615384615384613</v>
      </c>
      <c r="P152" s="108"/>
      <c r="Q152" s="109"/>
      <c r="R152" s="108">
        <v>1</v>
      </c>
      <c r="S152" s="109">
        <v>50</v>
      </c>
      <c r="T152" s="108"/>
      <c r="U152" s="109"/>
      <c r="V152" s="108">
        <v>1302.9593326727854</v>
      </c>
      <c r="W152" s="109">
        <v>20.891289683288072</v>
      </c>
    </row>
    <row r="153" spans="1:23" s="6" customFormat="1" ht="24" customHeight="1" x14ac:dyDescent="0.15">
      <c r="A153" s="246"/>
      <c r="B153" s="254"/>
      <c r="C153" s="8" t="s">
        <v>52</v>
      </c>
      <c r="D153" s="108"/>
      <c r="E153" s="109"/>
      <c r="F153" s="108">
        <v>730.47058823529392</v>
      </c>
      <c r="G153" s="109">
        <v>30.434782608695645</v>
      </c>
      <c r="H153" s="108">
        <v>298.14814814814821</v>
      </c>
      <c r="I153" s="109">
        <v>29.166666666666668</v>
      </c>
      <c r="J153" s="108">
        <v>486.67021276595767</v>
      </c>
      <c r="K153" s="109">
        <v>20.987654320987655</v>
      </c>
      <c r="L153" s="108">
        <v>19.68</v>
      </c>
      <c r="M153" s="109">
        <v>13.636363636363635</v>
      </c>
      <c r="N153" s="108">
        <v>6.65625</v>
      </c>
      <c r="O153" s="109">
        <v>11.538461538461538</v>
      </c>
      <c r="P153" s="108"/>
      <c r="Q153" s="109"/>
      <c r="R153" s="108">
        <v>1</v>
      </c>
      <c r="S153" s="109">
        <v>50</v>
      </c>
      <c r="T153" s="108"/>
      <c r="U153" s="109"/>
      <c r="V153" s="108">
        <v>1542.6251991493998</v>
      </c>
      <c r="W153" s="109">
        <v>24.734025920871467</v>
      </c>
    </row>
    <row r="154" spans="1:23" s="6" customFormat="1" ht="24" customHeight="1" x14ac:dyDescent="0.15">
      <c r="A154" s="246"/>
      <c r="B154" s="254"/>
      <c r="C154" s="9" t="s">
        <v>53</v>
      </c>
      <c r="D154" s="110"/>
      <c r="E154" s="111"/>
      <c r="F154" s="110">
        <v>730.47058823529392</v>
      </c>
      <c r="G154" s="111">
        <v>30.434782608695645</v>
      </c>
      <c r="H154" s="110">
        <v>212.96296296296299</v>
      </c>
      <c r="I154" s="111">
        <v>20.833333333333332</v>
      </c>
      <c r="J154" s="110">
        <v>629.80851063829823</v>
      </c>
      <c r="K154" s="111">
        <v>27.160493827160497</v>
      </c>
      <c r="L154" s="110">
        <v>29.520000000000003</v>
      </c>
      <c r="M154" s="111">
        <v>20.454545454545453</v>
      </c>
      <c r="N154" s="110">
        <v>8.875</v>
      </c>
      <c r="O154" s="111">
        <v>15.384615384615385</v>
      </c>
      <c r="P154" s="110">
        <v>2</v>
      </c>
      <c r="Q154" s="111">
        <v>100</v>
      </c>
      <c r="R154" s="110"/>
      <c r="S154" s="111"/>
      <c r="T154" s="110"/>
      <c r="U154" s="111"/>
      <c r="V154" s="110">
        <v>1613.6370618365552</v>
      </c>
      <c r="W154" s="111">
        <v>25.872610493042302</v>
      </c>
    </row>
    <row r="155" spans="1:23" s="6" customFormat="1" ht="24" customHeight="1" x14ac:dyDescent="0.15">
      <c r="A155" s="263"/>
      <c r="B155" s="249" t="s">
        <v>16</v>
      </c>
      <c r="C155" s="250"/>
      <c r="D155" s="112">
        <v>286.66666666666669</v>
      </c>
      <c r="E155" s="113">
        <v>100</v>
      </c>
      <c r="F155" s="112">
        <v>2400.1176470588234</v>
      </c>
      <c r="G155" s="113">
        <v>100</v>
      </c>
      <c r="H155" s="112">
        <v>1022.2222222222224</v>
      </c>
      <c r="I155" s="113">
        <v>100</v>
      </c>
      <c r="J155" s="112">
        <v>2318.840425531916</v>
      </c>
      <c r="K155" s="113">
        <v>100</v>
      </c>
      <c r="L155" s="112">
        <v>144.32000000000002</v>
      </c>
      <c r="M155" s="113">
        <v>100</v>
      </c>
      <c r="N155" s="112">
        <v>57.6875</v>
      </c>
      <c r="O155" s="113">
        <v>100</v>
      </c>
      <c r="P155" s="112">
        <v>2</v>
      </c>
      <c r="Q155" s="113">
        <v>100</v>
      </c>
      <c r="R155" s="112">
        <v>2</v>
      </c>
      <c r="S155" s="113">
        <v>100</v>
      </c>
      <c r="T155" s="112">
        <v>3</v>
      </c>
      <c r="U155" s="113">
        <v>100</v>
      </c>
      <c r="V155" s="112">
        <v>6236.8544614796283</v>
      </c>
      <c r="W155" s="113">
        <v>100</v>
      </c>
    </row>
    <row r="156" spans="1:23" s="6" customFormat="1" ht="24" customHeight="1" x14ac:dyDescent="0.15">
      <c r="A156" s="245" t="s">
        <v>154</v>
      </c>
      <c r="B156" s="247" t="s">
        <v>76</v>
      </c>
      <c r="C156" s="7" t="s">
        <v>49</v>
      </c>
      <c r="D156" s="106"/>
      <c r="E156" s="107"/>
      <c r="F156" s="106"/>
      <c r="G156" s="107"/>
      <c r="H156" s="106">
        <v>49</v>
      </c>
      <c r="I156" s="107">
        <v>10</v>
      </c>
      <c r="J156" s="106">
        <v>114.89999999999999</v>
      </c>
      <c r="K156" s="107">
        <v>10.294117647058822</v>
      </c>
      <c r="L156" s="106">
        <v>11.351351351351351</v>
      </c>
      <c r="M156" s="107">
        <v>14.285714285714283</v>
      </c>
      <c r="N156" s="106">
        <v>2.5384615384615383</v>
      </c>
      <c r="O156" s="107">
        <v>7.6923076923076934</v>
      </c>
      <c r="P156" s="106">
        <v>2.3333333333333335</v>
      </c>
      <c r="Q156" s="107">
        <v>33.333333333333329</v>
      </c>
      <c r="R156" s="106"/>
      <c r="S156" s="107"/>
      <c r="T156" s="106"/>
      <c r="U156" s="107"/>
      <c r="V156" s="106">
        <v>180.12314622314622</v>
      </c>
      <c r="W156" s="107">
        <v>5.3325326873599739</v>
      </c>
    </row>
    <row r="157" spans="1:23" s="6" customFormat="1" ht="24" customHeight="1" x14ac:dyDescent="0.15">
      <c r="A157" s="246"/>
      <c r="B157" s="248"/>
      <c r="C157" s="8" t="s">
        <v>50</v>
      </c>
      <c r="D157" s="108">
        <v>275</v>
      </c>
      <c r="E157" s="109">
        <v>33.333333333333336</v>
      </c>
      <c r="F157" s="108">
        <v>159.07407407407408</v>
      </c>
      <c r="G157" s="109">
        <v>19.230769230769234</v>
      </c>
      <c r="H157" s="108">
        <v>171.5</v>
      </c>
      <c r="I157" s="109">
        <v>35</v>
      </c>
      <c r="J157" s="108">
        <v>426.77142857142854</v>
      </c>
      <c r="K157" s="109">
        <v>38.235294117647058</v>
      </c>
      <c r="L157" s="108">
        <v>43.135135135135144</v>
      </c>
      <c r="M157" s="109">
        <v>54.285714285714292</v>
      </c>
      <c r="N157" s="108">
        <v>15.23076923076923</v>
      </c>
      <c r="O157" s="109">
        <v>46.15384615384616</v>
      </c>
      <c r="P157" s="108">
        <v>3.5</v>
      </c>
      <c r="Q157" s="109">
        <v>49.999999999999993</v>
      </c>
      <c r="R157" s="108"/>
      <c r="S157" s="109"/>
      <c r="T157" s="108"/>
      <c r="U157" s="109"/>
      <c r="V157" s="108">
        <v>1094.2114070114071</v>
      </c>
      <c r="W157" s="109">
        <v>32.394049388532594</v>
      </c>
    </row>
    <row r="158" spans="1:23" s="6" customFormat="1" ht="24" customHeight="1" x14ac:dyDescent="0.15">
      <c r="A158" s="246"/>
      <c r="B158" s="248"/>
      <c r="C158" s="8" t="s">
        <v>51</v>
      </c>
      <c r="D158" s="108">
        <v>275</v>
      </c>
      <c r="E158" s="109">
        <v>33.333333333333336</v>
      </c>
      <c r="F158" s="108">
        <v>286.33333333333331</v>
      </c>
      <c r="G158" s="109">
        <v>34.615384615384613</v>
      </c>
      <c r="H158" s="108">
        <v>147</v>
      </c>
      <c r="I158" s="109">
        <v>30</v>
      </c>
      <c r="J158" s="108">
        <v>377.52857142857141</v>
      </c>
      <c r="K158" s="109">
        <v>33.823529411764703</v>
      </c>
      <c r="L158" s="108">
        <v>11.351351351351351</v>
      </c>
      <c r="M158" s="109">
        <v>14.285714285714283</v>
      </c>
      <c r="N158" s="108">
        <v>7.615384615384615</v>
      </c>
      <c r="O158" s="109">
        <v>23.07692307692308</v>
      </c>
      <c r="P158" s="108"/>
      <c r="Q158" s="109"/>
      <c r="R158" s="108"/>
      <c r="S158" s="109"/>
      <c r="T158" s="108"/>
      <c r="U158" s="109"/>
      <c r="V158" s="108">
        <v>1104.8286407286405</v>
      </c>
      <c r="W158" s="109">
        <v>32.708371823120466</v>
      </c>
    </row>
    <row r="159" spans="1:23" s="6" customFormat="1" ht="24" customHeight="1" x14ac:dyDescent="0.15">
      <c r="A159" s="246"/>
      <c r="B159" s="248"/>
      <c r="C159" s="8" t="s">
        <v>52</v>
      </c>
      <c r="D159" s="114"/>
      <c r="E159" s="115"/>
      <c r="F159" s="108">
        <v>254.5185185185185</v>
      </c>
      <c r="G159" s="109">
        <v>30.76923076923077</v>
      </c>
      <c r="H159" s="108">
        <v>49</v>
      </c>
      <c r="I159" s="109">
        <v>10</v>
      </c>
      <c r="J159" s="108">
        <v>98.48571428571428</v>
      </c>
      <c r="K159" s="109">
        <v>8.8235294117647047</v>
      </c>
      <c r="L159" s="108">
        <v>6.8108108108108105</v>
      </c>
      <c r="M159" s="109">
        <v>8.5714285714285694</v>
      </c>
      <c r="N159" s="108">
        <v>5.0769230769230766</v>
      </c>
      <c r="O159" s="109">
        <v>15.384615384615387</v>
      </c>
      <c r="P159" s="108"/>
      <c r="Q159" s="109"/>
      <c r="R159" s="108"/>
      <c r="S159" s="109"/>
      <c r="T159" s="108"/>
      <c r="U159" s="109"/>
      <c r="V159" s="108">
        <v>413.89196669196667</v>
      </c>
      <c r="W159" s="109">
        <v>12.253241672152191</v>
      </c>
    </row>
    <row r="160" spans="1:23" s="6" customFormat="1" ht="24" customHeight="1" x14ac:dyDescent="0.15">
      <c r="A160" s="246"/>
      <c r="B160" s="248"/>
      <c r="C160" s="9" t="s">
        <v>53</v>
      </c>
      <c r="D160" s="110">
        <v>275</v>
      </c>
      <c r="E160" s="111">
        <v>33.333333333333336</v>
      </c>
      <c r="F160" s="110">
        <v>127.25925925925925</v>
      </c>
      <c r="G160" s="111">
        <v>15.384615384615385</v>
      </c>
      <c r="H160" s="110">
        <v>73.5</v>
      </c>
      <c r="I160" s="111">
        <v>15</v>
      </c>
      <c r="J160" s="110">
        <v>98.48571428571428</v>
      </c>
      <c r="K160" s="111">
        <v>8.8235294117647047</v>
      </c>
      <c r="L160" s="110">
        <v>6.8108108108108105</v>
      </c>
      <c r="M160" s="111">
        <v>8.5714285714285694</v>
      </c>
      <c r="N160" s="110">
        <v>2.5384615384615383</v>
      </c>
      <c r="O160" s="111">
        <v>7.6923076923076934</v>
      </c>
      <c r="P160" s="110">
        <v>1.1666666666666667</v>
      </c>
      <c r="Q160" s="111">
        <v>16.666666666666664</v>
      </c>
      <c r="R160" s="110"/>
      <c r="S160" s="111"/>
      <c r="T160" s="110"/>
      <c r="U160" s="111"/>
      <c r="V160" s="110">
        <v>584.76091256091252</v>
      </c>
      <c r="W160" s="111">
        <v>17.311804428834758</v>
      </c>
    </row>
    <row r="161" spans="1:23" s="6" customFormat="1" ht="24" customHeight="1" x14ac:dyDescent="0.15">
      <c r="A161" s="246"/>
      <c r="B161" s="249" t="s">
        <v>16</v>
      </c>
      <c r="C161" s="250"/>
      <c r="D161" s="116">
        <v>825</v>
      </c>
      <c r="E161" s="117">
        <v>100</v>
      </c>
      <c r="F161" s="112">
        <v>827.18518518518511</v>
      </c>
      <c r="G161" s="113">
        <v>100</v>
      </c>
      <c r="H161" s="112">
        <v>490</v>
      </c>
      <c r="I161" s="113">
        <v>100</v>
      </c>
      <c r="J161" s="112">
        <v>1116.1714285714286</v>
      </c>
      <c r="K161" s="113">
        <v>100</v>
      </c>
      <c r="L161" s="112">
        <v>79.459459459459467</v>
      </c>
      <c r="M161" s="113">
        <v>100</v>
      </c>
      <c r="N161" s="112">
        <v>32.999999999999993</v>
      </c>
      <c r="O161" s="113">
        <v>100</v>
      </c>
      <c r="P161" s="112">
        <v>7.0000000000000009</v>
      </c>
      <c r="Q161" s="113">
        <v>100</v>
      </c>
      <c r="R161" s="112"/>
      <c r="S161" s="113"/>
      <c r="T161" s="112"/>
      <c r="U161" s="113"/>
      <c r="V161" s="112">
        <v>3377.8160732160736</v>
      </c>
      <c r="W161" s="113">
        <v>100</v>
      </c>
    </row>
    <row r="162" spans="1:23" s="6" customFormat="1" ht="24" customHeight="1" x14ac:dyDescent="0.15">
      <c r="A162" s="91"/>
      <c r="B162" s="255" t="s">
        <v>20</v>
      </c>
      <c r="C162" s="7" t="s">
        <v>49</v>
      </c>
      <c r="D162" s="106">
        <v>46.91836734693878</v>
      </c>
      <c r="E162" s="107">
        <v>1.6687613892601887</v>
      </c>
      <c r="F162" s="106">
        <v>476.69821068508372</v>
      </c>
      <c r="G162" s="107">
        <v>6.2987963980440433</v>
      </c>
      <c r="H162" s="106">
        <v>165.59719298245614</v>
      </c>
      <c r="I162" s="107">
        <v>3.8321822387024356</v>
      </c>
      <c r="J162" s="106">
        <v>578.12943780204114</v>
      </c>
      <c r="K162" s="107">
        <v>7.5037259931274969</v>
      </c>
      <c r="L162" s="106">
        <v>56.711645468998412</v>
      </c>
      <c r="M162" s="107">
        <v>9.6735303751016488</v>
      </c>
      <c r="N162" s="106">
        <v>37.073183760683762</v>
      </c>
      <c r="O162" s="107">
        <v>15.599635504258821</v>
      </c>
      <c r="P162" s="106">
        <v>11.333333333333334</v>
      </c>
      <c r="Q162" s="107">
        <v>34.343434343434346</v>
      </c>
      <c r="R162" s="106">
        <v>0.33333333333333331</v>
      </c>
      <c r="S162" s="107">
        <v>5.5555555555555554</v>
      </c>
      <c r="T162" s="106">
        <v>3</v>
      </c>
      <c r="U162" s="107">
        <v>100</v>
      </c>
      <c r="V162" s="106">
        <v>1375.7947047128685</v>
      </c>
      <c r="W162" s="107">
        <v>5.911967269298656</v>
      </c>
    </row>
    <row r="163" spans="1:23" s="6" customFormat="1" ht="24" customHeight="1" x14ac:dyDescent="0.15">
      <c r="A163" s="91"/>
      <c r="B163" s="256"/>
      <c r="C163" s="8" t="s">
        <v>50</v>
      </c>
      <c r="D163" s="108">
        <v>598.33265306122439</v>
      </c>
      <c r="E163" s="109">
        <v>21.281099190407556</v>
      </c>
      <c r="F163" s="108">
        <v>1461.0561428206013</v>
      </c>
      <c r="G163" s="109">
        <v>19.305495517830131</v>
      </c>
      <c r="H163" s="108">
        <v>1025.562134502924</v>
      </c>
      <c r="I163" s="109">
        <v>23.733137776944289</v>
      </c>
      <c r="J163" s="108">
        <v>2496.204359037054</v>
      </c>
      <c r="K163" s="109">
        <v>32.39903092337979</v>
      </c>
      <c r="L163" s="108">
        <v>226.0932723900371</v>
      </c>
      <c r="M163" s="109">
        <v>38.565626512578454</v>
      </c>
      <c r="N163" s="108">
        <v>80.416880341880329</v>
      </c>
      <c r="O163" s="109">
        <v>33.837774220332911</v>
      </c>
      <c r="P163" s="108">
        <v>7.5</v>
      </c>
      <c r="Q163" s="109">
        <v>22.727272727272727</v>
      </c>
      <c r="R163" s="108">
        <v>2.6666666666666665</v>
      </c>
      <c r="S163" s="109">
        <v>44.444444444444443</v>
      </c>
      <c r="T163" s="108"/>
      <c r="U163" s="109"/>
      <c r="V163" s="108">
        <v>5897.8321088203884</v>
      </c>
      <c r="W163" s="109">
        <v>25.343745158869318</v>
      </c>
    </row>
    <row r="164" spans="1:23" s="6" customFormat="1" ht="24" customHeight="1" x14ac:dyDescent="0.15">
      <c r="A164" s="91"/>
      <c r="B164" s="256"/>
      <c r="C164" s="8" t="s">
        <v>51</v>
      </c>
      <c r="D164" s="108">
        <v>900.00986394557822</v>
      </c>
      <c r="E164" s="109">
        <v>32.010954255928283</v>
      </c>
      <c r="F164" s="108">
        <v>1718.3534188412209</v>
      </c>
      <c r="G164" s="109">
        <v>22.705263167673198</v>
      </c>
      <c r="H164" s="108">
        <v>1526.1422154745842</v>
      </c>
      <c r="I164" s="109">
        <v>35.317356451176622</v>
      </c>
      <c r="J164" s="108">
        <v>1833.1041307609567</v>
      </c>
      <c r="K164" s="109">
        <v>23.792441994296613</v>
      </c>
      <c r="L164" s="108">
        <v>135.4568415474298</v>
      </c>
      <c r="M164" s="109">
        <v>23.105410897320862</v>
      </c>
      <c r="N164" s="108">
        <v>70.928579059829062</v>
      </c>
      <c r="O164" s="109">
        <v>29.845291607831719</v>
      </c>
      <c r="P164" s="108">
        <v>6</v>
      </c>
      <c r="Q164" s="109">
        <v>18.181818181818183</v>
      </c>
      <c r="R164" s="108">
        <v>1</v>
      </c>
      <c r="S164" s="109">
        <v>16.666666666666668</v>
      </c>
      <c r="T164" s="108"/>
      <c r="U164" s="109"/>
      <c r="V164" s="108">
        <v>6190.9950496295987</v>
      </c>
      <c r="W164" s="109">
        <v>26.603504121960476</v>
      </c>
    </row>
    <row r="165" spans="1:23" s="6" customFormat="1" ht="24" customHeight="1" x14ac:dyDescent="0.15">
      <c r="A165" s="91"/>
      <c r="B165" s="256"/>
      <c r="C165" s="8" t="s">
        <v>52</v>
      </c>
      <c r="D165" s="108">
        <v>662.31666666666661</v>
      </c>
      <c r="E165" s="109">
        <v>23.556840173573441</v>
      </c>
      <c r="F165" s="108">
        <v>1866.6776589034173</v>
      </c>
      <c r="G165" s="109">
        <v>24.665128273320882</v>
      </c>
      <c r="H165" s="108">
        <v>786.72484180536821</v>
      </c>
      <c r="I165" s="109">
        <v>18.206063226155774</v>
      </c>
      <c r="J165" s="108">
        <v>1357.0181225422889</v>
      </c>
      <c r="K165" s="109">
        <v>17.613170154383891</v>
      </c>
      <c r="L165" s="108">
        <v>96.312379438261786</v>
      </c>
      <c r="M165" s="109">
        <v>16.428384686944884</v>
      </c>
      <c r="N165" s="108">
        <v>25.710950854700855</v>
      </c>
      <c r="O165" s="109">
        <v>10.818640891225355</v>
      </c>
      <c r="P165" s="108">
        <v>1.5</v>
      </c>
      <c r="Q165" s="109">
        <v>4.5454545454545459</v>
      </c>
      <c r="R165" s="108">
        <v>1</v>
      </c>
      <c r="S165" s="109">
        <v>16.666666666666668</v>
      </c>
      <c r="T165" s="108"/>
      <c r="U165" s="109"/>
      <c r="V165" s="108">
        <v>4797.2606202107036</v>
      </c>
      <c r="W165" s="109">
        <v>20.614447542084491</v>
      </c>
    </row>
    <row r="166" spans="1:23" s="6" customFormat="1" ht="24" customHeight="1" x14ac:dyDescent="0.15">
      <c r="A166" s="91"/>
      <c r="B166" s="256"/>
      <c r="C166" s="9" t="s">
        <v>53</v>
      </c>
      <c r="D166" s="110">
        <v>603.99081632653065</v>
      </c>
      <c r="E166" s="111">
        <v>21.482344990830523</v>
      </c>
      <c r="F166" s="110">
        <v>2045.2987003960377</v>
      </c>
      <c r="G166" s="111">
        <v>27.025316643131767</v>
      </c>
      <c r="H166" s="110">
        <v>817.1979899535163</v>
      </c>
      <c r="I166" s="111">
        <v>18.911260307020864</v>
      </c>
      <c r="J166" s="110">
        <v>1440.1088331108292</v>
      </c>
      <c r="K166" s="111">
        <v>18.691630934812235</v>
      </c>
      <c r="L166" s="110">
        <v>71.681791202967673</v>
      </c>
      <c r="M166" s="111">
        <v>12.227047528054177</v>
      </c>
      <c r="N166" s="110">
        <v>23.524572649572647</v>
      </c>
      <c r="O166" s="111">
        <v>9.8986577763512038</v>
      </c>
      <c r="P166" s="110">
        <v>6.666666666666667</v>
      </c>
      <c r="Q166" s="111">
        <v>20.202020202020204</v>
      </c>
      <c r="R166" s="110">
        <v>1</v>
      </c>
      <c r="S166" s="111">
        <v>16.666666666666668</v>
      </c>
      <c r="T166" s="110"/>
      <c r="U166" s="111"/>
      <c r="V166" s="110">
        <v>5009.4693703061203</v>
      </c>
      <c r="W166" s="111">
        <v>21.526335907787072</v>
      </c>
    </row>
    <row r="167" spans="1:23" s="6" customFormat="1" ht="24" customHeight="1" x14ac:dyDescent="0.15">
      <c r="A167" s="92"/>
      <c r="B167" s="249" t="s">
        <v>16</v>
      </c>
      <c r="C167" s="250"/>
      <c r="D167" s="112">
        <v>2811.5683673469389</v>
      </c>
      <c r="E167" s="113">
        <v>100</v>
      </c>
      <c r="F167" s="112">
        <v>7568.0841316463593</v>
      </c>
      <c r="G167" s="113">
        <v>100</v>
      </c>
      <c r="H167" s="112">
        <v>4321.2243747188495</v>
      </c>
      <c r="I167" s="113">
        <v>100</v>
      </c>
      <c r="J167" s="112">
        <v>7704.5648832531679</v>
      </c>
      <c r="K167" s="113">
        <v>100</v>
      </c>
      <c r="L167" s="112">
        <v>586.25593004769462</v>
      </c>
      <c r="M167" s="113">
        <v>100</v>
      </c>
      <c r="N167" s="112">
        <v>237.65416666666664</v>
      </c>
      <c r="O167" s="113">
        <v>100</v>
      </c>
      <c r="P167" s="112">
        <v>33</v>
      </c>
      <c r="Q167" s="113">
        <v>100</v>
      </c>
      <c r="R167" s="112">
        <v>6</v>
      </c>
      <c r="S167" s="113">
        <v>100</v>
      </c>
      <c r="T167" s="112">
        <v>3</v>
      </c>
      <c r="U167" s="113">
        <v>100</v>
      </c>
      <c r="V167" s="112">
        <v>23271.351853679676</v>
      </c>
      <c r="W167" s="113">
        <v>100</v>
      </c>
    </row>
    <row r="168" spans="1:23" s="6" customFormat="1" ht="24" customHeight="1" x14ac:dyDescent="0.15">
      <c r="A168" s="239" t="s">
        <v>59</v>
      </c>
      <c r="B168" s="251"/>
      <c r="C168" s="7" t="s">
        <v>49</v>
      </c>
      <c r="D168" s="106">
        <v>164.39616374408999</v>
      </c>
      <c r="E168" s="107">
        <v>3.3080935282994544</v>
      </c>
      <c r="F168" s="106">
        <v>727.02619200201252</v>
      </c>
      <c r="G168" s="107">
        <v>5.6919729428721126</v>
      </c>
      <c r="H168" s="106">
        <v>263.05657673595755</v>
      </c>
      <c r="I168" s="107">
        <v>3.2755050615054078</v>
      </c>
      <c r="J168" s="106">
        <v>960.08870193972996</v>
      </c>
      <c r="K168" s="107">
        <v>7.6367701594546054</v>
      </c>
      <c r="L168" s="106">
        <v>93.452132785420304</v>
      </c>
      <c r="M168" s="107">
        <v>8.6214907379560799</v>
      </c>
      <c r="N168" s="106">
        <v>52.729047958214622</v>
      </c>
      <c r="O168" s="107">
        <v>11.158281349928735</v>
      </c>
      <c r="P168" s="106">
        <v>16.444444444444443</v>
      </c>
      <c r="Q168" s="107">
        <v>28.003784295175016</v>
      </c>
      <c r="R168" s="106">
        <v>4.8833333333333329</v>
      </c>
      <c r="S168" s="107">
        <v>37.564102564102562</v>
      </c>
      <c r="T168" s="106">
        <v>4.333333333333333</v>
      </c>
      <c r="U168" s="107">
        <v>43.333333333333329</v>
      </c>
      <c r="V168" s="106">
        <v>2286.4099262765362</v>
      </c>
      <c r="W168" s="107">
        <v>5.7183818718866668</v>
      </c>
    </row>
    <row r="169" spans="1:23" s="6" customFormat="1" ht="24" customHeight="1" x14ac:dyDescent="0.15">
      <c r="A169" s="241"/>
      <c r="B169" s="240"/>
      <c r="C169" s="8" t="s">
        <v>50</v>
      </c>
      <c r="D169" s="108">
        <v>931.84124124723212</v>
      </c>
      <c r="E169" s="109">
        <v>18.751155193445435</v>
      </c>
      <c r="F169" s="108">
        <v>2296.9944590657597</v>
      </c>
      <c r="G169" s="109">
        <v>17.983437811128098</v>
      </c>
      <c r="H169" s="108">
        <v>1924.8740799262546</v>
      </c>
      <c r="I169" s="109">
        <v>23.967980081667285</v>
      </c>
      <c r="J169" s="108">
        <v>3603.5425080690588</v>
      </c>
      <c r="K169" s="109">
        <v>28.663420201017573</v>
      </c>
      <c r="L169" s="108">
        <v>355.6062063019196</v>
      </c>
      <c r="M169" s="109">
        <v>32.806694963627528</v>
      </c>
      <c r="N169" s="108">
        <v>143.61391263057928</v>
      </c>
      <c r="O169" s="109">
        <v>30.390923123929412</v>
      </c>
      <c r="P169" s="108">
        <v>12.722222222222221</v>
      </c>
      <c r="Q169" s="109">
        <v>21.665089877010402</v>
      </c>
      <c r="R169" s="108">
        <v>2.6666666666666665</v>
      </c>
      <c r="S169" s="109">
        <v>20.512820512820511</v>
      </c>
      <c r="T169" s="108">
        <v>4.333333333333333</v>
      </c>
      <c r="U169" s="109">
        <v>43.333333333333329</v>
      </c>
      <c r="V169" s="108">
        <v>9276.194629463027</v>
      </c>
      <c r="W169" s="109">
        <v>23.200049387293543</v>
      </c>
    </row>
    <row r="170" spans="1:23" s="6" customFormat="1" ht="24" customHeight="1" x14ac:dyDescent="0.15">
      <c r="A170" s="241"/>
      <c r="B170" s="240"/>
      <c r="C170" s="8" t="s">
        <v>51</v>
      </c>
      <c r="D170" s="108">
        <v>1377.2819628144514</v>
      </c>
      <c r="E170" s="109">
        <v>27.714622069420702</v>
      </c>
      <c r="F170" s="108">
        <v>2518.7750798118295</v>
      </c>
      <c r="G170" s="109">
        <v>19.719784185477867</v>
      </c>
      <c r="H170" s="108">
        <v>2341.2897351276065</v>
      </c>
      <c r="I170" s="109">
        <v>29.153068412194759</v>
      </c>
      <c r="J170" s="108">
        <v>3179.8419022025155</v>
      </c>
      <c r="K170" s="109">
        <v>25.29320645213463</v>
      </c>
      <c r="L170" s="108">
        <v>270.56454070185788</v>
      </c>
      <c r="M170" s="109">
        <v>24.961117656207566</v>
      </c>
      <c r="N170" s="108">
        <v>132.96084401709402</v>
      </c>
      <c r="O170" s="109">
        <v>28.13656918748886</v>
      </c>
      <c r="P170" s="108">
        <v>12.111111111111111</v>
      </c>
      <c r="Q170" s="109">
        <v>20.624408703878899</v>
      </c>
      <c r="R170" s="108">
        <v>1.4</v>
      </c>
      <c r="S170" s="109">
        <v>10.769230769230768</v>
      </c>
      <c r="T170" s="108"/>
      <c r="U170" s="109"/>
      <c r="V170" s="108">
        <v>9834.2251757864669</v>
      </c>
      <c r="W170" s="109">
        <v>24.595701025865473</v>
      </c>
    </row>
    <row r="171" spans="1:23" s="6" customFormat="1" ht="24" customHeight="1" x14ac:dyDescent="0.15">
      <c r="A171" s="241"/>
      <c r="B171" s="240"/>
      <c r="C171" s="8" t="s">
        <v>52</v>
      </c>
      <c r="D171" s="108">
        <v>904.18524647395611</v>
      </c>
      <c r="E171" s="109">
        <v>18.19464210187126</v>
      </c>
      <c r="F171" s="108">
        <v>2780.7364991859417</v>
      </c>
      <c r="G171" s="109">
        <v>21.770710723692176</v>
      </c>
      <c r="H171" s="108">
        <v>1539.4269200560234</v>
      </c>
      <c r="I171" s="109">
        <v>19.168502574723625</v>
      </c>
      <c r="J171" s="108">
        <v>2358.7860619625249</v>
      </c>
      <c r="K171" s="109">
        <v>18.76233620303935</v>
      </c>
      <c r="L171" s="108">
        <v>197.4678923443588</v>
      </c>
      <c r="M171" s="109">
        <v>18.217536124078745</v>
      </c>
      <c r="N171" s="108">
        <v>62.471563390313392</v>
      </c>
      <c r="O171" s="109">
        <v>13.219948162755095</v>
      </c>
      <c r="P171" s="108">
        <v>4.9444444444444446</v>
      </c>
      <c r="Q171" s="109">
        <v>8.4200567644276241</v>
      </c>
      <c r="R171" s="108">
        <v>2.65</v>
      </c>
      <c r="S171" s="109">
        <v>20.384615384615383</v>
      </c>
      <c r="T171" s="108">
        <v>0.66666666666666663</v>
      </c>
      <c r="U171" s="109">
        <v>6.6666666666666661</v>
      </c>
      <c r="V171" s="108">
        <v>7851.3352945242286</v>
      </c>
      <c r="W171" s="109">
        <v>19.636432164824818</v>
      </c>
    </row>
    <row r="172" spans="1:23" s="6" customFormat="1" ht="24" customHeight="1" x14ac:dyDescent="0.15">
      <c r="A172" s="241"/>
      <c r="B172" s="240"/>
      <c r="C172" s="9" t="s">
        <v>53</v>
      </c>
      <c r="D172" s="110">
        <v>1591.8091657190735</v>
      </c>
      <c r="E172" s="111">
        <v>32.031487106963141</v>
      </c>
      <c r="F172" s="110">
        <v>4449.3006575616791</v>
      </c>
      <c r="G172" s="111">
        <v>34.834094336829715</v>
      </c>
      <c r="H172" s="110">
        <v>1962.3760508552962</v>
      </c>
      <c r="I172" s="111">
        <v>24.434943869908938</v>
      </c>
      <c r="J172" s="110">
        <v>2469.6617019717569</v>
      </c>
      <c r="K172" s="111">
        <v>19.644266984353855</v>
      </c>
      <c r="L172" s="110">
        <v>166.85324202628763</v>
      </c>
      <c r="M172" s="111">
        <v>15.393160518130097</v>
      </c>
      <c r="N172" s="110">
        <v>80.779914529914535</v>
      </c>
      <c r="O172" s="111">
        <v>17.094278175897912</v>
      </c>
      <c r="P172" s="110">
        <v>12.499999999999998</v>
      </c>
      <c r="Q172" s="111">
        <v>21.286660359508037</v>
      </c>
      <c r="R172" s="110">
        <v>1.4</v>
      </c>
      <c r="S172" s="111">
        <v>10.769230769230768</v>
      </c>
      <c r="T172" s="110">
        <v>0.66666666666666663</v>
      </c>
      <c r="U172" s="111">
        <v>6.6666666666666661</v>
      </c>
      <c r="V172" s="110">
        <v>10735.347399330672</v>
      </c>
      <c r="W172" s="111">
        <v>26.849435550129495</v>
      </c>
    </row>
    <row r="173" spans="1:23" s="6" customFormat="1" ht="24" customHeight="1" x14ac:dyDescent="0.15">
      <c r="A173" s="249" t="s">
        <v>59</v>
      </c>
      <c r="B173" s="257"/>
      <c r="C173" s="258"/>
      <c r="D173" s="112">
        <v>4969.5137799988033</v>
      </c>
      <c r="E173" s="113">
        <v>100</v>
      </c>
      <c r="F173" s="112">
        <v>12772.832887627226</v>
      </c>
      <c r="G173" s="113">
        <v>100</v>
      </c>
      <c r="H173" s="112">
        <v>8031.0233627011366</v>
      </c>
      <c r="I173" s="113">
        <v>100</v>
      </c>
      <c r="J173" s="112">
        <v>12571.920876145585</v>
      </c>
      <c r="K173" s="113">
        <v>100</v>
      </c>
      <c r="L173" s="112">
        <v>1083.9440141598441</v>
      </c>
      <c r="M173" s="113">
        <v>100</v>
      </c>
      <c r="N173" s="112">
        <v>472.55528252611577</v>
      </c>
      <c r="O173" s="113">
        <v>100</v>
      </c>
      <c r="P173" s="112">
        <v>58.722222222222229</v>
      </c>
      <c r="Q173" s="113">
        <v>100</v>
      </c>
      <c r="R173" s="112">
        <v>13</v>
      </c>
      <c r="S173" s="113">
        <v>100</v>
      </c>
      <c r="T173" s="112">
        <v>10</v>
      </c>
      <c r="U173" s="113">
        <v>100</v>
      </c>
      <c r="V173" s="112">
        <v>39983.512425380934</v>
      </c>
      <c r="W173" s="113">
        <v>100</v>
      </c>
    </row>
    <row r="174" spans="1:23" s="6" customFormat="1" ht="24" customHeight="1" x14ac:dyDescent="0.15">
      <c r="A174" s="253" t="s">
        <v>156</v>
      </c>
      <c r="B174" s="253" t="s">
        <v>77</v>
      </c>
      <c r="C174" s="7" t="s">
        <v>49</v>
      </c>
      <c r="D174" s="118">
        <v>63.8</v>
      </c>
      <c r="E174" s="119">
        <v>5</v>
      </c>
      <c r="F174" s="118">
        <v>116.28205128205128</v>
      </c>
      <c r="G174" s="119">
        <v>2.7777777777777777</v>
      </c>
      <c r="H174" s="118"/>
      <c r="I174" s="119"/>
      <c r="J174" s="118">
        <v>517.60919540229872</v>
      </c>
      <c r="K174" s="119">
        <v>10.126582278481006</v>
      </c>
      <c r="L174" s="118">
        <v>64.526785714285708</v>
      </c>
      <c r="M174" s="119">
        <v>8.6538461538461515</v>
      </c>
      <c r="N174" s="118">
        <v>27.911392405063292</v>
      </c>
      <c r="O174" s="119">
        <v>12</v>
      </c>
      <c r="P174" s="118">
        <v>9.8666666666666671</v>
      </c>
      <c r="Q174" s="119">
        <v>33.333333333333336</v>
      </c>
      <c r="R174" s="118"/>
      <c r="S174" s="119"/>
      <c r="T174" s="118">
        <v>4.75</v>
      </c>
      <c r="U174" s="119">
        <v>25</v>
      </c>
      <c r="V174" s="118">
        <v>804.74609147036574</v>
      </c>
      <c r="W174" s="119">
        <v>5.8170845634922079</v>
      </c>
    </row>
    <row r="175" spans="1:23" s="6" customFormat="1" ht="24" customHeight="1" x14ac:dyDescent="0.15">
      <c r="A175" s="248"/>
      <c r="B175" s="248"/>
      <c r="C175" s="8" t="s">
        <v>50</v>
      </c>
      <c r="D175" s="108">
        <v>255.2</v>
      </c>
      <c r="E175" s="109">
        <v>20</v>
      </c>
      <c r="F175" s="108">
        <v>232.56410256410257</v>
      </c>
      <c r="G175" s="109">
        <v>5.5555555555555554</v>
      </c>
      <c r="H175" s="108">
        <v>555.19999999999993</v>
      </c>
      <c r="I175" s="109">
        <v>25</v>
      </c>
      <c r="J175" s="108">
        <v>1196.9712643678167</v>
      </c>
      <c r="K175" s="109">
        <v>23.417721518987346</v>
      </c>
      <c r="L175" s="108">
        <v>243.76785714285722</v>
      </c>
      <c r="M175" s="109">
        <v>32.692307692307693</v>
      </c>
      <c r="N175" s="108">
        <v>86.835443037974684</v>
      </c>
      <c r="O175" s="109">
        <v>37.333333333333336</v>
      </c>
      <c r="P175" s="108">
        <v>7.4</v>
      </c>
      <c r="Q175" s="109">
        <v>25</v>
      </c>
      <c r="R175" s="108">
        <v>8.6666666666666661</v>
      </c>
      <c r="S175" s="109">
        <v>66.666666666666671</v>
      </c>
      <c r="T175" s="108">
        <v>11.875</v>
      </c>
      <c r="U175" s="109">
        <v>62.5</v>
      </c>
      <c r="V175" s="108">
        <v>2598.4803337794178</v>
      </c>
      <c r="W175" s="109">
        <v>18.783042251933637</v>
      </c>
    </row>
    <row r="176" spans="1:23" s="6" customFormat="1" ht="24" customHeight="1" x14ac:dyDescent="0.15">
      <c r="A176" s="248"/>
      <c r="B176" s="248"/>
      <c r="C176" s="8" t="s">
        <v>51</v>
      </c>
      <c r="D176" s="108">
        <v>127.6</v>
      </c>
      <c r="E176" s="109">
        <v>10</v>
      </c>
      <c r="F176" s="108">
        <v>581.41025641025647</v>
      </c>
      <c r="G176" s="109">
        <v>13.888888888888889</v>
      </c>
      <c r="H176" s="108">
        <v>624.59999999999991</v>
      </c>
      <c r="I176" s="109">
        <v>28.125</v>
      </c>
      <c r="J176" s="108">
        <v>1455.7758620689665</v>
      </c>
      <c r="K176" s="109">
        <v>28.481012658227854</v>
      </c>
      <c r="L176" s="108">
        <v>229.4285714285715</v>
      </c>
      <c r="M176" s="109">
        <v>30.76923076923077</v>
      </c>
      <c r="N176" s="108">
        <v>58.924050632911396</v>
      </c>
      <c r="O176" s="109">
        <v>25.333333333333336</v>
      </c>
      <c r="P176" s="108">
        <v>7.4</v>
      </c>
      <c r="Q176" s="109">
        <v>25</v>
      </c>
      <c r="R176" s="108">
        <v>2.1666666666666665</v>
      </c>
      <c r="S176" s="109">
        <v>16.666666666666668</v>
      </c>
      <c r="T176" s="108"/>
      <c r="U176" s="109"/>
      <c r="V176" s="108">
        <v>3087.3054072073728</v>
      </c>
      <c r="W176" s="109">
        <v>22.316500592427378</v>
      </c>
    </row>
    <row r="177" spans="1:23" s="6" customFormat="1" ht="24" customHeight="1" x14ac:dyDescent="0.15">
      <c r="A177" s="248"/>
      <c r="B177" s="248"/>
      <c r="C177" s="8" t="s">
        <v>52</v>
      </c>
      <c r="D177" s="108">
        <v>255.2</v>
      </c>
      <c r="E177" s="109">
        <v>20</v>
      </c>
      <c r="F177" s="108">
        <v>813.97435897435901</v>
      </c>
      <c r="G177" s="109">
        <v>19.444444444444443</v>
      </c>
      <c r="H177" s="108">
        <v>208.20000000000002</v>
      </c>
      <c r="I177" s="109">
        <v>9.3750000000000018</v>
      </c>
      <c r="J177" s="108">
        <v>808.7643678160922</v>
      </c>
      <c r="K177" s="109">
        <v>15.822784810126581</v>
      </c>
      <c r="L177" s="108">
        <v>86.035714285714292</v>
      </c>
      <c r="M177" s="109">
        <v>11.538461538461537</v>
      </c>
      <c r="N177" s="108">
        <v>31.012658227848103</v>
      </c>
      <c r="O177" s="109">
        <v>13.333333333333334</v>
      </c>
      <c r="P177" s="108">
        <v>2.4666666666666668</v>
      </c>
      <c r="Q177" s="109">
        <v>8.3333333333333339</v>
      </c>
      <c r="R177" s="108"/>
      <c r="S177" s="109"/>
      <c r="T177" s="108"/>
      <c r="U177" s="109"/>
      <c r="V177" s="108">
        <v>2205.6537659706801</v>
      </c>
      <c r="W177" s="109">
        <v>15.943506418271273</v>
      </c>
    </row>
    <row r="178" spans="1:23" s="6" customFormat="1" ht="24" customHeight="1" x14ac:dyDescent="0.15">
      <c r="A178" s="248"/>
      <c r="B178" s="248"/>
      <c r="C178" s="9" t="s">
        <v>53</v>
      </c>
      <c r="D178" s="110">
        <v>574.20000000000005</v>
      </c>
      <c r="E178" s="111">
        <v>45.000000000000007</v>
      </c>
      <c r="F178" s="110">
        <v>2441.9230769230771</v>
      </c>
      <c r="G178" s="111">
        <v>58.333333333333329</v>
      </c>
      <c r="H178" s="110">
        <v>832.79999999999984</v>
      </c>
      <c r="I178" s="111">
        <v>37.5</v>
      </c>
      <c r="J178" s="110">
        <v>1132.2701149425293</v>
      </c>
      <c r="K178" s="111">
        <v>22.151898734177216</v>
      </c>
      <c r="L178" s="110">
        <v>121.8839285714286</v>
      </c>
      <c r="M178" s="111">
        <v>16.346153846153847</v>
      </c>
      <c r="N178" s="110">
        <v>27.911392405063292</v>
      </c>
      <c r="O178" s="111">
        <v>12</v>
      </c>
      <c r="P178" s="110">
        <v>2.4666666666666668</v>
      </c>
      <c r="Q178" s="111">
        <v>8.3333333333333339</v>
      </c>
      <c r="R178" s="110">
        <v>2.1666666666666665</v>
      </c>
      <c r="S178" s="111">
        <v>16.666666666666668</v>
      </c>
      <c r="T178" s="110">
        <v>2.375</v>
      </c>
      <c r="U178" s="111">
        <v>12.5</v>
      </c>
      <c r="V178" s="110">
        <v>5137.9968461754315</v>
      </c>
      <c r="W178" s="111">
        <v>37.13986617387549</v>
      </c>
    </row>
    <row r="179" spans="1:23" s="6" customFormat="1" ht="24" customHeight="1" x14ac:dyDescent="0.15">
      <c r="A179" s="248"/>
      <c r="B179" s="259" t="s">
        <v>16</v>
      </c>
      <c r="C179" s="250"/>
      <c r="D179" s="112">
        <v>1276</v>
      </c>
      <c r="E179" s="113">
        <v>100</v>
      </c>
      <c r="F179" s="112">
        <v>4186.1538461538466</v>
      </c>
      <c r="G179" s="113">
        <v>100</v>
      </c>
      <c r="H179" s="112">
        <v>2220.7999999999997</v>
      </c>
      <c r="I179" s="113">
        <v>100</v>
      </c>
      <c r="J179" s="112">
        <v>5111.3908045977032</v>
      </c>
      <c r="K179" s="113">
        <v>100</v>
      </c>
      <c r="L179" s="112">
        <v>745.64285714285734</v>
      </c>
      <c r="M179" s="113">
        <v>100</v>
      </c>
      <c r="N179" s="112">
        <v>232.59493670886076</v>
      </c>
      <c r="O179" s="113">
        <v>100</v>
      </c>
      <c r="P179" s="112">
        <v>29.6</v>
      </c>
      <c r="Q179" s="113">
        <v>100</v>
      </c>
      <c r="R179" s="112">
        <v>12.999999999999998</v>
      </c>
      <c r="S179" s="113">
        <v>100</v>
      </c>
      <c r="T179" s="112">
        <v>19</v>
      </c>
      <c r="U179" s="113">
        <v>100</v>
      </c>
      <c r="V179" s="112">
        <v>13834.18244460327</v>
      </c>
      <c r="W179" s="113">
        <v>100</v>
      </c>
    </row>
    <row r="180" spans="1:23" s="6" customFormat="1" ht="24" customHeight="1" x14ac:dyDescent="0.15">
      <c r="A180" s="91"/>
      <c r="B180" s="247" t="s">
        <v>78</v>
      </c>
      <c r="C180" s="7" t="s">
        <v>49</v>
      </c>
      <c r="D180" s="106">
        <v>91</v>
      </c>
      <c r="E180" s="107">
        <v>6.4516129032258061</v>
      </c>
      <c r="F180" s="106">
        <v>278.61111111111109</v>
      </c>
      <c r="G180" s="107">
        <v>10.869565217391305</v>
      </c>
      <c r="H180" s="106">
        <v>52.891891891891895</v>
      </c>
      <c r="I180" s="107">
        <v>3.1250000000000004</v>
      </c>
      <c r="J180" s="106">
        <v>399.73076923076934</v>
      </c>
      <c r="K180" s="107">
        <v>11.656441717791411</v>
      </c>
      <c r="L180" s="106">
        <v>39.550458715596328</v>
      </c>
      <c r="M180" s="107">
        <v>8.8235294117647047</v>
      </c>
      <c r="N180" s="106">
        <v>25.652173913043477</v>
      </c>
      <c r="O180" s="107">
        <v>15.38461538461539</v>
      </c>
      <c r="P180" s="106">
        <v>9.3333333333333339</v>
      </c>
      <c r="Q180" s="107">
        <v>26.666666666666668</v>
      </c>
      <c r="R180" s="106">
        <v>1</v>
      </c>
      <c r="S180" s="107">
        <v>14.285714285714286</v>
      </c>
      <c r="T180" s="106">
        <v>4.666666666666667</v>
      </c>
      <c r="U180" s="107">
        <v>22.222222222222221</v>
      </c>
      <c r="V180" s="106">
        <v>902.43640486241202</v>
      </c>
      <c r="W180" s="107">
        <v>9.2334937665028534</v>
      </c>
    </row>
    <row r="181" spans="1:23" s="6" customFormat="1" ht="24" customHeight="1" x14ac:dyDescent="0.15">
      <c r="A181" s="91"/>
      <c r="B181" s="248"/>
      <c r="C181" s="8" t="s">
        <v>50</v>
      </c>
      <c r="D181" s="108">
        <v>273</v>
      </c>
      <c r="E181" s="109">
        <v>19.35483870967742</v>
      </c>
      <c r="F181" s="108">
        <v>334.33333333333331</v>
      </c>
      <c r="G181" s="109">
        <v>13.043478260869566</v>
      </c>
      <c r="H181" s="108">
        <v>158.67567567567568</v>
      </c>
      <c r="I181" s="109">
        <v>9.375</v>
      </c>
      <c r="J181" s="108">
        <v>904.65384615384642</v>
      </c>
      <c r="K181" s="109">
        <v>26.380368098159511</v>
      </c>
      <c r="L181" s="108">
        <v>123.04587155963303</v>
      </c>
      <c r="M181" s="109">
        <v>27.450980392156865</v>
      </c>
      <c r="N181" s="108">
        <v>58.999999999999957</v>
      </c>
      <c r="O181" s="109">
        <v>35.384615384615373</v>
      </c>
      <c r="P181" s="108">
        <v>9.3333333333333339</v>
      </c>
      <c r="Q181" s="109">
        <v>26.666666666666668</v>
      </c>
      <c r="R181" s="108">
        <v>5</v>
      </c>
      <c r="S181" s="109">
        <v>71.428571428571431</v>
      </c>
      <c r="T181" s="108">
        <v>11.666666666666668</v>
      </c>
      <c r="U181" s="109">
        <v>55.55555555555555</v>
      </c>
      <c r="V181" s="108">
        <v>1878.7087267224883</v>
      </c>
      <c r="W181" s="109">
        <v>19.222457365193936</v>
      </c>
    </row>
    <row r="182" spans="1:23" s="6" customFormat="1" ht="24" customHeight="1" x14ac:dyDescent="0.15">
      <c r="A182" s="91"/>
      <c r="B182" s="248"/>
      <c r="C182" s="8" t="s">
        <v>51</v>
      </c>
      <c r="D182" s="108">
        <v>182</v>
      </c>
      <c r="E182" s="109">
        <v>12.903225806451612</v>
      </c>
      <c r="F182" s="108">
        <v>501.5</v>
      </c>
      <c r="G182" s="109">
        <v>19.565217391304351</v>
      </c>
      <c r="H182" s="108">
        <v>687.59459459459447</v>
      </c>
      <c r="I182" s="109">
        <v>40.624999999999993</v>
      </c>
      <c r="J182" s="108">
        <v>946.73076923076951</v>
      </c>
      <c r="K182" s="109">
        <v>27.607361963190186</v>
      </c>
      <c r="L182" s="108">
        <v>114.25688073394495</v>
      </c>
      <c r="M182" s="109">
        <v>25.490196078431374</v>
      </c>
      <c r="N182" s="108">
        <v>38.478260869565204</v>
      </c>
      <c r="O182" s="109">
        <v>23.07692307692308</v>
      </c>
      <c r="P182" s="108">
        <v>16.333333333333336</v>
      </c>
      <c r="Q182" s="109">
        <v>46.666666666666671</v>
      </c>
      <c r="R182" s="108">
        <v>1</v>
      </c>
      <c r="S182" s="109">
        <v>14.285714285714286</v>
      </c>
      <c r="T182" s="108">
        <v>4.666666666666667</v>
      </c>
      <c r="U182" s="109">
        <v>22.222222222222221</v>
      </c>
      <c r="V182" s="108">
        <v>2492.560505428874</v>
      </c>
      <c r="W182" s="109">
        <v>25.503228554944709</v>
      </c>
    </row>
    <row r="183" spans="1:23" s="6" customFormat="1" ht="24" customHeight="1" x14ac:dyDescent="0.15">
      <c r="A183" s="91"/>
      <c r="B183" s="248"/>
      <c r="C183" s="8" t="s">
        <v>52</v>
      </c>
      <c r="D183" s="108">
        <v>318.5</v>
      </c>
      <c r="E183" s="109">
        <v>22.580645161290324</v>
      </c>
      <c r="F183" s="108">
        <v>334.33333333333331</v>
      </c>
      <c r="G183" s="109">
        <v>13.043478260869566</v>
      </c>
      <c r="H183" s="108">
        <v>211.56756756756758</v>
      </c>
      <c r="I183" s="109">
        <v>12.500000000000002</v>
      </c>
      <c r="J183" s="108">
        <v>547.00000000000011</v>
      </c>
      <c r="K183" s="109">
        <v>15.950920245398773</v>
      </c>
      <c r="L183" s="108">
        <v>74.706422018348619</v>
      </c>
      <c r="M183" s="109">
        <v>16.666666666666664</v>
      </c>
      <c r="N183" s="108">
        <v>17.956521739130434</v>
      </c>
      <c r="O183" s="109">
        <v>10.769230769230774</v>
      </c>
      <c r="P183" s="108"/>
      <c r="Q183" s="109"/>
      <c r="R183" s="108"/>
      <c r="S183" s="109"/>
      <c r="T183" s="108"/>
      <c r="U183" s="109"/>
      <c r="V183" s="108">
        <v>1504.06384465838</v>
      </c>
      <c r="W183" s="109">
        <v>15.389188710968321</v>
      </c>
    </row>
    <row r="184" spans="1:23" s="6" customFormat="1" ht="24" customHeight="1" x14ac:dyDescent="0.15">
      <c r="A184" s="91"/>
      <c r="B184" s="248"/>
      <c r="C184" s="9" t="s">
        <v>53</v>
      </c>
      <c r="D184" s="110">
        <v>546</v>
      </c>
      <c r="E184" s="111">
        <v>38.70967741935484</v>
      </c>
      <c r="F184" s="110">
        <v>1114.4444444444439</v>
      </c>
      <c r="G184" s="111">
        <v>43.478260869565204</v>
      </c>
      <c r="H184" s="110">
        <v>581.81081081081072</v>
      </c>
      <c r="I184" s="111">
        <v>34.375</v>
      </c>
      <c r="J184" s="110">
        <v>631.1538461538463</v>
      </c>
      <c r="K184" s="111">
        <v>18.404907975460123</v>
      </c>
      <c r="L184" s="110">
        <v>96.678899082568805</v>
      </c>
      <c r="M184" s="111">
        <v>21.56862745098039</v>
      </c>
      <c r="N184" s="110">
        <v>25.652173913043477</v>
      </c>
      <c r="O184" s="111">
        <v>15.38461538461539</v>
      </c>
      <c r="P184" s="110"/>
      <c r="Q184" s="111"/>
      <c r="R184" s="110"/>
      <c r="S184" s="111"/>
      <c r="T184" s="110"/>
      <c r="U184" s="111"/>
      <c r="V184" s="110">
        <v>2995.7401744047133</v>
      </c>
      <c r="W184" s="111">
        <v>30.651631602390186</v>
      </c>
    </row>
    <row r="185" spans="1:23" s="6" customFormat="1" ht="24" customHeight="1" x14ac:dyDescent="0.15">
      <c r="A185" s="92"/>
      <c r="B185" s="249" t="s">
        <v>16</v>
      </c>
      <c r="C185" s="250"/>
      <c r="D185" s="112">
        <v>1410.5</v>
      </c>
      <c r="E185" s="113">
        <v>100</v>
      </c>
      <c r="F185" s="112">
        <v>2563.2222222222217</v>
      </c>
      <c r="G185" s="113">
        <v>100</v>
      </c>
      <c r="H185" s="112">
        <v>1692.5405405405404</v>
      </c>
      <c r="I185" s="113">
        <v>100</v>
      </c>
      <c r="J185" s="112">
        <v>3429.2692307692314</v>
      </c>
      <c r="K185" s="113">
        <v>100</v>
      </c>
      <c r="L185" s="112">
        <v>448.23853211009174</v>
      </c>
      <c r="M185" s="113">
        <v>100</v>
      </c>
      <c r="N185" s="112">
        <v>166.73913043478254</v>
      </c>
      <c r="O185" s="113">
        <v>100</v>
      </c>
      <c r="P185" s="112">
        <v>35</v>
      </c>
      <c r="Q185" s="113">
        <v>100</v>
      </c>
      <c r="R185" s="112">
        <v>7</v>
      </c>
      <c r="S185" s="113">
        <v>100</v>
      </c>
      <c r="T185" s="112">
        <v>21.000000000000004</v>
      </c>
      <c r="U185" s="113">
        <v>100</v>
      </c>
      <c r="V185" s="112">
        <v>9773.509656076867</v>
      </c>
      <c r="W185" s="113">
        <v>100</v>
      </c>
    </row>
    <row r="186" spans="1:23" s="6" customFormat="1" ht="24" customHeight="1" x14ac:dyDescent="0.15">
      <c r="A186" s="91"/>
      <c r="B186" s="260" t="s">
        <v>21</v>
      </c>
      <c r="C186" s="7" t="s">
        <v>49</v>
      </c>
      <c r="D186" s="106"/>
      <c r="E186" s="107"/>
      <c r="F186" s="106">
        <v>50.666666666666664</v>
      </c>
      <c r="G186" s="107">
        <v>6.2499999999999991</v>
      </c>
      <c r="H186" s="106">
        <v>30.5</v>
      </c>
      <c r="I186" s="107">
        <v>7.6923076923076925</v>
      </c>
      <c r="J186" s="106">
        <v>175.875</v>
      </c>
      <c r="K186" s="107">
        <v>14.666666666666664</v>
      </c>
      <c r="L186" s="106">
        <v>37.473684210526308</v>
      </c>
      <c r="M186" s="107">
        <v>23.52941176470588</v>
      </c>
      <c r="N186" s="106">
        <v>12.926829268292684</v>
      </c>
      <c r="O186" s="107">
        <v>13.888888888888889</v>
      </c>
      <c r="P186" s="106">
        <v>2.6666666666666665</v>
      </c>
      <c r="Q186" s="107">
        <v>50</v>
      </c>
      <c r="R186" s="106">
        <v>4.333333333333333</v>
      </c>
      <c r="S186" s="107">
        <v>33.333333333333336</v>
      </c>
      <c r="T186" s="106">
        <v>4.8000000000000007</v>
      </c>
      <c r="U186" s="107">
        <v>60.000000000000007</v>
      </c>
      <c r="V186" s="106">
        <v>319.24218014548563</v>
      </c>
      <c r="W186" s="107">
        <v>11.185843154435764</v>
      </c>
    </row>
    <row r="187" spans="1:23" s="6" customFormat="1" ht="24" customHeight="1" x14ac:dyDescent="0.15">
      <c r="A187" s="91"/>
      <c r="B187" s="261"/>
      <c r="C187" s="8" t="s">
        <v>50</v>
      </c>
      <c r="D187" s="108">
        <v>42.25</v>
      </c>
      <c r="E187" s="109">
        <v>25</v>
      </c>
      <c r="F187" s="108">
        <v>101.33333333333333</v>
      </c>
      <c r="G187" s="109">
        <v>12.499999999999998</v>
      </c>
      <c r="H187" s="108">
        <v>30.5</v>
      </c>
      <c r="I187" s="109">
        <v>7.6923076923076925</v>
      </c>
      <c r="J187" s="108">
        <v>271.80681818181824</v>
      </c>
      <c r="K187" s="109">
        <v>22.666666666666668</v>
      </c>
      <c r="L187" s="108">
        <v>32.78947368421052</v>
      </c>
      <c r="M187" s="109">
        <v>20.588235294117645</v>
      </c>
      <c r="N187" s="108">
        <v>31.024390243902442</v>
      </c>
      <c r="O187" s="109">
        <v>33.333333333333336</v>
      </c>
      <c r="P187" s="108">
        <v>2.6666666666666665</v>
      </c>
      <c r="Q187" s="109">
        <v>50</v>
      </c>
      <c r="R187" s="108">
        <v>4.333333333333333</v>
      </c>
      <c r="S187" s="109">
        <v>33.333333333333336</v>
      </c>
      <c r="T187" s="108">
        <v>1.6</v>
      </c>
      <c r="U187" s="109">
        <v>20</v>
      </c>
      <c r="V187" s="108">
        <v>518.30401544326457</v>
      </c>
      <c r="W187" s="109">
        <v>18.160718675773001</v>
      </c>
    </row>
    <row r="188" spans="1:23" s="6" customFormat="1" ht="24" customHeight="1" x14ac:dyDescent="0.15">
      <c r="A188" s="91"/>
      <c r="B188" s="261"/>
      <c r="C188" s="8" t="s">
        <v>51</v>
      </c>
      <c r="D188" s="108"/>
      <c r="E188" s="109"/>
      <c r="F188" s="108">
        <v>101.33333333333333</v>
      </c>
      <c r="G188" s="109">
        <v>12.499999999999998</v>
      </c>
      <c r="H188" s="108">
        <v>91.5</v>
      </c>
      <c r="I188" s="109">
        <v>23.076923076923077</v>
      </c>
      <c r="J188" s="108">
        <v>271.80681818181824</v>
      </c>
      <c r="K188" s="109">
        <v>22.666666666666668</v>
      </c>
      <c r="L188" s="108">
        <v>32.78947368421052</v>
      </c>
      <c r="M188" s="109">
        <v>20.588235294117645</v>
      </c>
      <c r="N188" s="108">
        <v>18.097560975609756</v>
      </c>
      <c r="O188" s="109">
        <v>19.444444444444443</v>
      </c>
      <c r="P188" s="108"/>
      <c r="Q188" s="109"/>
      <c r="R188" s="108">
        <v>2.1666666666666665</v>
      </c>
      <c r="S188" s="109">
        <v>16.666666666666668</v>
      </c>
      <c r="T188" s="108"/>
      <c r="U188" s="109"/>
      <c r="V188" s="108">
        <v>517.69385284163843</v>
      </c>
      <c r="W188" s="109">
        <v>18.139339348149747</v>
      </c>
    </row>
    <row r="189" spans="1:23" s="6" customFormat="1" ht="24" customHeight="1" x14ac:dyDescent="0.15">
      <c r="A189" s="91"/>
      <c r="B189" s="261"/>
      <c r="C189" s="8" t="s">
        <v>52</v>
      </c>
      <c r="D189" s="108"/>
      <c r="E189" s="109"/>
      <c r="F189" s="108">
        <v>152</v>
      </c>
      <c r="G189" s="109">
        <v>18.75</v>
      </c>
      <c r="H189" s="108">
        <v>30.5</v>
      </c>
      <c r="I189" s="109">
        <v>7.6923076923076925</v>
      </c>
      <c r="J189" s="108">
        <v>191.86363636363637</v>
      </c>
      <c r="K189" s="109">
        <v>15.999999999999998</v>
      </c>
      <c r="L189" s="108">
        <v>23.421052631578945</v>
      </c>
      <c r="M189" s="109">
        <v>14.705882352941178</v>
      </c>
      <c r="N189" s="108">
        <v>5.1707317073170733</v>
      </c>
      <c r="O189" s="109">
        <v>5.5555555555555554</v>
      </c>
      <c r="P189" s="108"/>
      <c r="Q189" s="109"/>
      <c r="R189" s="108"/>
      <c r="S189" s="109"/>
      <c r="T189" s="108"/>
      <c r="U189" s="109"/>
      <c r="V189" s="108">
        <v>402.95542070253242</v>
      </c>
      <c r="W189" s="109">
        <v>14.119049469446947</v>
      </c>
    </row>
    <row r="190" spans="1:23" s="6" customFormat="1" ht="24" customHeight="1" x14ac:dyDescent="0.15">
      <c r="A190" s="91"/>
      <c r="B190" s="261"/>
      <c r="C190" s="9" t="s">
        <v>53</v>
      </c>
      <c r="D190" s="110">
        <v>126.75</v>
      </c>
      <c r="E190" s="111">
        <v>75</v>
      </c>
      <c r="F190" s="110">
        <v>405.33333333333337</v>
      </c>
      <c r="G190" s="111">
        <v>50</v>
      </c>
      <c r="H190" s="110">
        <v>213.5</v>
      </c>
      <c r="I190" s="111">
        <v>53.846153846153847</v>
      </c>
      <c r="J190" s="110">
        <v>287.79545454545462</v>
      </c>
      <c r="K190" s="111">
        <v>24.000000000000004</v>
      </c>
      <c r="L190" s="110">
        <v>32.78947368421052</v>
      </c>
      <c r="M190" s="111">
        <v>20.588235294117645</v>
      </c>
      <c r="N190" s="110">
        <v>25.853658536585368</v>
      </c>
      <c r="O190" s="111">
        <v>27.777777777777779</v>
      </c>
      <c r="P190" s="110"/>
      <c r="Q190" s="111"/>
      <c r="R190" s="110">
        <v>2.1666666666666665</v>
      </c>
      <c r="S190" s="111">
        <v>16.666666666666668</v>
      </c>
      <c r="T190" s="110">
        <v>1.6</v>
      </c>
      <c r="U190" s="111">
        <v>20</v>
      </c>
      <c r="V190" s="110">
        <v>1095.7885867662503</v>
      </c>
      <c r="W190" s="111">
        <v>38.39504935219454</v>
      </c>
    </row>
    <row r="191" spans="1:23" s="6" customFormat="1" ht="24" customHeight="1" x14ac:dyDescent="0.15">
      <c r="A191" s="92"/>
      <c r="B191" s="249" t="s">
        <v>16</v>
      </c>
      <c r="C191" s="250"/>
      <c r="D191" s="112">
        <v>169</v>
      </c>
      <c r="E191" s="113">
        <v>100</v>
      </c>
      <c r="F191" s="112">
        <v>810.66666666666674</v>
      </c>
      <c r="G191" s="113">
        <v>100</v>
      </c>
      <c r="H191" s="112">
        <v>396.5</v>
      </c>
      <c r="I191" s="113">
        <v>100</v>
      </c>
      <c r="J191" s="112">
        <v>1199.1477272727275</v>
      </c>
      <c r="K191" s="113">
        <v>100</v>
      </c>
      <c r="L191" s="112">
        <v>159.26315789473682</v>
      </c>
      <c r="M191" s="113">
        <v>100</v>
      </c>
      <c r="N191" s="112">
        <v>93.073170731707322</v>
      </c>
      <c r="O191" s="113">
        <v>100</v>
      </c>
      <c r="P191" s="112">
        <v>5.333333333333333</v>
      </c>
      <c r="Q191" s="113">
        <v>100</v>
      </c>
      <c r="R191" s="112">
        <v>12.999999999999998</v>
      </c>
      <c r="S191" s="113">
        <v>100</v>
      </c>
      <c r="T191" s="112">
        <v>8</v>
      </c>
      <c r="U191" s="113">
        <v>100</v>
      </c>
      <c r="V191" s="112">
        <v>2853.9840558991714</v>
      </c>
      <c r="W191" s="113">
        <v>100</v>
      </c>
    </row>
    <row r="192" spans="1:23" s="6" customFormat="1" ht="24" customHeight="1" x14ac:dyDescent="0.15">
      <c r="A192" s="91"/>
      <c r="B192" s="247" t="s">
        <v>79</v>
      </c>
      <c r="C192" s="7" t="s">
        <v>49</v>
      </c>
      <c r="D192" s="120"/>
      <c r="E192" s="121"/>
      <c r="F192" s="106"/>
      <c r="G192" s="107"/>
      <c r="H192" s="106">
        <v>20.9</v>
      </c>
      <c r="I192" s="107">
        <v>11.111111111111111</v>
      </c>
      <c r="J192" s="106">
        <v>23.586206896551722</v>
      </c>
      <c r="K192" s="107">
        <v>7.4074074074074074</v>
      </c>
      <c r="L192" s="106">
        <v>2.4615384615384617</v>
      </c>
      <c r="M192" s="107">
        <v>8.3333333333333339</v>
      </c>
      <c r="N192" s="106"/>
      <c r="O192" s="107"/>
      <c r="P192" s="106"/>
      <c r="Q192" s="107"/>
      <c r="R192" s="106"/>
      <c r="S192" s="107"/>
      <c r="T192" s="106"/>
      <c r="U192" s="107"/>
      <c r="V192" s="106">
        <v>46.947745358090181</v>
      </c>
      <c r="W192" s="107">
        <v>4.5525407311424608</v>
      </c>
    </row>
    <row r="193" spans="1:23" s="6" customFormat="1" ht="24" customHeight="1" x14ac:dyDescent="0.15">
      <c r="A193" s="91"/>
      <c r="B193" s="248"/>
      <c r="C193" s="8" t="s">
        <v>50</v>
      </c>
      <c r="D193" s="108">
        <v>29.666666666666668</v>
      </c>
      <c r="E193" s="109">
        <v>16.666666666666668</v>
      </c>
      <c r="F193" s="108">
        <v>53.857142857142861</v>
      </c>
      <c r="G193" s="109">
        <v>17.647058823529417</v>
      </c>
      <c r="H193" s="108">
        <v>20.9</v>
      </c>
      <c r="I193" s="109">
        <v>11.111111111111111</v>
      </c>
      <c r="J193" s="108">
        <v>117.93103448275859</v>
      </c>
      <c r="K193" s="109">
        <v>37.037037037037031</v>
      </c>
      <c r="L193" s="108">
        <v>12.307692307692308</v>
      </c>
      <c r="M193" s="109">
        <v>41.666666666666664</v>
      </c>
      <c r="N193" s="108">
        <v>4.5</v>
      </c>
      <c r="O193" s="109">
        <v>50</v>
      </c>
      <c r="P193" s="108"/>
      <c r="Q193" s="109"/>
      <c r="R193" s="108">
        <v>3</v>
      </c>
      <c r="S193" s="109">
        <v>100</v>
      </c>
      <c r="T193" s="108"/>
      <c r="U193" s="109"/>
      <c r="V193" s="108">
        <v>242.16253631426042</v>
      </c>
      <c r="W193" s="109">
        <v>23.482593290019569</v>
      </c>
    </row>
    <row r="194" spans="1:23" s="6" customFormat="1" ht="24" customHeight="1" x14ac:dyDescent="0.15">
      <c r="A194" s="91"/>
      <c r="B194" s="248"/>
      <c r="C194" s="8" t="s">
        <v>51</v>
      </c>
      <c r="D194" s="108">
        <v>29.666666666666668</v>
      </c>
      <c r="E194" s="109">
        <v>16.666666666666668</v>
      </c>
      <c r="F194" s="108">
        <v>107.71428571428571</v>
      </c>
      <c r="G194" s="109">
        <v>35.294117647058826</v>
      </c>
      <c r="H194" s="108">
        <v>20.9</v>
      </c>
      <c r="I194" s="109">
        <v>11.111111111111111</v>
      </c>
      <c r="J194" s="108">
        <v>94.344827586206875</v>
      </c>
      <c r="K194" s="109">
        <v>29.629629629629626</v>
      </c>
      <c r="L194" s="108">
        <v>9.8461538461538467</v>
      </c>
      <c r="M194" s="109">
        <v>33.333333333333336</v>
      </c>
      <c r="N194" s="108">
        <v>2.25</v>
      </c>
      <c r="O194" s="109">
        <v>25</v>
      </c>
      <c r="P194" s="108"/>
      <c r="Q194" s="109"/>
      <c r="R194" s="108"/>
      <c r="S194" s="109"/>
      <c r="T194" s="108"/>
      <c r="U194" s="109"/>
      <c r="V194" s="108">
        <v>264.72193381331311</v>
      </c>
      <c r="W194" s="109">
        <v>25.670186649426185</v>
      </c>
    </row>
    <row r="195" spans="1:23" s="6" customFormat="1" ht="24" customHeight="1" x14ac:dyDescent="0.15">
      <c r="A195" s="91"/>
      <c r="B195" s="248"/>
      <c r="C195" s="8" t="s">
        <v>52</v>
      </c>
      <c r="D195" s="108">
        <v>59.333333333333336</v>
      </c>
      <c r="E195" s="109">
        <v>33.333333333333336</v>
      </c>
      <c r="F195" s="108">
        <v>35.904761904761905</v>
      </c>
      <c r="G195" s="109">
        <v>11.764705882352944</v>
      </c>
      <c r="H195" s="108">
        <v>41.8</v>
      </c>
      <c r="I195" s="109">
        <v>22.222222222222221</v>
      </c>
      <c r="J195" s="108">
        <v>70.75862068965516</v>
      </c>
      <c r="K195" s="109">
        <v>22.222222222222221</v>
      </c>
      <c r="L195" s="108">
        <v>4.9230769230769234</v>
      </c>
      <c r="M195" s="109">
        <v>16.666666666666668</v>
      </c>
      <c r="N195" s="108"/>
      <c r="O195" s="109"/>
      <c r="P195" s="108"/>
      <c r="Q195" s="109"/>
      <c r="R195" s="108"/>
      <c r="S195" s="109"/>
      <c r="T195" s="108"/>
      <c r="U195" s="109"/>
      <c r="V195" s="108">
        <v>212.71979285082736</v>
      </c>
      <c r="W195" s="109">
        <v>20.627519253311664</v>
      </c>
    </row>
    <row r="196" spans="1:23" s="6" customFormat="1" ht="24" customHeight="1" x14ac:dyDescent="0.15">
      <c r="A196" s="91"/>
      <c r="B196" s="248"/>
      <c r="C196" s="9" t="s">
        <v>53</v>
      </c>
      <c r="D196" s="110">
        <v>59.333333333333336</v>
      </c>
      <c r="E196" s="111">
        <v>33.333333333333336</v>
      </c>
      <c r="F196" s="110">
        <v>107.71428571428571</v>
      </c>
      <c r="G196" s="111">
        <v>35.294117647058826</v>
      </c>
      <c r="H196" s="110">
        <v>83.6</v>
      </c>
      <c r="I196" s="111">
        <v>44.444444444444443</v>
      </c>
      <c r="J196" s="110">
        <v>11.793103448275861</v>
      </c>
      <c r="K196" s="111">
        <v>3.7037037037037037</v>
      </c>
      <c r="L196" s="110"/>
      <c r="M196" s="111"/>
      <c r="N196" s="110">
        <v>2.25</v>
      </c>
      <c r="O196" s="111">
        <v>25</v>
      </c>
      <c r="P196" s="110"/>
      <c r="Q196" s="111"/>
      <c r="R196" s="110"/>
      <c r="S196" s="111"/>
      <c r="T196" s="110"/>
      <c r="U196" s="111"/>
      <c r="V196" s="110">
        <v>264.69072249589487</v>
      </c>
      <c r="W196" s="111">
        <v>25.667160076100132</v>
      </c>
    </row>
    <row r="197" spans="1:23" s="6" customFormat="1" ht="24" customHeight="1" x14ac:dyDescent="0.15">
      <c r="A197" s="92"/>
      <c r="B197" s="249" t="s">
        <v>16</v>
      </c>
      <c r="C197" s="250"/>
      <c r="D197" s="116">
        <v>178</v>
      </c>
      <c r="E197" s="117">
        <v>100</v>
      </c>
      <c r="F197" s="112">
        <v>305.19047619047615</v>
      </c>
      <c r="G197" s="113">
        <v>100</v>
      </c>
      <c r="H197" s="112">
        <v>188.1</v>
      </c>
      <c r="I197" s="113">
        <v>100</v>
      </c>
      <c r="J197" s="112">
        <v>318.41379310344826</v>
      </c>
      <c r="K197" s="113">
        <v>100</v>
      </c>
      <c r="L197" s="112">
        <v>29.53846153846154</v>
      </c>
      <c r="M197" s="113">
        <v>100</v>
      </c>
      <c r="N197" s="112">
        <v>9</v>
      </c>
      <c r="O197" s="113">
        <v>100</v>
      </c>
      <c r="P197" s="112"/>
      <c r="Q197" s="113"/>
      <c r="R197" s="112">
        <v>3</v>
      </c>
      <c r="S197" s="113">
        <v>100</v>
      </c>
      <c r="T197" s="112"/>
      <c r="U197" s="113"/>
      <c r="V197" s="112">
        <v>1031.2427308323859</v>
      </c>
      <c r="W197" s="113">
        <v>100</v>
      </c>
    </row>
    <row r="198" spans="1:23" s="6" customFormat="1" ht="24" customHeight="1" x14ac:dyDescent="0.15">
      <c r="A198" s="93"/>
      <c r="B198" s="253" t="s">
        <v>80</v>
      </c>
      <c r="C198" s="7" t="s">
        <v>49</v>
      </c>
      <c r="D198" s="106">
        <v>19.428571428571427</v>
      </c>
      <c r="E198" s="107">
        <v>16.666666666666668</v>
      </c>
      <c r="F198" s="106">
        <v>88.08</v>
      </c>
      <c r="G198" s="107">
        <v>14.999999999999998</v>
      </c>
      <c r="H198" s="106"/>
      <c r="I198" s="107"/>
      <c r="J198" s="106">
        <v>98.48484848484847</v>
      </c>
      <c r="K198" s="107">
        <v>8.3333333333333339</v>
      </c>
      <c r="L198" s="106">
        <v>6.8</v>
      </c>
      <c r="M198" s="107">
        <v>6.9767441860465134</v>
      </c>
      <c r="N198" s="106">
        <v>2.16</v>
      </c>
      <c r="O198" s="107">
        <v>4.3478260869565215</v>
      </c>
      <c r="P198" s="106"/>
      <c r="Q198" s="107"/>
      <c r="R198" s="106"/>
      <c r="S198" s="107"/>
      <c r="T198" s="106"/>
      <c r="U198" s="107"/>
      <c r="V198" s="106">
        <v>214.95341991341991</v>
      </c>
      <c r="W198" s="107">
        <v>8.9853342190143923</v>
      </c>
    </row>
    <row r="199" spans="1:23" s="6" customFormat="1" ht="24" customHeight="1" x14ac:dyDescent="0.15">
      <c r="A199" s="94"/>
      <c r="B199" s="254"/>
      <c r="C199" s="8" t="s">
        <v>50</v>
      </c>
      <c r="D199" s="108"/>
      <c r="E199" s="109"/>
      <c r="F199" s="108">
        <v>88.08</v>
      </c>
      <c r="G199" s="109">
        <v>14.999999999999998</v>
      </c>
      <c r="H199" s="108">
        <v>53.466666666666669</v>
      </c>
      <c r="I199" s="109">
        <v>15.384615384615381</v>
      </c>
      <c r="J199" s="108">
        <v>216.6666666666666</v>
      </c>
      <c r="K199" s="109">
        <v>18.333333333333332</v>
      </c>
      <c r="L199" s="108">
        <v>18.133333333333329</v>
      </c>
      <c r="M199" s="109">
        <v>18.604651162790699</v>
      </c>
      <c r="N199" s="108">
        <v>8.64</v>
      </c>
      <c r="O199" s="109">
        <v>17.391304347826086</v>
      </c>
      <c r="P199" s="108"/>
      <c r="Q199" s="109"/>
      <c r="R199" s="108">
        <v>0.75</v>
      </c>
      <c r="S199" s="109">
        <v>25</v>
      </c>
      <c r="T199" s="108"/>
      <c r="U199" s="109"/>
      <c r="V199" s="108">
        <v>385.73666666666657</v>
      </c>
      <c r="W199" s="109">
        <v>16.124297403244807</v>
      </c>
    </row>
    <row r="200" spans="1:23" s="6" customFormat="1" ht="24" customHeight="1" x14ac:dyDescent="0.15">
      <c r="A200" s="94"/>
      <c r="B200" s="254"/>
      <c r="C200" s="8" t="s">
        <v>51</v>
      </c>
      <c r="D200" s="108"/>
      <c r="E200" s="109"/>
      <c r="F200" s="108">
        <v>29.36</v>
      </c>
      <c r="G200" s="109">
        <v>4.9999999999999991</v>
      </c>
      <c r="H200" s="108">
        <v>26.733333333333334</v>
      </c>
      <c r="I200" s="109">
        <v>7.6923076923076907</v>
      </c>
      <c r="J200" s="108">
        <v>216.6666666666666</v>
      </c>
      <c r="K200" s="109">
        <v>18.333333333333332</v>
      </c>
      <c r="L200" s="108">
        <v>20.399999999999995</v>
      </c>
      <c r="M200" s="109">
        <v>20.930232558139537</v>
      </c>
      <c r="N200" s="108">
        <v>8.64</v>
      </c>
      <c r="O200" s="109">
        <v>17.391304347826086</v>
      </c>
      <c r="P200" s="108"/>
      <c r="Q200" s="109"/>
      <c r="R200" s="108"/>
      <c r="S200" s="109"/>
      <c r="T200" s="108"/>
      <c r="U200" s="109"/>
      <c r="V200" s="108">
        <v>301.7999999999999</v>
      </c>
      <c r="W200" s="109">
        <v>12.615634905417208</v>
      </c>
    </row>
    <row r="201" spans="1:23" s="6" customFormat="1" ht="24" customHeight="1" x14ac:dyDescent="0.15">
      <c r="A201" s="94"/>
      <c r="B201" s="254"/>
      <c r="C201" s="8" t="s">
        <v>52</v>
      </c>
      <c r="D201" s="108"/>
      <c r="E201" s="109"/>
      <c r="F201" s="108">
        <v>88.08</v>
      </c>
      <c r="G201" s="109">
        <v>14.999999999999998</v>
      </c>
      <c r="H201" s="108">
        <v>80.2</v>
      </c>
      <c r="I201" s="109">
        <v>23.076923076923073</v>
      </c>
      <c r="J201" s="108">
        <v>177.27272727272722</v>
      </c>
      <c r="K201" s="109">
        <v>15</v>
      </c>
      <c r="L201" s="108">
        <v>15.866666666666664</v>
      </c>
      <c r="M201" s="109">
        <v>16.279069767441861</v>
      </c>
      <c r="N201" s="108">
        <v>10.8</v>
      </c>
      <c r="O201" s="109">
        <v>21.739130434782606</v>
      </c>
      <c r="P201" s="108">
        <v>4.5</v>
      </c>
      <c r="Q201" s="109">
        <v>50</v>
      </c>
      <c r="R201" s="108">
        <v>0.75</v>
      </c>
      <c r="S201" s="109">
        <v>25</v>
      </c>
      <c r="T201" s="108"/>
      <c r="U201" s="109"/>
      <c r="V201" s="108">
        <v>377.46939393939391</v>
      </c>
      <c r="W201" s="109">
        <v>15.778714585515235</v>
      </c>
    </row>
    <row r="202" spans="1:23" s="6" customFormat="1" ht="24" customHeight="1" x14ac:dyDescent="0.15">
      <c r="A202" s="94"/>
      <c r="B202" s="254"/>
      <c r="C202" s="9" t="s">
        <v>53</v>
      </c>
      <c r="D202" s="110">
        <v>97.142857142857125</v>
      </c>
      <c r="E202" s="111">
        <v>83.333333333333329</v>
      </c>
      <c r="F202" s="110">
        <v>293.60000000000008</v>
      </c>
      <c r="G202" s="111">
        <v>50.000000000000007</v>
      </c>
      <c r="H202" s="110">
        <v>187.13333333333338</v>
      </c>
      <c r="I202" s="111">
        <v>53.846153846153847</v>
      </c>
      <c r="J202" s="110">
        <v>472.72727272727258</v>
      </c>
      <c r="K202" s="111">
        <v>40</v>
      </c>
      <c r="L202" s="110">
        <v>36.266666666666659</v>
      </c>
      <c r="M202" s="111">
        <v>37.209302325581397</v>
      </c>
      <c r="N202" s="110">
        <v>19.440000000000001</v>
      </c>
      <c r="O202" s="111">
        <v>39.130434782608695</v>
      </c>
      <c r="P202" s="110">
        <v>4.5</v>
      </c>
      <c r="Q202" s="111">
        <v>50</v>
      </c>
      <c r="R202" s="110">
        <v>1.5</v>
      </c>
      <c r="S202" s="111">
        <v>50</v>
      </c>
      <c r="T202" s="110"/>
      <c r="U202" s="111"/>
      <c r="V202" s="110">
        <v>1112.3101298701299</v>
      </c>
      <c r="W202" s="111">
        <v>46.496018886808365</v>
      </c>
    </row>
    <row r="203" spans="1:23" s="6" customFormat="1" ht="24" customHeight="1" x14ac:dyDescent="0.15">
      <c r="A203" s="97"/>
      <c r="B203" s="249" t="s">
        <v>16</v>
      </c>
      <c r="C203" s="250"/>
      <c r="D203" s="112">
        <v>116.57142857142856</v>
      </c>
      <c r="E203" s="113">
        <v>100</v>
      </c>
      <c r="F203" s="112">
        <v>587.20000000000005</v>
      </c>
      <c r="G203" s="113">
        <v>100</v>
      </c>
      <c r="H203" s="112">
        <v>347.53333333333342</v>
      </c>
      <c r="I203" s="113">
        <v>100</v>
      </c>
      <c r="J203" s="112">
        <v>1181.8181818181815</v>
      </c>
      <c r="K203" s="113">
        <v>100</v>
      </c>
      <c r="L203" s="112">
        <v>97.46666666666664</v>
      </c>
      <c r="M203" s="113">
        <v>100</v>
      </c>
      <c r="N203" s="112">
        <v>49.680000000000007</v>
      </c>
      <c r="O203" s="113">
        <v>100</v>
      </c>
      <c r="P203" s="112">
        <v>9</v>
      </c>
      <c r="Q203" s="113">
        <v>100</v>
      </c>
      <c r="R203" s="112">
        <v>3</v>
      </c>
      <c r="S203" s="113">
        <v>100</v>
      </c>
      <c r="T203" s="112"/>
      <c r="U203" s="113"/>
      <c r="V203" s="112">
        <v>2392.2696103896101</v>
      </c>
      <c r="W203" s="113">
        <v>100</v>
      </c>
    </row>
    <row r="204" spans="1:23" s="6" customFormat="1" ht="24" customHeight="1" x14ac:dyDescent="0.15">
      <c r="A204" s="245" t="s">
        <v>156</v>
      </c>
      <c r="B204" s="247" t="s">
        <v>81</v>
      </c>
      <c r="C204" s="7" t="s">
        <v>49</v>
      </c>
      <c r="D204" s="106">
        <v>4.8888888888888893</v>
      </c>
      <c r="E204" s="107">
        <v>28.571428571428569</v>
      </c>
      <c r="F204" s="106">
        <v>7.2222222222222223</v>
      </c>
      <c r="G204" s="107">
        <v>13.636363636363635</v>
      </c>
      <c r="H204" s="106">
        <v>10.105263157894736</v>
      </c>
      <c r="I204" s="107">
        <v>23.52941176470588</v>
      </c>
      <c r="J204" s="106">
        <v>16.745098039215687</v>
      </c>
      <c r="K204" s="107">
        <v>14.583333333333334</v>
      </c>
      <c r="L204" s="106">
        <v>4.666666666666667</v>
      </c>
      <c r="M204" s="107">
        <v>33.333333333333336</v>
      </c>
      <c r="N204" s="106"/>
      <c r="O204" s="107"/>
      <c r="P204" s="106"/>
      <c r="Q204" s="107"/>
      <c r="R204" s="106"/>
      <c r="S204" s="107"/>
      <c r="T204" s="106"/>
      <c r="U204" s="107"/>
      <c r="V204" s="106">
        <v>43.628138974888195</v>
      </c>
      <c r="W204" s="107">
        <v>17.323410765182071</v>
      </c>
    </row>
    <row r="205" spans="1:23" s="6" customFormat="1" ht="24" customHeight="1" x14ac:dyDescent="0.15">
      <c r="A205" s="246"/>
      <c r="B205" s="248"/>
      <c r="C205" s="8" t="s">
        <v>50</v>
      </c>
      <c r="D205" s="108">
        <v>8.5555555555555571</v>
      </c>
      <c r="E205" s="109">
        <v>50</v>
      </c>
      <c r="F205" s="108">
        <v>26.481481481481488</v>
      </c>
      <c r="G205" s="109">
        <v>50.000000000000007</v>
      </c>
      <c r="H205" s="108">
        <v>10.105263157894736</v>
      </c>
      <c r="I205" s="109">
        <v>23.52941176470588</v>
      </c>
      <c r="J205" s="108">
        <v>35.882352941176464</v>
      </c>
      <c r="K205" s="109">
        <v>31.249999999999993</v>
      </c>
      <c r="L205" s="108">
        <v>4.666666666666667</v>
      </c>
      <c r="M205" s="109">
        <v>33.333333333333336</v>
      </c>
      <c r="N205" s="108">
        <v>2</v>
      </c>
      <c r="O205" s="109">
        <v>33.333333333333336</v>
      </c>
      <c r="P205" s="108"/>
      <c r="Q205" s="109"/>
      <c r="R205" s="108"/>
      <c r="S205" s="109"/>
      <c r="T205" s="108"/>
      <c r="U205" s="109"/>
      <c r="V205" s="108">
        <v>87.691319802774913</v>
      </c>
      <c r="W205" s="109">
        <v>34.819563455566986</v>
      </c>
    </row>
    <row r="206" spans="1:23" s="6" customFormat="1" ht="24" customHeight="1" x14ac:dyDescent="0.15">
      <c r="A206" s="246"/>
      <c r="B206" s="248"/>
      <c r="C206" s="8" t="s">
        <v>51</v>
      </c>
      <c r="D206" s="108">
        <v>2.4444444444444446</v>
      </c>
      <c r="E206" s="109">
        <v>14.285714285714285</v>
      </c>
      <c r="F206" s="108">
        <v>7.2222222222222223</v>
      </c>
      <c r="G206" s="109">
        <v>13.636363636363635</v>
      </c>
      <c r="H206" s="108">
        <v>7.5789473684210522</v>
      </c>
      <c r="I206" s="109">
        <v>17.647058823529413</v>
      </c>
      <c r="J206" s="108">
        <v>28.70588235294117</v>
      </c>
      <c r="K206" s="109">
        <v>24.999999999999993</v>
      </c>
      <c r="L206" s="108">
        <v>4.666666666666667</v>
      </c>
      <c r="M206" s="109">
        <v>33.333333333333336</v>
      </c>
      <c r="N206" s="108">
        <v>2</v>
      </c>
      <c r="O206" s="109">
        <v>33.333333333333336</v>
      </c>
      <c r="P206" s="108"/>
      <c r="Q206" s="109"/>
      <c r="R206" s="108"/>
      <c r="S206" s="109"/>
      <c r="T206" s="108"/>
      <c r="U206" s="109"/>
      <c r="V206" s="108">
        <v>52.61816305469555</v>
      </c>
      <c r="W206" s="109">
        <v>20.893076663904488</v>
      </c>
    </row>
    <row r="207" spans="1:23" s="6" customFormat="1" ht="24" customHeight="1" x14ac:dyDescent="0.15">
      <c r="A207" s="246"/>
      <c r="B207" s="248"/>
      <c r="C207" s="8" t="s">
        <v>52</v>
      </c>
      <c r="D207" s="108">
        <v>1.2222222222222223</v>
      </c>
      <c r="E207" s="109">
        <v>7.1428571428571423</v>
      </c>
      <c r="F207" s="108">
        <v>4.8148148148148149</v>
      </c>
      <c r="G207" s="109">
        <v>9.0909090909090899</v>
      </c>
      <c r="H207" s="108">
        <v>5.0526315789473681</v>
      </c>
      <c r="I207" s="109">
        <v>11.76470588235294</v>
      </c>
      <c r="J207" s="108">
        <v>14.352941176470589</v>
      </c>
      <c r="K207" s="109">
        <v>12.5</v>
      </c>
      <c r="L207" s="108"/>
      <c r="M207" s="109"/>
      <c r="N207" s="108"/>
      <c r="O207" s="109"/>
      <c r="P207" s="108"/>
      <c r="Q207" s="109"/>
      <c r="R207" s="108"/>
      <c r="S207" s="109"/>
      <c r="T207" s="108"/>
      <c r="U207" s="109"/>
      <c r="V207" s="108">
        <v>25.442609792454995</v>
      </c>
      <c r="W207" s="109">
        <v>10.10248868572261</v>
      </c>
    </row>
    <row r="208" spans="1:23" s="6" customFormat="1" ht="24" customHeight="1" x14ac:dyDescent="0.15">
      <c r="A208" s="246"/>
      <c r="B208" s="248"/>
      <c r="C208" s="9" t="s">
        <v>53</v>
      </c>
      <c r="D208" s="110"/>
      <c r="E208" s="111"/>
      <c r="F208" s="110">
        <v>7.2222222222222223</v>
      </c>
      <c r="G208" s="111">
        <v>13.636363636363635</v>
      </c>
      <c r="H208" s="110">
        <v>10.105263157894736</v>
      </c>
      <c r="I208" s="111">
        <v>23.52941176470588</v>
      </c>
      <c r="J208" s="110">
        <v>19.137254901960784</v>
      </c>
      <c r="K208" s="111">
        <v>16.666666666666664</v>
      </c>
      <c r="L208" s="110"/>
      <c r="M208" s="111"/>
      <c r="N208" s="110">
        <v>2</v>
      </c>
      <c r="O208" s="111">
        <v>33.333333333333336</v>
      </c>
      <c r="P208" s="110">
        <v>4</v>
      </c>
      <c r="Q208" s="111">
        <v>100</v>
      </c>
      <c r="R208" s="110"/>
      <c r="S208" s="111"/>
      <c r="T208" s="110"/>
      <c r="U208" s="111"/>
      <c r="V208" s="110">
        <v>42.464740282077742</v>
      </c>
      <c r="W208" s="111">
        <v>16.861460429623826</v>
      </c>
    </row>
    <row r="209" spans="1:23" s="6" customFormat="1" ht="24" customHeight="1" x14ac:dyDescent="0.15">
      <c r="A209" s="246"/>
      <c r="B209" s="249" t="s">
        <v>16</v>
      </c>
      <c r="C209" s="250"/>
      <c r="D209" s="112">
        <v>17.111111111111114</v>
      </c>
      <c r="E209" s="113">
        <v>100</v>
      </c>
      <c r="F209" s="112">
        <v>52.962962962962969</v>
      </c>
      <c r="G209" s="113">
        <v>100</v>
      </c>
      <c r="H209" s="112">
        <v>42.94736842105263</v>
      </c>
      <c r="I209" s="113">
        <v>100</v>
      </c>
      <c r="J209" s="112">
        <v>114.82352941176471</v>
      </c>
      <c r="K209" s="113">
        <v>100</v>
      </c>
      <c r="L209" s="112">
        <v>14</v>
      </c>
      <c r="M209" s="113">
        <v>100</v>
      </c>
      <c r="N209" s="112">
        <v>6</v>
      </c>
      <c r="O209" s="113">
        <v>100</v>
      </c>
      <c r="P209" s="112">
        <v>4</v>
      </c>
      <c r="Q209" s="113">
        <v>100</v>
      </c>
      <c r="R209" s="112"/>
      <c r="S209" s="113"/>
      <c r="T209" s="112"/>
      <c r="U209" s="113"/>
      <c r="V209" s="112">
        <v>251.84497190689143</v>
      </c>
      <c r="W209" s="113">
        <v>100</v>
      </c>
    </row>
    <row r="210" spans="1:23" s="6" customFormat="1" ht="24" customHeight="1" x14ac:dyDescent="0.15">
      <c r="A210" s="91"/>
      <c r="B210" s="252" t="s">
        <v>82</v>
      </c>
      <c r="C210" s="7" t="s">
        <v>49</v>
      </c>
      <c r="D210" s="106"/>
      <c r="E210" s="107"/>
      <c r="F210" s="106">
        <v>36.142857142857146</v>
      </c>
      <c r="G210" s="107">
        <v>20</v>
      </c>
      <c r="H210" s="106">
        <v>31.25</v>
      </c>
      <c r="I210" s="107">
        <v>25</v>
      </c>
      <c r="J210" s="106">
        <v>25.294117647058822</v>
      </c>
      <c r="K210" s="107">
        <v>13.333333333333334</v>
      </c>
      <c r="L210" s="106"/>
      <c r="M210" s="107"/>
      <c r="N210" s="106"/>
      <c r="O210" s="107"/>
      <c r="P210" s="106"/>
      <c r="Q210" s="107"/>
      <c r="R210" s="106"/>
      <c r="S210" s="107"/>
      <c r="T210" s="106"/>
      <c r="U210" s="107"/>
      <c r="V210" s="106">
        <v>92.686974789915965</v>
      </c>
      <c r="W210" s="107">
        <v>17.878736302924203</v>
      </c>
    </row>
    <row r="211" spans="1:23" s="6" customFormat="1" ht="24" customHeight="1" x14ac:dyDescent="0.15">
      <c r="A211" s="91"/>
      <c r="B211" s="248"/>
      <c r="C211" s="8" t="s">
        <v>50</v>
      </c>
      <c r="D211" s="108"/>
      <c r="E211" s="109"/>
      <c r="F211" s="108"/>
      <c r="G211" s="109"/>
      <c r="H211" s="108"/>
      <c r="I211" s="109"/>
      <c r="J211" s="108">
        <v>37.941176470588232</v>
      </c>
      <c r="K211" s="109">
        <v>20</v>
      </c>
      <c r="L211" s="108">
        <v>6.4</v>
      </c>
      <c r="M211" s="109">
        <v>40</v>
      </c>
      <c r="N211" s="108"/>
      <c r="O211" s="109"/>
      <c r="P211" s="108"/>
      <c r="Q211" s="109"/>
      <c r="R211" s="108"/>
      <c r="S211" s="109"/>
      <c r="T211" s="108"/>
      <c r="U211" s="109"/>
      <c r="V211" s="108">
        <v>44.341176470588231</v>
      </c>
      <c r="W211" s="109">
        <v>8.5531349283537565</v>
      </c>
    </row>
    <row r="212" spans="1:23" s="6" customFormat="1" ht="24" customHeight="1" x14ac:dyDescent="0.15">
      <c r="A212" s="91"/>
      <c r="B212" s="248"/>
      <c r="C212" s="8" t="s">
        <v>51</v>
      </c>
      <c r="D212" s="108"/>
      <c r="E212" s="109"/>
      <c r="F212" s="108">
        <v>72.285714285714292</v>
      </c>
      <c r="G212" s="109">
        <v>40</v>
      </c>
      <c r="H212" s="108">
        <v>62.5</v>
      </c>
      <c r="I212" s="109">
        <v>50</v>
      </c>
      <c r="J212" s="108">
        <v>50.588235294117645</v>
      </c>
      <c r="K212" s="109">
        <v>26.666666666666668</v>
      </c>
      <c r="L212" s="108">
        <v>3.2</v>
      </c>
      <c r="M212" s="109">
        <v>20</v>
      </c>
      <c r="N212" s="108"/>
      <c r="O212" s="109"/>
      <c r="P212" s="108"/>
      <c r="Q212" s="109"/>
      <c r="R212" s="108"/>
      <c r="S212" s="109"/>
      <c r="T212" s="108"/>
      <c r="U212" s="109"/>
      <c r="V212" s="108">
        <v>188.57394957983192</v>
      </c>
      <c r="W212" s="109">
        <v>36.374732542306944</v>
      </c>
    </row>
    <row r="213" spans="1:23" s="6" customFormat="1" ht="24" customHeight="1" x14ac:dyDescent="0.15">
      <c r="A213" s="91"/>
      <c r="B213" s="248"/>
      <c r="C213" s="8" t="s">
        <v>52</v>
      </c>
      <c r="D213" s="108"/>
      <c r="E213" s="109"/>
      <c r="F213" s="108"/>
      <c r="G213" s="109"/>
      <c r="H213" s="108">
        <v>31.25</v>
      </c>
      <c r="I213" s="109">
        <v>25</v>
      </c>
      <c r="J213" s="108">
        <v>37.941176470588232</v>
      </c>
      <c r="K213" s="109">
        <v>20</v>
      </c>
      <c r="L213" s="108"/>
      <c r="M213" s="109"/>
      <c r="N213" s="108">
        <v>7</v>
      </c>
      <c r="O213" s="109">
        <v>100</v>
      </c>
      <c r="P213" s="108"/>
      <c r="Q213" s="109"/>
      <c r="R213" s="108"/>
      <c r="S213" s="109"/>
      <c r="T213" s="108"/>
      <c r="U213" s="109"/>
      <c r="V213" s="108">
        <v>76.191176470588232</v>
      </c>
      <c r="W213" s="109">
        <v>14.696800233417623</v>
      </c>
    </row>
    <row r="214" spans="1:23" s="6" customFormat="1" ht="24" customHeight="1" x14ac:dyDescent="0.15">
      <c r="A214" s="91"/>
      <c r="B214" s="248"/>
      <c r="C214" s="9" t="s">
        <v>53</v>
      </c>
      <c r="D214" s="110"/>
      <c r="E214" s="111"/>
      <c r="F214" s="110">
        <v>72.285714285714292</v>
      </c>
      <c r="G214" s="111">
        <v>40</v>
      </c>
      <c r="H214" s="110"/>
      <c r="I214" s="111"/>
      <c r="J214" s="110">
        <v>37.941176470588232</v>
      </c>
      <c r="K214" s="111">
        <v>20</v>
      </c>
      <c r="L214" s="110">
        <v>6.4</v>
      </c>
      <c r="M214" s="111">
        <v>40</v>
      </c>
      <c r="N214" s="110"/>
      <c r="O214" s="111"/>
      <c r="P214" s="110"/>
      <c r="Q214" s="111"/>
      <c r="R214" s="110"/>
      <c r="S214" s="111"/>
      <c r="T214" s="110"/>
      <c r="U214" s="111"/>
      <c r="V214" s="110">
        <v>116.62689075630253</v>
      </c>
      <c r="W214" s="111">
        <v>22.496595992997474</v>
      </c>
    </row>
    <row r="215" spans="1:23" s="6" customFormat="1" ht="24" customHeight="1" x14ac:dyDescent="0.15">
      <c r="A215" s="91"/>
      <c r="B215" s="249" t="s">
        <v>16</v>
      </c>
      <c r="C215" s="250"/>
      <c r="D215" s="112"/>
      <c r="E215" s="113"/>
      <c r="F215" s="112">
        <v>180.71428571428572</v>
      </c>
      <c r="G215" s="113">
        <v>100</v>
      </c>
      <c r="H215" s="112">
        <v>125</v>
      </c>
      <c r="I215" s="113">
        <v>100</v>
      </c>
      <c r="J215" s="112">
        <v>189.70588235294116</v>
      </c>
      <c r="K215" s="113">
        <v>100</v>
      </c>
      <c r="L215" s="112">
        <v>16</v>
      </c>
      <c r="M215" s="113">
        <v>100</v>
      </c>
      <c r="N215" s="112">
        <v>7</v>
      </c>
      <c r="O215" s="113">
        <v>100</v>
      </c>
      <c r="P215" s="112"/>
      <c r="Q215" s="113"/>
      <c r="R215" s="112"/>
      <c r="S215" s="113"/>
      <c r="T215" s="112"/>
      <c r="U215" s="113"/>
      <c r="V215" s="112">
        <v>518.42016806722688</v>
      </c>
      <c r="W215" s="113">
        <v>100</v>
      </c>
    </row>
    <row r="216" spans="1:23" s="6" customFormat="1" ht="24" customHeight="1" x14ac:dyDescent="0.15">
      <c r="A216" s="239" t="s">
        <v>59</v>
      </c>
      <c r="B216" s="251"/>
      <c r="C216" s="7" t="s">
        <v>49</v>
      </c>
      <c r="D216" s="106">
        <v>179.11746031746031</v>
      </c>
      <c r="E216" s="107">
        <v>5.6554195431821883</v>
      </c>
      <c r="F216" s="106">
        <v>577.00490842490831</v>
      </c>
      <c r="G216" s="107">
        <v>6.6428456221918273</v>
      </c>
      <c r="H216" s="106">
        <v>145.64715504978665</v>
      </c>
      <c r="I216" s="107">
        <v>2.9051449700866487</v>
      </c>
      <c r="J216" s="106">
        <v>1257.3252357007427</v>
      </c>
      <c r="K216" s="107">
        <v>10.891053788474638</v>
      </c>
      <c r="L216" s="106">
        <v>155.47913376861345</v>
      </c>
      <c r="M216" s="107">
        <v>10.295610846142718</v>
      </c>
      <c r="N216" s="106">
        <v>68.650395586399441</v>
      </c>
      <c r="O216" s="107">
        <v>12.170173508085902</v>
      </c>
      <c r="P216" s="106">
        <v>21.866666666666671</v>
      </c>
      <c r="Q216" s="107">
        <v>26.366559485530544</v>
      </c>
      <c r="R216" s="106">
        <v>5.333333333333333</v>
      </c>
      <c r="S216" s="107">
        <v>13.675213675213675</v>
      </c>
      <c r="T216" s="106">
        <v>14.216666666666669</v>
      </c>
      <c r="U216" s="107">
        <v>29.618055555555561</v>
      </c>
      <c r="V216" s="106">
        <v>2424.6409555145779</v>
      </c>
      <c r="W216" s="107">
        <v>7.9093298835636716</v>
      </c>
    </row>
    <row r="217" spans="1:23" s="6" customFormat="1" ht="24" customHeight="1" x14ac:dyDescent="0.15">
      <c r="A217" s="241"/>
      <c r="B217" s="240"/>
      <c r="C217" s="8" t="s">
        <v>50</v>
      </c>
      <c r="D217" s="108">
        <v>608.67222222222222</v>
      </c>
      <c r="E217" s="109">
        <v>19.218097302444463</v>
      </c>
      <c r="F217" s="108">
        <v>836.64939356939374</v>
      </c>
      <c r="G217" s="109">
        <v>9.6320372326697132</v>
      </c>
      <c r="H217" s="108">
        <v>828.84760550023702</v>
      </c>
      <c r="I217" s="109">
        <v>16.532574572186288</v>
      </c>
      <c r="J217" s="108">
        <v>2781.8531592646714</v>
      </c>
      <c r="K217" s="109">
        <v>24.096639062767313</v>
      </c>
      <c r="L217" s="108">
        <v>441.1108946943931</v>
      </c>
      <c r="M217" s="109">
        <v>29.20974668231722</v>
      </c>
      <c r="N217" s="108">
        <v>191.9998332818771</v>
      </c>
      <c r="O217" s="109">
        <v>34.037258847594117</v>
      </c>
      <c r="P217" s="108">
        <v>19.400000000000002</v>
      </c>
      <c r="Q217" s="109">
        <v>23.392282958199356</v>
      </c>
      <c r="R217" s="108">
        <v>21.75</v>
      </c>
      <c r="S217" s="109">
        <v>55.769230769230766</v>
      </c>
      <c r="T217" s="108">
        <v>25.141666666666669</v>
      </c>
      <c r="U217" s="109">
        <v>52.378472222222229</v>
      </c>
      <c r="V217" s="108">
        <v>5755.4247751994599</v>
      </c>
      <c r="W217" s="109">
        <v>18.774554254539861</v>
      </c>
    </row>
    <row r="218" spans="1:23" s="6" customFormat="1" ht="24" customHeight="1" x14ac:dyDescent="0.15">
      <c r="A218" s="241"/>
      <c r="B218" s="240"/>
      <c r="C218" s="8" t="s">
        <v>51</v>
      </c>
      <c r="D218" s="108">
        <v>341.71111111111117</v>
      </c>
      <c r="E218" s="109">
        <v>10.789119566987836</v>
      </c>
      <c r="F218" s="108">
        <v>1400.8258119658117</v>
      </c>
      <c r="G218" s="109">
        <v>16.127193160058575</v>
      </c>
      <c r="H218" s="108">
        <v>1521.406875296349</v>
      </c>
      <c r="I218" s="109">
        <v>30.346679478302026</v>
      </c>
      <c r="J218" s="108">
        <v>3064.6190613814861</v>
      </c>
      <c r="K218" s="109">
        <v>26.545980380397374</v>
      </c>
      <c r="L218" s="108">
        <v>414.58774635954751</v>
      </c>
      <c r="M218" s="109">
        <v>27.453420884435698</v>
      </c>
      <c r="N218" s="108">
        <v>128.38987247808637</v>
      </c>
      <c r="O218" s="109">
        <v>22.760641237279213</v>
      </c>
      <c r="P218" s="108">
        <v>23.733333333333334</v>
      </c>
      <c r="Q218" s="109">
        <v>28.617363344051441</v>
      </c>
      <c r="R218" s="108">
        <v>5.333333333333333</v>
      </c>
      <c r="S218" s="109">
        <v>13.675213675213675</v>
      </c>
      <c r="T218" s="108">
        <v>4.666666666666667</v>
      </c>
      <c r="U218" s="109">
        <v>9.7222222222222232</v>
      </c>
      <c r="V218" s="108">
        <v>6905.2738119257265</v>
      </c>
      <c r="W218" s="109">
        <v>22.525433462894998</v>
      </c>
    </row>
    <row r="219" spans="1:23" s="6" customFormat="1" ht="24" customHeight="1" x14ac:dyDescent="0.15">
      <c r="A219" s="241"/>
      <c r="B219" s="240"/>
      <c r="C219" s="8" t="s">
        <v>52</v>
      </c>
      <c r="D219" s="108">
        <v>634.25555555555559</v>
      </c>
      <c r="E219" s="109">
        <v>20.025860448799069</v>
      </c>
      <c r="F219" s="108">
        <v>1429.107269027269</v>
      </c>
      <c r="G219" s="109">
        <v>16.452787189653137</v>
      </c>
      <c r="H219" s="108">
        <v>608.57019914651505</v>
      </c>
      <c r="I219" s="109">
        <v>12.138820373050041</v>
      </c>
      <c r="J219" s="108">
        <v>1847.9534697891697</v>
      </c>
      <c r="K219" s="109">
        <v>16.007123746987638</v>
      </c>
      <c r="L219" s="108">
        <v>204.95293252538548</v>
      </c>
      <c r="M219" s="109">
        <v>13.571696625203892</v>
      </c>
      <c r="N219" s="108">
        <v>71.939911674295615</v>
      </c>
      <c r="O219" s="109">
        <v>12.753330840325189</v>
      </c>
      <c r="P219" s="108">
        <v>6.9666666666666668</v>
      </c>
      <c r="Q219" s="109">
        <v>8.4003215434083582</v>
      </c>
      <c r="R219" s="108">
        <v>0.75</v>
      </c>
      <c r="S219" s="109">
        <v>1.9230769230769231</v>
      </c>
      <c r="T219" s="108"/>
      <c r="U219" s="109"/>
      <c r="V219" s="108">
        <v>4804.496004384856</v>
      </c>
      <c r="W219" s="109">
        <v>15.672565348909007</v>
      </c>
    </row>
    <row r="220" spans="1:23" s="6" customFormat="1" ht="24" customHeight="1" x14ac:dyDescent="0.15">
      <c r="A220" s="241"/>
      <c r="B220" s="240"/>
      <c r="C220" s="9" t="s">
        <v>53</v>
      </c>
      <c r="D220" s="110">
        <v>1403.4261904761904</v>
      </c>
      <c r="E220" s="111">
        <v>44.311503138586446</v>
      </c>
      <c r="F220" s="110">
        <v>4442.5230769230775</v>
      </c>
      <c r="G220" s="111">
        <v>51.145136795426772</v>
      </c>
      <c r="H220" s="110">
        <v>1908.9494073020387</v>
      </c>
      <c r="I220" s="111">
        <v>38.076780606374989</v>
      </c>
      <c r="J220" s="110">
        <v>2592.8182231899273</v>
      </c>
      <c r="K220" s="111">
        <v>22.459203021373074</v>
      </c>
      <c r="L220" s="110">
        <v>294.01896800487458</v>
      </c>
      <c r="M220" s="111">
        <v>19.469524961900429</v>
      </c>
      <c r="N220" s="110">
        <v>103.10722485469213</v>
      </c>
      <c r="O220" s="111">
        <v>18.278595566715563</v>
      </c>
      <c r="P220" s="110">
        <v>10.966666666666667</v>
      </c>
      <c r="Q220" s="111">
        <v>13.223472668810286</v>
      </c>
      <c r="R220" s="110">
        <v>5.833333333333333</v>
      </c>
      <c r="S220" s="111">
        <v>14.957264957264956</v>
      </c>
      <c r="T220" s="110">
        <v>3.9750000000000001</v>
      </c>
      <c r="U220" s="111">
        <v>8.28125</v>
      </c>
      <c r="V220" s="110">
        <v>10765.618090750802</v>
      </c>
      <c r="W220" s="111">
        <v>35.118117050092472</v>
      </c>
    </row>
    <row r="221" spans="1:23" s="6" customFormat="1" ht="24" customHeight="1" thickBot="1" x14ac:dyDescent="0.2">
      <c r="A221" s="236" t="s">
        <v>59</v>
      </c>
      <c r="B221" s="237"/>
      <c r="C221" s="238"/>
      <c r="D221" s="122">
        <v>3167.1825396825398</v>
      </c>
      <c r="E221" s="123">
        <v>100</v>
      </c>
      <c r="F221" s="122">
        <v>8686.1104599104583</v>
      </c>
      <c r="G221" s="123">
        <v>100</v>
      </c>
      <c r="H221" s="122">
        <v>5013.4212422949267</v>
      </c>
      <c r="I221" s="123">
        <v>100</v>
      </c>
      <c r="J221" s="122">
        <v>11544.569149325993</v>
      </c>
      <c r="K221" s="123">
        <v>100</v>
      </c>
      <c r="L221" s="122">
        <v>1510.1496753528147</v>
      </c>
      <c r="M221" s="123">
        <v>100</v>
      </c>
      <c r="N221" s="122">
        <v>564.08723787535075</v>
      </c>
      <c r="O221" s="123">
        <v>100</v>
      </c>
      <c r="P221" s="122">
        <v>82.933333333333351</v>
      </c>
      <c r="Q221" s="123">
        <v>100</v>
      </c>
      <c r="R221" s="122">
        <v>39</v>
      </c>
      <c r="S221" s="123">
        <v>100</v>
      </c>
      <c r="T221" s="122">
        <v>48</v>
      </c>
      <c r="U221" s="123">
        <v>100</v>
      </c>
      <c r="V221" s="122">
        <v>30655.453637775419</v>
      </c>
      <c r="W221" s="123">
        <v>100</v>
      </c>
    </row>
    <row r="222" spans="1:23" s="6" customFormat="1" ht="24" customHeight="1" thickTop="1" x14ac:dyDescent="0.15">
      <c r="A222" s="239" t="s">
        <v>22</v>
      </c>
      <c r="B222" s="240"/>
      <c r="C222" s="10" t="s">
        <v>49</v>
      </c>
      <c r="D222" s="118">
        <v>1766.0064090543351</v>
      </c>
      <c r="E222" s="119">
        <v>14.150740566527936</v>
      </c>
      <c r="F222" s="118">
        <v>2388.6431693924383</v>
      </c>
      <c r="G222" s="119">
        <v>8.1021826081519457</v>
      </c>
      <c r="H222" s="118">
        <v>1399.5419523371229</v>
      </c>
      <c r="I222" s="119">
        <v>6.6923322687966156</v>
      </c>
      <c r="J222" s="118">
        <v>6050.655019774269</v>
      </c>
      <c r="K222" s="119">
        <v>14.394217606076538</v>
      </c>
      <c r="L222" s="118">
        <v>1541.5662658591552</v>
      </c>
      <c r="M222" s="119">
        <v>19.06768896637023</v>
      </c>
      <c r="N222" s="118">
        <v>680.37195549260957</v>
      </c>
      <c r="O222" s="119">
        <v>22.852641298199799</v>
      </c>
      <c r="P222" s="118">
        <v>150.37893719806763</v>
      </c>
      <c r="Q222" s="119">
        <v>31.887796861788519</v>
      </c>
      <c r="R222" s="118">
        <v>28.351549327865115</v>
      </c>
      <c r="S222" s="119">
        <v>27.570235610562367</v>
      </c>
      <c r="T222" s="118">
        <v>30.462655971479503</v>
      </c>
      <c r="U222" s="119">
        <v>22.505201748841127</v>
      </c>
      <c r="V222" s="118">
        <v>14035.977914407344</v>
      </c>
      <c r="W222" s="119">
        <v>12.02935316908056</v>
      </c>
    </row>
    <row r="223" spans="1:23" s="6" customFormat="1" ht="24" customHeight="1" x14ac:dyDescent="0.15">
      <c r="A223" s="241"/>
      <c r="B223" s="240"/>
      <c r="C223" s="8" t="s">
        <v>50</v>
      </c>
      <c r="D223" s="108">
        <v>2196.9355413915323</v>
      </c>
      <c r="E223" s="109">
        <v>17.603710115787962</v>
      </c>
      <c r="F223" s="108">
        <v>4574.2243124052675</v>
      </c>
      <c r="G223" s="109">
        <v>15.515586900818855</v>
      </c>
      <c r="H223" s="108">
        <v>4845.1362217673441</v>
      </c>
      <c r="I223" s="109">
        <v>23.168481251670464</v>
      </c>
      <c r="J223" s="108">
        <v>10843.430416516927</v>
      </c>
      <c r="K223" s="109">
        <v>25.796000020096461</v>
      </c>
      <c r="L223" s="108">
        <v>1740.4206396663153</v>
      </c>
      <c r="M223" s="109">
        <v>21.527325917003708</v>
      </c>
      <c r="N223" s="108">
        <v>720.08663507074368</v>
      </c>
      <c r="O223" s="109">
        <v>24.186595937783558</v>
      </c>
      <c r="P223" s="108">
        <v>90.377874396135269</v>
      </c>
      <c r="Q223" s="109">
        <v>19.164594146242123</v>
      </c>
      <c r="R223" s="108">
        <v>32.907439052175889</v>
      </c>
      <c r="S223" s="109">
        <v>32.000573849310264</v>
      </c>
      <c r="T223" s="108">
        <v>45.448262032085573</v>
      </c>
      <c r="U223" s="109">
        <v>33.576268173198486</v>
      </c>
      <c r="V223" s="108">
        <v>25088.967342298522</v>
      </c>
      <c r="W223" s="109">
        <v>21.502174672008294</v>
      </c>
    </row>
    <row r="224" spans="1:23" s="6" customFormat="1" ht="24" customHeight="1" x14ac:dyDescent="0.15">
      <c r="A224" s="241"/>
      <c r="B224" s="240"/>
      <c r="C224" s="8" t="s">
        <v>51</v>
      </c>
      <c r="D224" s="108">
        <v>2087.271573204061</v>
      </c>
      <c r="E224" s="109">
        <v>16.724989429747048</v>
      </c>
      <c r="F224" s="108">
        <v>5409.7991676397105</v>
      </c>
      <c r="G224" s="109">
        <v>18.349823569836087</v>
      </c>
      <c r="H224" s="108">
        <v>5832.5562595467618</v>
      </c>
      <c r="I224" s="109">
        <v>27.890128195266904</v>
      </c>
      <c r="J224" s="108">
        <v>8571.8402787845098</v>
      </c>
      <c r="K224" s="109">
        <v>20.391996214313853</v>
      </c>
      <c r="L224" s="108">
        <v>1717.386600173767</v>
      </c>
      <c r="M224" s="109">
        <v>21.242417048400373</v>
      </c>
      <c r="N224" s="108">
        <v>638.30114499613558</v>
      </c>
      <c r="O224" s="109">
        <v>21.439547866527771</v>
      </c>
      <c r="P224" s="108">
        <v>82.332270531400951</v>
      </c>
      <c r="Q224" s="109">
        <v>17.458526884101872</v>
      </c>
      <c r="R224" s="108">
        <v>12.697789929368875</v>
      </c>
      <c r="S224" s="109">
        <v>12.347863463745572</v>
      </c>
      <c r="T224" s="108">
        <v>16.156862745098039</v>
      </c>
      <c r="U224" s="109">
        <v>11.936367467340917</v>
      </c>
      <c r="V224" s="108">
        <v>24368.341947550813</v>
      </c>
      <c r="W224" s="109">
        <v>20.884572006280937</v>
      </c>
    </row>
    <row r="225" spans="1:23" s="6" customFormat="1" ht="24" customHeight="1" x14ac:dyDescent="0.15">
      <c r="A225" s="241"/>
      <c r="B225" s="240"/>
      <c r="C225" s="8" t="s">
        <v>52</v>
      </c>
      <c r="D225" s="108">
        <v>1773.0446981334076</v>
      </c>
      <c r="E225" s="109">
        <v>14.207137305678796</v>
      </c>
      <c r="F225" s="108">
        <v>5307.5908946499922</v>
      </c>
      <c r="G225" s="109">
        <v>18.003137173794279</v>
      </c>
      <c r="H225" s="108">
        <v>3241.1877207062976</v>
      </c>
      <c r="I225" s="109">
        <v>15.498717374129228</v>
      </c>
      <c r="J225" s="108">
        <v>7002.7340155630427</v>
      </c>
      <c r="K225" s="109">
        <v>16.659167797216291</v>
      </c>
      <c r="L225" s="108">
        <v>1380.2492923146747</v>
      </c>
      <c r="M225" s="109">
        <v>17.072353478908699</v>
      </c>
      <c r="N225" s="108">
        <v>296.58913196295828</v>
      </c>
      <c r="O225" s="109">
        <v>9.9619700532579554</v>
      </c>
      <c r="P225" s="108">
        <v>50.618937198067634</v>
      </c>
      <c r="Q225" s="109">
        <v>10.733726523187268</v>
      </c>
      <c r="R225" s="108">
        <v>5.9263157894736835</v>
      </c>
      <c r="S225" s="109">
        <v>5.7629980192228425</v>
      </c>
      <c r="T225" s="108">
        <v>9.2156862745098032</v>
      </c>
      <c r="U225" s="109">
        <v>6.8083649388959113</v>
      </c>
      <c r="V225" s="108">
        <v>19067.156692592427</v>
      </c>
      <c r="W225" s="109">
        <v>16.341259809903104</v>
      </c>
    </row>
    <row r="226" spans="1:23" s="6" customFormat="1" ht="24" customHeight="1" x14ac:dyDescent="0.15">
      <c r="A226" s="241"/>
      <c r="B226" s="240"/>
      <c r="C226" s="9" t="s">
        <v>53</v>
      </c>
      <c r="D226" s="110">
        <v>4656.6992811591881</v>
      </c>
      <c r="E226" s="111">
        <v>37.313422582258241</v>
      </c>
      <c r="F226" s="110">
        <v>11801.220286208894</v>
      </c>
      <c r="G226" s="111">
        <v>40.02926974739885</v>
      </c>
      <c r="H226" s="110">
        <v>5594.1968867287633</v>
      </c>
      <c r="I226" s="111">
        <v>26.750340910136799</v>
      </c>
      <c r="J226" s="110">
        <v>9566.6574040694195</v>
      </c>
      <c r="K226" s="111">
        <v>22.758618362296883</v>
      </c>
      <c r="L226" s="110">
        <v>1705.0814814507996</v>
      </c>
      <c r="M226" s="111">
        <v>21.090214589316957</v>
      </c>
      <c r="N226" s="110">
        <v>641.8647797516885</v>
      </c>
      <c r="O226" s="111">
        <v>21.559244844230925</v>
      </c>
      <c r="P226" s="110">
        <v>97.879710144927557</v>
      </c>
      <c r="Q226" s="111">
        <v>20.755355584680231</v>
      </c>
      <c r="R226" s="110">
        <v>22.950808840282527</v>
      </c>
      <c r="S226" s="111">
        <v>22.318329057158937</v>
      </c>
      <c r="T226" s="110">
        <v>34.074821746880573</v>
      </c>
      <c r="U226" s="111">
        <v>25.173797671723555</v>
      </c>
      <c r="V226" s="110">
        <v>34120.62546010084</v>
      </c>
      <c r="W226" s="111">
        <v>29.242640342727107</v>
      </c>
    </row>
    <row r="227" spans="1:23" s="6" customFormat="1" ht="24" customHeight="1" x14ac:dyDescent="0.15">
      <c r="A227" s="242"/>
      <c r="B227" s="243"/>
      <c r="C227" s="244"/>
      <c r="D227" s="156">
        <v>12479.957502942527</v>
      </c>
      <c r="E227" s="157">
        <v>100</v>
      </c>
      <c r="F227" s="158">
        <v>29481.477830296299</v>
      </c>
      <c r="G227" s="157">
        <v>100</v>
      </c>
      <c r="H227" s="158">
        <v>20912.619041086287</v>
      </c>
      <c r="I227" s="157">
        <v>100</v>
      </c>
      <c r="J227" s="158">
        <v>42035.317134708159</v>
      </c>
      <c r="K227" s="157">
        <v>100</v>
      </c>
      <c r="L227" s="158">
        <v>8084.7042794647141</v>
      </c>
      <c r="M227" s="157">
        <v>100</v>
      </c>
      <c r="N227" s="158">
        <v>2977.2136472741354</v>
      </c>
      <c r="O227" s="157">
        <v>100</v>
      </c>
      <c r="P227" s="158">
        <v>471.58772946859898</v>
      </c>
      <c r="Q227" s="157">
        <v>100</v>
      </c>
      <c r="R227" s="158">
        <v>102.83390293916611</v>
      </c>
      <c r="S227" s="157">
        <v>100</v>
      </c>
      <c r="T227" s="158">
        <v>135.35828877005349</v>
      </c>
      <c r="U227" s="157">
        <v>100</v>
      </c>
      <c r="V227" s="158">
        <v>116681.06935694994</v>
      </c>
      <c r="W227" s="157">
        <v>100</v>
      </c>
    </row>
    <row r="228" spans="1:23" ht="24" customHeight="1" x14ac:dyDescent="0.15">
      <c r="H228" s="23" t="s">
        <v>23</v>
      </c>
      <c r="I228" s="98" t="s">
        <v>157</v>
      </c>
    </row>
    <row r="229" spans="1:23" ht="24" customHeight="1" x14ac:dyDescent="0.15">
      <c r="H229" s="62"/>
      <c r="I229" s="98" t="s">
        <v>32</v>
      </c>
    </row>
    <row r="230" spans="1:23" ht="24" customHeight="1" x14ac:dyDescent="0.15">
      <c r="H230" s="62"/>
      <c r="I230" s="51" t="s">
        <v>158</v>
      </c>
    </row>
  </sheetData>
  <mergeCells count="98">
    <mergeCell ref="V4:W5"/>
    <mergeCell ref="A5:B5"/>
    <mergeCell ref="F5:G5"/>
    <mergeCell ref="H5:I5"/>
    <mergeCell ref="J5:K5"/>
    <mergeCell ref="L5:M5"/>
    <mergeCell ref="N5:O5"/>
    <mergeCell ref="P5:Q5"/>
    <mergeCell ref="B35:C35"/>
    <mergeCell ref="R5:S5"/>
    <mergeCell ref="T5:U5"/>
    <mergeCell ref="A6:A11"/>
    <mergeCell ref="B6:B10"/>
    <mergeCell ref="B11:C11"/>
    <mergeCell ref="A12:A17"/>
    <mergeCell ref="B12:B16"/>
    <mergeCell ref="B17:C17"/>
    <mergeCell ref="D4:E5"/>
    <mergeCell ref="F4:U4"/>
    <mergeCell ref="B18:B22"/>
    <mergeCell ref="B23:C23"/>
    <mergeCell ref="B24:B28"/>
    <mergeCell ref="B29:C29"/>
    <mergeCell ref="B30:B34"/>
    <mergeCell ref="A66:A71"/>
    <mergeCell ref="B66:B70"/>
    <mergeCell ref="B71:C71"/>
    <mergeCell ref="B36:B40"/>
    <mergeCell ref="B41:C41"/>
    <mergeCell ref="A42:B46"/>
    <mergeCell ref="A47:C47"/>
    <mergeCell ref="A48:A53"/>
    <mergeCell ref="B48:B52"/>
    <mergeCell ref="B53:C53"/>
    <mergeCell ref="A54:A59"/>
    <mergeCell ref="B54:B58"/>
    <mergeCell ref="B59:C59"/>
    <mergeCell ref="B60:B64"/>
    <mergeCell ref="A65:C65"/>
    <mergeCell ref="A102:A107"/>
    <mergeCell ref="B102:B106"/>
    <mergeCell ref="B107:C107"/>
    <mergeCell ref="B72:B76"/>
    <mergeCell ref="B77:C77"/>
    <mergeCell ref="B78:B82"/>
    <mergeCell ref="B83:C83"/>
    <mergeCell ref="B84:B88"/>
    <mergeCell ref="B89:C89"/>
    <mergeCell ref="B120:B124"/>
    <mergeCell ref="B90:B94"/>
    <mergeCell ref="B95:C95"/>
    <mergeCell ref="B96:B100"/>
    <mergeCell ref="B101:C101"/>
    <mergeCell ref="A108:A113"/>
    <mergeCell ref="B108:B112"/>
    <mergeCell ref="B113:C113"/>
    <mergeCell ref="B114:B118"/>
    <mergeCell ref="B119:C119"/>
    <mergeCell ref="A156:A161"/>
    <mergeCell ref="B156:B160"/>
    <mergeCell ref="B161:C161"/>
    <mergeCell ref="B125:C125"/>
    <mergeCell ref="B126:B130"/>
    <mergeCell ref="B131:C131"/>
    <mergeCell ref="B132:B136"/>
    <mergeCell ref="B137:C137"/>
    <mergeCell ref="A138:A143"/>
    <mergeCell ref="B138:B142"/>
    <mergeCell ref="B143:C143"/>
    <mergeCell ref="B144:B148"/>
    <mergeCell ref="B149:C149"/>
    <mergeCell ref="A150:A155"/>
    <mergeCell ref="B150:B154"/>
    <mergeCell ref="B155:C155"/>
    <mergeCell ref="B197:C197"/>
    <mergeCell ref="B198:B202"/>
    <mergeCell ref="B203:C203"/>
    <mergeCell ref="B162:B166"/>
    <mergeCell ref="B167:C167"/>
    <mergeCell ref="A168:B172"/>
    <mergeCell ref="A173:C173"/>
    <mergeCell ref="A174:A179"/>
    <mergeCell ref="B174:B178"/>
    <mergeCell ref="B179:C179"/>
    <mergeCell ref="B180:B184"/>
    <mergeCell ref="B185:C185"/>
    <mergeCell ref="B186:B190"/>
    <mergeCell ref="B191:C191"/>
    <mergeCell ref="B192:B196"/>
    <mergeCell ref="A221:C221"/>
    <mergeCell ref="A222:B226"/>
    <mergeCell ref="A227:C227"/>
    <mergeCell ref="A204:A209"/>
    <mergeCell ref="B204:B208"/>
    <mergeCell ref="B209:C209"/>
    <mergeCell ref="B215:C215"/>
    <mergeCell ref="A216:B220"/>
    <mergeCell ref="B210:B214"/>
  </mergeCells>
  <phoneticPr fontId="3"/>
  <pageMargins left="0.59055118110236227" right="0.59055118110236227" top="0.98425196850393704" bottom="0.98425196850393704" header="0.51181102362204722" footer="0.51181102362204722"/>
  <pageSetup paperSize="9" scale="53" fitToHeight="8" orientation="portrait" r:id="rId1"/>
  <headerFooter alignWithMargins="0"/>
  <rowBreaks count="4" manualBreakCount="4">
    <brk id="53" max="16383" man="1"/>
    <brk id="107" max="16383" man="1"/>
    <brk id="155" max="16383" man="1"/>
    <brk id="20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AB52"/>
  <sheetViews>
    <sheetView view="pageBreakPreview" zoomScale="60" zoomScaleNormal="85" workbookViewId="0"/>
  </sheetViews>
  <sheetFormatPr defaultRowHeight="13.5" x14ac:dyDescent="0.15"/>
  <cols>
    <col min="1" max="1" width="18.125" style="2" customWidth="1"/>
    <col min="2" max="2" width="8" style="17" customWidth="1"/>
    <col min="3" max="3" width="6.375" style="18" customWidth="1"/>
    <col min="4" max="4" width="8.625" style="17" customWidth="1"/>
    <col min="5" max="5" width="7.75" style="18" customWidth="1"/>
    <col min="6" max="6" width="7.125" style="17" customWidth="1"/>
    <col min="7" max="7" width="7.75" style="18" customWidth="1"/>
    <col min="8" max="8" width="8" style="2" customWidth="1"/>
    <col min="9" max="9" width="8.125" style="2" customWidth="1"/>
    <col min="10" max="10" width="7.125" style="17" customWidth="1"/>
    <col min="11" max="11" width="8.125" style="18" customWidth="1"/>
    <col min="12" max="12" width="9.5" style="2" customWidth="1"/>
    <col min="13" max="13" width="8.125" style="2" customWidth="1"/>
    <col min="14" max="14" width="7.125" style="2" customWidth="1"/>
    <col min="15" max="15" width="7" style="2" customWidth="1"/>
    <col min="16" max="17" width="7.125" style="2" customWidth="1"/>
    <col min="18" max="18" width="7.375" style="2" customWidth="1"/>
    <col min="19" max="19" width="7.5" style="2" customWidth="1"/>
    <col min="20" max="20" width="7.125" style="2" customWidth="1"/>
    <col min="21" max="21" width="7" style="2" customWidth="1"/>
    <col min="22" max="22" width="7.125" style="2" customWidth="1"/>
    <col min="23" max="23" width="6.125" style="2" customWidth="1"/>
    <col min="24" max="24" width="7.375" style="2" customWidth="1"/>
    <col min="25" max="25" width="7.25" style="2" customWidth="1"/>
    <col min="26" max="256" width="9" style="2"/>
    <col min="257" max="257" width="18.125" style="2" customWidth="1"/>
    <col min="258" max="258" width="8" style="2" customWidth="1"/>
    <col min="259" max="259" width="6.375" style="2" customWidth="1"/>
    <col min="260" max="260" width="8.625" style="2" customWidth="1"/>
    <col min="261" max="261" width="7.75" style="2" customWidth="1"/>
    <col min="262" max="262" width="7.125" style="2" customWidth="1"/>
    <col min="263" max="263" width="7.75" style="2" customWidth="1"/>
    <col min="264" max="264" width="8" style="2" customWidth="1"/>
    <col min="265" max="265" width="8.125" style="2" customWidth="1"/>
    <col min="266" max="266" width="7.125" style="2" customWidth="1"/>
    <col min="267" max="267" width="8.125" style="2" customWidth="1"/>
    <col min="268" max="268" width="9.5" style="2" customWidth="1"/>
    <col min="269" max="269" width="8.125" style="2" customWidth="1"/>
    <col min="270" max="270" width="7.125" style="2" customWidth="1"/>
    <col min="271" max="271" width="7" style="2" customWidth="1"/>
    <col min="272" max="273" width="7.125" style="2" customWidth="1"/>
    <col min="274" max="274" width="7.375" style="2" customWidth="1"/>
    <col min="275" max="275" width="7.5" style="2" customWidth="1"/>
    <col min="276" max="276" width="7.125" style="2" customWidth="1"/>
    <col min="277" max="277" width="7" style="2" customWidth="1"/>
    <col min="278" max="278" width="7.125" style="2" customWidth="1"/>
    <col min="279" max="279" width="6.125" style="2" customWidth="1"/>
    <col min="280" max="280" width="7.375" style="2" customWidth="1"/>
    <col min="281" max="281" width="7.25" style="2" customWidth="1"/>
    <col min="282" max="512" width="9" style="2"/>
    <col min="513" max="513" width="18.125" style="2" customWidth="1"/>
    <col min="514" max="514" width="8" style="2" customWidth="1"/>
    <col min="515" max="515" width="6.375" style="2" customWidth="1"/>
    <col min="516" max="516" width="8.625" style="2" customWidth="1"/>
    <col min="517" max="517" width="7.75" style="2" customWidth="1"/>
    <col min="518" max="518" width="7.125" style="2" customWidth="1"/>
    <col min="519" max="519" width="7.75" style="2" customWidth="1"/>
    <col min="520" max="520" width="8" style="2" customWidth="1"/>
    <col min="521" max="521" width="8.125" style="2" customWidth="1"/>
    <col min="522" max="522" width="7.125" style="2" customWidth="1"/>
    <col min="523" max="523" width="8.125" style="2" customWidth="1"/>
    <col min="524" max="524" width="9.5" style="2" customWidth="1"/>
    <col min="525" max="525" width="8.125" style="2" customWidth="1"/>
    <col min="526" max="526" width="7.125" style="2" customWidth="1"/>
    <col min="527" max="527" width="7" style="2" customWidth="1"/>
    <col min="528" max="529" width="7.125" style="2" customWidth="1"/>
    <col min="530" max="530" width="7.375" style="2" customWidth="1"/>
    <col min="531" max="531" width="7.5" style="2" customWidth="1"/>
    <col min="532" max="532" width="7.125" style="2" customWidth="1"/>
    <col min="533" max="533" width="7" style="2" customWidth="1"/>
    <col min="534" max="534" width="7.125" style="2" customWidth="1"/>
    <col min="535" max="535" width="6.125" style="2" customWidth="1"/>
    <col min="536" max="536" width="7.375" style="2" customWidth="1"/>
    <col min="537" max="537" width="7.25" style="2" customWidth="1"/>
    <col min="538" max="768" width="9" style="2"/>
    <col min="769" max="769" width="18.125" style="2" customWidth="1"/>
    <col min="770" max="770" width="8" style="2" customWidth="1"/>
    <col min="771" max="771" width="6.375" style="2" customWidth="1"/>
    <col min="772" max="772" width="8.625" style="2" customWidth="1"/>
    <col min="773" max="773" width="7.75" style="2" customWidth="1"/>
    <col min="774" max="774" width="7.125" style="2" customWidth="1"/>
    <col min="775" max="775" width="7.75" style="2" customWidth="1"/>
    <col min="776" max="776" width="8" style="2" customWidth="1"/>
    <col min="777" max="777" width="8.125" style="2" customWidth="1"/>
    <col min="778" max="778" width="7.125" style="2" customWidth="1"/>
    <col min="779" max="779" width="8.125" style="2" customWidth="1"/>
    <col min="780" max="780" width="9.5" style="2" customWidth="1"/>
    <col min="781" max="781" width="8.125" style="2" customWidth="1"/>
    <col min="782" max="782" width="7.125" style="2" customWidth="1"/>
    <col min="783" max="783" width="7" style="2" customWidth="1"/>
    <col min="784" max="785" width="7.125" style="2" customWidth="1"/>
    <col min="786" max="786" width="7.375" style="2" customWidth="1"/>
    <col min="787" max="787" width="7.5" style="2" customWidth="1"/>
    <col min="788" max="788" width="7.125" style="2" customWidth="1"/>
    <col min="789" max="789" width="7" style="2" customWidth="1"/>
    <col min="790" max="790" width="7.125" style="2" customWidth="1"/>
    <col min="791" max="791" width="6.125" style="2" customWidth="1"/>
    <col min="792" max="792" width="7.375" style="2" customWidth="1"/>
    <col min="793" max="793" width="7.25" style="2" customWidth="1"/>
    <col min="794" max="1024" width="9" style="2"/>
    <col min="1025" max="1025" width="18.125" style="2" customWidth="1"/>
    <col min="1026" max="1026" width="8" style="2" customWidth="1"/>
    <col min="1027" max="1027" width="6.375" style="2" customWidth="1"/>
    <col min="1028" max="1028" width="8.625" style="2" customWidth="1"/>
    <col min="1029" max="1029" width="7.75" style="2" customWidth="1"/>
    <col min="1030" max="1030" width="7.125" style="2" customWidth="1"/>
    <col min="1031" max="1031" width="7.75" style="2" customWidth="1"/>
    <col min="1032" max="1032" width="8" style="2" customWidth="1"/>
    <col min="1033" max="1033" width="8.125" style="2" customWidth="1"/>
    <col min="1034" max="1034" width="7.125" style="2" customWidth="1"/>
    <col min="1035" max="1035" width="8.125" style="2" customWidth="1"/>
    <col min="1036" max="1036" width="9.5" style="2" customWidth="1"/>
    <col min="1037" max="1037" width="8.125" style="2" customWidth="1"/>
    <col min="1038" max="1038" width="7.125" style="2" customWidth="1"/>
    <col min="1039" max="1039" width="7" style="2" customWidth="1"/>
    <col min="1040" max="1041" width="7.125" style="2" customWidth="1"/>
    <col min="1042" max="1042" width="7.375" style="2" customWidth="1"/>
    <col min="1043" max="1043" width="7.5" style="2" customWidth="1"/>
    <col min="1044" max="1044" width="7.125" style="2" customWidth="1"/>
    <col min="1045" max="1045" width="7" style="2" customWidth="1"/>
    <col min="1046" max="1046" width="7.125" style="2" customWidth="1"/>
    <col min="1047" max="1047" width="6.125" style="2" customWidth="1"/>
    <col min="1048" max="1048" width="7.375" style="2" customWidth="1"/>
    <col min="1049" max="1049" width="7.25" style="2" customWidth="1"/>
    <col min="1050" max="1280" width="9" style="2"/>
    <col min="1281" max="1281" width="18.125" style="2" customWidth="1"/>
    <col min="1282" max="1282" width="8" style="2" customWidth="1"/>
    <col min="1283" max="1283" width="6.375" style="2" customWidth="1"/>
    <col min="1284" max="1284" width="8.625" style="2" customWidth="1"/>
    <col min="1285" max="1285" width="7.75" style="2" customWidth="1"/>
    <col min="1286" max="1286" width="7.125" style="2" customWidth="1"/>
    <col min="1287" max="1287" width="7.75" style="2" customWidth="1"/>
    <col min="1288" max="1288" width="8" style="2" customWidth="1"/>
    <col min="1289" max="1289" width="8.125" style="2" customWidth="1"/>
    <col min="1290" max="1290" width="7.125" style="2" customWidth="1"/>
    <col min="1291" max="1291" width="8.125" style="2" customWidth="1"/>
    <col min="1292" max="1292" width="9.5" style="2" customWidth="1"/>
    <col min="1293" max="1293" width="8.125" style="2" customWidth="1"/>
    <col min="1294" max="1294" width="7.125" style="2" customWidth="1"/>
    <col min="1295" max="1295" width="7" style="2" customWidth="1"/>
    <col min="1296" max="1297" width="7.125" style="2" customWidth="1"/>
    <col min="1298" max="1298" width="7.375" style="2" customWidth="1"/>
    <col min="1299" max="1299" width="7.5" style="2" customWidth="1"/>
    <col min="1300" max="1300" width="7.125" style="2" customWidth="1"/>
    <col min="1301" max="1301" width="7" style="2" customWidth="1"/>
    <col min="1302" max="1302" width="7.125" style="2" customWidth="1"/>
    <col min="1303" max="1303" width="6.125" style="2" customWidth="1"/>
    <col min="1304" max="1304" width="7.375" style="2" customWidth="1"/>
    <col min="1305" max="1305" width="7.25" style="2" customWidth="1"/>
    <col min="1306" max="1536" width="9" style="2"/>
    <col min="1537" max="1537" width="18.125" style="2" customWidth="1"/>
    <col min="1538" max="1538" width="8" style="2" customWidth="1"/>
    <col min="1539" max="1539" width="6.375" style="2" customWidth="1"/>
    <col min="1540" max="1540" width="8.625" style="2" customWidth="1"/>
    <col min="1541" max="1541" width="7.75" style="2" customWidth="1"/>
    <col min="1542" max="1542" width="7.125" style="2" customWidth="1"/>
    <col min="1543" max="1543" width="7.75" style="2" customWidth="1"/>
    <col min="1544" max="1544" width="8" style="2" customWidth="1"/>
    <col min="1545" max="1545" width="8.125" style="2" customWidth="1"/>
    <col min="1546" max="1546" width="7.125" style="2" customWidth="1"/>
    <col min="1547" max="1547" width="8.125" style="2" customWidth="1"/>
    <col min="1548" max="1548" width="9.5" style="2" customWidth="1"/>
    <col min="1549" max="1549" width="8.125" style="2" customWidth="1"/>
    <col min="1550" max="1550" width="7.125" style="2" customWidth="1"/>
    <col min="1551" max="1551" width="7" style="2" customWidth="1"/>
    <col min="1552" max="1553" width="7.125" style="2" customWidth="1"/>
    <col min="1554" max="1554" width="7.375" style="2" customWidth="1"/>
    <col min="1555" max="1555" width="7.5" style="2" customWidth="1"/>
    <col min="1556" max="1556" width="7.125" style="2" customWidth="1"/>
    <col min="1557" max="1557" width="7" style="2" customWidth="1"/>
    <col min="1558" max="1558" width="7.125" style="2" customWidth="1"/>
    <col min="1559" max="1559" width="6.125" style="2" customWidth="1"/>
    <col min="1560" max="1560" width="7.375" style="2" customWidth="1"/>
    <col min="1561" max="1561" width="7.25" style="2" customWidth="1"/>
    <col min="1562" max="1792" width="9" style="2"/>
    <col min="1793" max="1793" width="18.125" style="2" customWidth="1"/>
    <col min="1794" max="1794" width="8" style="2" customWidth="1"/>
    <col min="1795" max="1795" width="6.375" style="2" customWidth="1"/>
    <col min="1796" max="1796" width="8.625" style="2" customWidth="1"/>
    <col min="1797" max="1797" width="7.75" style="2" customWidth="1"/>
    <col min="1798" max="1798" width="7.125" style="2" customWidth="1"/>
    <col min="1799" max="1799" width="7.75" style="2" customWidth="1"/>
    <col min="1800" max="1800" width="8" style="2" customWidth="1"/>
    <col min="1801" max="1801" width="8.125" style="2" customWidth="1"/>
    <col min="1802" max="1802" width="7.125" style="2" customWidth="1"/>
    <col min="1803" max="1803" width="8.125" style="2" customWidth="1"/>
    <col min="1804" max="1804" width="9.5" style="2" customWidth="1"/>
    <col min="1805" max="1805" width="8.125" style="2" customWidth="1"/>
    <col min="1806" max="1806" width="7.125" style="2" customWidth="1"/>
    <col min="1807" max="1807" width="7" style="2" customWidth="1"/>
    <col min="1808" max="1809" width="7.125" style="2" customWidth="1"/>
    <col min="1810" max="1810" width="7.375" style="2" customWidth="1"/>
    <col min="1811" max="1811" width="7.5" style="2" customWidth="1"/>
    <col min="1812" max="1812" width="7.125" style="2" customWidth="1"/>
    <col min="1813" max="1813" width="7" style="2" customWidth="1"/>
    <col min="1814" max="1814" width="7.125" style="2" customWidth="1"/>
    <col min="1815" max="1815" width="6.125" style="2" customWidth="1"/>
    <col min="1816" max="1816" width="7.375" style="2" customWidth="1"/>
    <col min="1817" max="1817" width="7.25" style="2" customWidth="1"/>
    <col min="1818" max="2048" width="9" style="2"/>
    <col min="2049" max="2049" width="18.125" style="2" customWidth="1"/>
    <col min="2050" max="2050" width="8" style="2" customWidth="1"/>
    <col min="2051" max="2051" width="6.375" style="2" customWidth="1"/>
    <col min="2052" max="2052" width="8.625" style="2" customWidth="1"/>
    <col min="2053" max="2053" width="7.75" style="2" customWidth="1"/>
    <col min="2054" max="2054" width="7.125" style="2" customWidth="1"/>
    <col min="2055" max="2055" width="7.75" style="2" customWidth="1"/>
    <col min="2056" max="2056" width="8" style="2" customWidth="1"/>
    <col min="2057" max="2057" width="8.125" style="2" customWidth="1"/>
    <col min="2058" max="2058" width="7.125" style="2" customWidth="1"/>
    <col min="2059" max="2059" width="8.125" style="2" customWidth="1"/>
    <col min="2060" max="2060" width="9.5" style="2" customWidth="1"/>
    <col min="2061" max="2061" width="8.125" style="2" customWidth="1"/>
    <col min="2062" max="2062" width="7.125" style="2" customWidth="1"/>
    <col min="2063" max="2063" width="7" style="2" customWidth="1"/>
    <col min="2064" max="2065" width="7.125" style="2" customWidth="1"/>
    <col min="2066" max="2066" width="7.375" style="2" customWidth="1"/>
    <col min="2067" max="2067" width="7.5" style="2" customWidth="1"/>
    <col min="2068" max="2068" width="7.125" style="2" customWidth="1"/>
    <col min="2069" max="2069" width="7" style="2" customWidth="1"/>
    <col min="2070" max="2070" width="7.125" style="2" customWidth="1"/>
    <col min="2071" max="2071" width="6.125" style="2" customWidth="1"/>
    <col min="2072" max="2072" width="7.375" style="2" customWidth="1"/>
    <col min="2073" max="2073" width="7.25" style="2" customWidth="1"/>
    <col min="2074" max="2304" width="9" style="2"/>
    <col min="2305" max="2305" width="18.125" style="2" customWidth="1"/>
    <col min="2306" max="2306" width="8" style="2" customWidth="1"/>
    <col min="2307" max="2307" width="6.375" style="2" customWidth="1"/>
    <col min="2308" max="2308" width="8.625" style="2" customWidth="1"/>
    <col min="2309" max="2309" width="7.75" style="2" customWidth="1"/>
    <col min="2310" max="2310" width="7.125" style="2" customWidth="1"/>
    <col min="2311" max="2311" width="7.75" style="2" customWidth="1"/>
    <col min="2312" max="2312" width="8" style="2" customWidth="1"/>
    <col min="2313" max="2313" width="8.125" style="2" customWidth="1"/>
    <col min="2314" max="2314" width="7.125" style="2" customWidth="1"/>
    <col min="2315" max="2315" width="8.125" style="2" customWidth="1"/>
    <col min="2316" max="2316" width="9.5" style="2" customWidth="1"/>
    <col min="2317" max="2317" width="8.125" style="2" customWidth="1"/>
    <col min="2318" max="2318" width="7.125" style="2" customWidth="1"/>
    <col min="2319" max="2319" width="7" style="2" customWidth="1"/>
    <col min="2320" max="2321" width="7.125" style="2" customWidth="1"/>
    <col min="2322" max="2322" width="7.375" style="2" customWidth="1"/>
    <col min="2323" max="2323" width="7.5" style="2" customWidth="1"/>
    <col min="2324" max="2324" width="7.125" style="2" customWidth="1"/>
    <col min="2325" max="2325" width="7" style="2" customWidth="1"/>
    <col min="2326" max="2326" width="7.125" style="2" customWidth="1"/>
    <col min="2327" max="2327" width="6.125" style="2" customWidth="1"/>
    <col min="2328" max="2328" width="7.375" style="2" customWidth="1"/>
    <col min="2329" max="2329" width="7.25" style="2" customWidth="1"/>
    <col min="2330" max="2560" width="9" style="2"/>
    <col min="2561" max="2561" width="18.125" style="2" customWidth="1"/>
    <col min="2562" max="2562" width="8" style="2" customWidth="1"/>
    <col min="2563" max="2563" width="6.375" style="2" customWidth="1"/>
    <col min="2564" max="2564" width="8.625" style="2" customWidth="1"/>
    <col min="2565" max="2565" width="7.75" style="2" customWidth="1"/>
    <col min="2566" max="2566" width="7.125" style="2" customWidth="1"/>
    <col min="2567" max="2567" width="7.75" style="2" customWidth="1"/>
    <col min="2568" max="2568" width="8" style="2" customWidth="1"/>
    <col min="2569" max="2569" width="8.125" style="2" customWidth="1"/>
    <col min="2570" max="2570" width="7.125" style="2" customWidth="1"/>
    <col min="2571" max="2571" width="8.125" style="2" customWidth="1"/>
    <col min="2572" max="2572" width="9.5" style="2" customWidth="1"/>
    <col min="2573" max="2573" width="8.125" style="2" customWidth="1"/>
    <col min="2574" max="2574" width="7.125" style="2" customWidth="1"/>
    <col min="2575" max="2575" width="7" style="2" customWidth="1"/>
    <col min="2576" max="2577" width="7.125" style="2" customWidth="1"/>
    <col min="2578" max="2578" width="7.375" style="2" customWidth="1"/>
    <col min="2579" max="2579" width="7.5" style="2" customWidth="1"/>
    <col min="2580" max="2580" width="7.125" style="2" customWidth="1"/>
    <col min="2581" max="2581" width="7" style="2" customWidth="1"/>
    <col min="2582" max="2582" width="7.125" style="2" customWidth="1"/>
    <col min="2583" max="2583" width="6.125" style="2" customWidth="1"/>
    <col min="2584" max="2584" width="7.375" style="2" customWidth="1"/>
    <col min="2585" max="2585" width="7.25" style="2" customWidth="1"/>
    <col min="2586" max="2816" width="9" style="2"/>
    <col min="2817" max="2817" width="18.125" style="2" customWidth="1"/>
    <col min="2818" max="2818" width="8" style="2" customWidth="1"/>
    <col min="2819" max="2819" width="6.375" style="2" customWidth="1"/>
    <col min="2820" max="2820" width="8.625" style="2" customWidth="1"/>
    <col min="2821" max="2821" width="7.75" style="2" customWidth="1"/>
    <col min="2822" max="2822" width="7.125" style="2" customWidth="1"/>
    <col min="2823" max="2823" width="7.75" style="2" customWidth="1"/>
    <col min="2824" max="2824" width="8" style="2" customWidth="1"/>
    <col min="2825" max="2825" width="8.125" style="2" customWidth="1"/>
    <col min="2826" max="2826" width="7.125" style="2" customWidth="1"/>
    <col min="2827" max="2827" width="8.125" style="2" customWidth="1"/>
    <col min="2828" max="2828" width="9.5" style="2" customWidth="1"/>
    <col min="2829" max="2829" width="8.125" style="2" customWidth="1"/>
    <col min="2830" max="2830" width="7.125" style="2" customWidth="1"/>
    <col min="2831" max="2831" width="7" style="2" customWidth="1"/>
    <col min="2832" max="2833" width="7.125" style="2" customWidth="1"/>
    <col min="2834" max="2834" width="7.375" style="2" customWidth="1"/>
    <col min="2835" max="2835" width="7.5" style="2" customWidth="1"/>
    <col min="2836" max="2836" width="7.125" style="2" customWidth="1"/>
    <col min="2837" max="2837" width="7" style="2" customWidth="1"/>
    <col min="2838" max="2838" width="7.125" style="2" customWidth="1"/>
    <col min="2839" max="2839" width="6.125" style="2" customWidth="1"/>
    <col min="2840" max="2840" width="7.375" style="2" customWidth="1"/>
    <col min="2841" max="2841" width="7.25" style="2" customWidth="1"/>
    <col min="2842" max="3072" width="9" style="2"/>
    <col min="3073" max="3073" width="18.125" style="2" customWidth="1"/>
    <col min="3074" max="3074" width="8" style="2" customWidth="1"/>
    <col min="3075" max="3075" width="6.375" style="2" customWidth="1"/>
    <col min="3076" max="3076" width="8.625" style="2" customWidth="1"/>
    <col min="3077" max="3077" width="7.75" style="2" customWidth="1"/>
    <col min="3078" max="3078" width="7.125" style="2" customWidth="1"/>
    <col min="3079" max="3079" width="7.75" style="2" customWidth="1"/>
    <col min="3080" max="3080" width="8" style="2" customWidth="1"/>
    <col min="3081" max="3081" width="8.125" style="2" customWidth="1"/>
    <col min="3082" max="3082" width="7.125" style="2" customWidth="1"/>
    <col min="3083" max="3083" width="8.125" style="2" customWidth="1"/>
    <col min="3084" max="3084" width="9.5" style="2" customWidth="1"/>
    <col min="3085" max="3085" width="8.125" style="2" customWidth="1"/>
    <col min="3086" max="3086" width="7.125" style="2" customWidth="1"/>
    <col min="3087" max="3087" width="7" style="2" customWidth="1"/>
    <col min="3088" max="3089" width="7.125" style="2" customWidth="1"/>
    <col min="3090" max="3090" width="7.375" style="2" customWidth="1"/>
    <col min="3091" max="3091" width="7.5" style="2" customWidth="1"/>
    <col min="3092" max="3092" width="7.125" style="2" customWidth="1"/>
    <col min="3093" max="3093" width="7" style="2" customWidth="1"/>
    <col min="3094" max="3094" width="7.125" style="2" customWidth="1"/>
    <col min="3095" max="3095" width="6.125" style="2" customWidth="1"/>
    <col min="3096" max="3096" width="7.375" style="2" customWidth="1"/>
    <col min="3097" max="3097" width="7.25" style="2" customWidth="1"/>
    <col min="3098" max="3328" width="9" style="2"/>
    <col min="3329" max="3329" width="18.125" style="2" customWidth="1"/>
    <col min="3330" max="3330" width="8" style="2" customWidth="1"/>
    <col min="3331" max="3331" width="6.375" style="2" customWidth="1"/>
    <col min="3332" max="3332" width="8.625" style="2" customWidth="1"/>
    <col min="3333" max="3333" width="7.75" style="2" customWidth="1"/>
    <col min="3334" max="3334" width="7.125" style="2" customWidth="1"/>
    <col min="3335" max="3335" width="7.75" style="2" customWidth="1"/>
    <col min="3336" max="3336" width="8" style="2" customWidth="1"/>
    <col min="3337" max="3337" width="8.125" style="2" customWidth="1"/>
    <col min="3338" max="3338" width="7.125" style="2" customWidth="1"/>
    <col min="3339" max="3339" width="8.125" style="2" customWidth="1"/>
    <col min="3340" max="3340" width="9.5" style="2" customWidth="1"/>
    <col min="3341" max="3341" width="8.125" style="2" customWidth="1"/>
    <col min="3342" max="3342" width="7.125" style="2" customWidth="1"/>
    <col min="3343" max="3343" width="7" style="2" customWidth="1"/>
    <col min="3344" max="3345" width="7.125" style="2" customWidth="1"/>
    <col min="3346" max="3346" width="7.375" style="2" customWidth="1"/>
    <col min="3347" max="3347" width="7.5" style="2" customWidth="1"/>
    <col min="3348" max="3348" width="7.125" style="2" customWidth="1"/>
    <col min="3349" max="3349" width="7" style="2" customWidth="1"/>
    <col min="3350" max="3350" width="7.125" style="2" customWidth="1"/>
    <col min="3351" max="3351" width="6.125" style="2" customWidth="1"/>
    <col min="3352" max="3352" width="7.375" style="2" customWidth="1"/>
    <col min="3353" max="3353" width="7.25" style="2" customWidth="1"/>
    <col min="3354" max="3584" width="9" style="2"/>
    <col min="3585" max="3585" width="18.125" style="2" customWidth="1"/>
    <col min="3586" max="3586" width="8" style="2" customWidth="1"/>
    <col min="3587" max="3587" width="6.375" style="2" customWidth="1"/>
    <col min="3588" max="3588" width="8.625" style="2" customWidth="1"/>
    <col min="3589" max="3589" width="7.75" style="2" customWidth="1"/>
    <col min="3590" max="3590" width="7.125" style="2" customWidth="1"/>
    <col min="3591" max="3591" width="7.75" style="2" customWidth="1"/>
    <col min="3592" max="3592" width="8" style="2" customWidth="1"/>
    <col min="3593" max="3593" width="8.125" style="2" customWidth="1"/>
    <col min="3594" max="3594" width="7.125" style="2" customWidth="1"/>
    <col min="3595" max="3595" width="8.125" style="2" customWidth="1"/>
    <col min="3596" max="3596" width="9.5" style="2" customWidth="1"/>
    <col min="3597" max="3597" width="8.125" style="2" customWidth="1"/>
    <col min="3598" max="3598" width="7.125" style="2" customWidth="1"/>
    <col min="3599" max="3599" width="7" style="2" customWidth="1"/>
    <col min="3600" max="3601" width="7.125" style="2" customWidth="1"/>
    <col min="3602" max="3602" width="7.375" style="2" customWidth="1"/>
    <col min="3603" max="3603" width="7.5" style="2" customWidth="1"/>
    <col min="3604" max="3604" width="7.125" style="2" customWidth="1"/>
    <col min="3605" max="3605" width="7" style="2" customWidth="1"/>
    <col min="3606" max="3606" width="7.125" style="2" customWidth="1"/>
    <col min="3607" max="3607" width="6.125" style="2" customWidth="1"/>
    <col min="3608" max="3608" width="7.375" style="2" customWidth="1"/>
    <col min="3609" max="3609" width="7.25" style="2" customWidth="1"/>
    <col min="3610" max="3840" width="9" style="2"/>
    <col min="3841" max="3841" width="18.125" style="2" customWidth="1"/>
    <col min="3842" max="3842" width="8" style="2" customWidth="1"/>
    <col min="3843" max="3843" width="6.375" style="2" customWidth="1"/>
    <col min="3844" max="3844" width="8.625" style="2" customWidth="1"/>
    <col min="3845" max="3845" width="7.75" style="2" customWidth="1"/>
    <col min="3846" max="3846" width="7.125" style="2" customWidth="1"/>
    <col min="3847" max="3847" width="7.75" style="2" customWidth="1"/>
    <col min="3848" max="3848" width="8" style="2" customWidth="1"/>
    <col min="3849" max="3849" width="8.125" style="2" customWidth="1"/>
    <col min="3850" max="3850" width="7.125" style="2" customWidth="1"/>
    <col min="3851" max="3851" width="8.125" style="2" customWidth="1"/>
    <col min="3852" max="3852" width="9.5" style="2" customWidth="1"/>
    <col min="3853" max="3853" width="8.125" style="2" customWidth="1"/>
    <col min="3854" max="3854" width="7.125" style="2" customWidth="1"/>
    <col min="3855" max="3855" width="7" style="2" customWidth="1"/>
    <col min="3856" max="3857" width="7.125" style="2" customWidth="1"/>
    <col min="3858" max="3858" width="7.375" style="2" customWidth="1"/>
    <col min="3859" max="3859" width="7.5" style="2" customWidth="1"/>
    <col min="3860" max="3860" width="7.125" style="2" customWidth="1"/>
    <col min="3861" max="3861" width="7" style="2" customWidth="1"/>
    <col min="3862" max="3862" width="7.125" style="2" customWidth="1"/>
    <col min="3863" max="3863" width="6.125" style="2" customWidth="1"/>
    <col min="3864" max="3864" width="7.375" style="2" customWidth="1"/>
    <col min="3865" max="3865" width="7.25" style="2" customWidth="1"/>
    <col min="3866" max="4096" width="9" style="2"/>
    <col min="4097" max="4097" width="18.125" style="2" customWidth="1"/>
    <col min="4098" max="4098" width="8" style="2" customWidth="1"/>
    <col min="4099" max="4099" width="6.375" style="2" customWidth="1"/>
    <col min="4100" max="4100" width="8.625" style="2" customWidth="1"/>
    <col min="4101" max="4101" width="7.75" style="2" customWidth="1"/>
    <col min="4102" max="4102" width="7.125" style="2" customWidth="1"/>
    <col min="4103" max="4103" width="7.75" style="2" customWidth="1"/>
    <col min="4104" max="4104" width="8" style="2" customWidth="1"/>
    <col min="4105" max="4105" width="8.125" style="2" customWidth="1"/>
    <col min="4106" max="4106" width="7.125" style="2" customWidth="1"/>
    <col min="4107" max="4107" width="8.125" style="2" customWidth="1"/>
    <col min="4108" max="4108" width="9.5" style="2" customWidth="1"/>
    <col min="4109" max="4109" width="8.125" style="2" customWidth="1"/>
    <col min="4110" max="4110" width="7.125" style="2" customWidth="1"/>
    <col min="4111" max="4111" width="7" style="2" customWidth="1"/>
    <col min="4112" max="4113" width="7.125" style="2" customWidth="1"/>
    <col min="4114" max="4114" width="7.375" style="2" customWidth="1"/>
    <col min="4115" max="4115" width="7.5" style="2" customWidth="1"/>
    <col min="4116" max="4116" width="7.125" style="2" customWidth="1"/>
    <col min="4117" max="4117" width="7" style="2" customWidth="1"/>
    <col min="4118" max="4118" width="7.125" style="2" customWidth="1"/>
    <col min="4119" max="4119" width="6.125" style="2" customWidth="1"/>
    <col min="4120" max="4120" width="7.375" style="2" customWidth="1"/>
    <col min="4121" max="4121" width="7.25" style="2" customWidth="1"/>
    <col min="4122" max="4352" width="9" style="2"/>
    <col min="4353" max="4353" width="18.125" style="2" customWidth="1"/>
    <col min="4354" max="4354" width="8" style="2" customWidth="1"/>
    <col min="4355" max="4355" width="6.375" style="2" customWidth="1"/>
    <col min="4356" max="4356" width="8.625" style="2" customWidth="1"/>
    <col min="4357" max="4357" width="7.75" style="2" customWidth="1"/>
    <col min="4358" max="4358" width="7.125" style="2" customWidth="1"/>
    <col min="4359" max="4359" width="7.75" style="2" customWidth="1"/>
    <col min="4360" max="4360" width="8" style="2" customWidth="1"/>
    <col min="4361" max="4361" width="8.125" style="2" customWidth="1"/>
    <col min="4362" max="4362" width="7.125" style="2" customWidth="1"/>
    <col min="4363" max="4363" width="8.125" style="2" customWidth="1"/>
    <col min="4364" max="4364" width="9.5" style="2" customWidth="1"/>
    <col min="4365" max="4365" width="8.125" style="2" customWidth="1"/>
    <col min="4366" max="4366" width="7.125" style="2" customWidth="1"/>
    <col min="4367" max="4367" width="7" style="2" customWidth="1"/>
    <col min="4368" max="4369" width="7.125" style="2" customWidth="1"/>
    <col min="4370" max="4370" width="7.375" style="2" customWidth="1"/>
    <col min="4371" max="4371" width="7.5" style="2" customWidth="1"/>
    <col min="4372" max="4372" width="7.125" style="2" customWidth="1"/>
    <col min="4373" max="4373" width="7" style="2" customWidth="1"/>
    <col min="4374" max="4374" width="7.125" style="2" customWidth="1"/>
    <col min="4375" max="4375" width="6.125" style="2" customWidth="1"/>
    <col min="4376" max="4376" width="7.375" style="2" customWidth="1"/>
    <col min="4377" max="4377" width="7.25" style="2" customWidth="1"/>
    <col min="4378" max="4608" width="9" style="2"/>
    <col min="4609" max="4609" width="18.125" style="2" customWidth="1"/>
    <col min="4610" max="4610" width="8" style="2" customWidth="1"/>
    <col min="4611" max="4611" width="6.375" style="2" customWidth="1"/>
    <col min="4612" max="4612" width="8.625" style="2" customWidth="1"/>
    <col min="4613" max="4613" width="7.75" style="2" customWidth="1"/>
    <col min="4614" max="4614" width="7.125" style="2" customWidth="1"/>
    <col min="4615" max="4615" width="7.75" style="2" customWidth="1"/>
    <col min="4616" max="4616" width="8" style="2" customWidth="1"/>
    <col min="4617" max="4617" width="8.125" style="2" customWidth="1"/>
    <col min="4618" max="4618" width="7.125" style="2" customWidth="1"/>
    <col min="4619" max="4619" width="8.125" style="2" customWidth="1"/>
    <col min="4620" max="4620" width="9.5" style="2" customWidth="1"/>
    <col min="4621" max="4621" width="8.125" style="2" customWidth="1"/>
    <col min="4622" max="4622" width="7.125" style="2" customWidth="1"/>
    <col min="4623" max="4623" width="7" style="2" customWidth="1"/>
    <col min="4624" max="4625" width="7.125" style="2" customWidth="1"/>
    <col min="4626" max="4626" width="7.375" style="2" customWidth="1"/>
    <col min="4627" max="4627" width="7.5" style="2" customWidth="1"/>
    <col min="4628" max="4628" width="7.125" style="2" customWidth="1"/>
    <col min="4629" max="4629" width="7" style="2" customWidth="1"/>
    <col min="4630" max="4630" width="7.125" style="2" customWidth="1"/>
    <col min="4631" max="4631" width="6.125" style="2" customWidth="1"/>
    <col min="4632" max="4632" width="7.375" style="2" customWidth="1"/>
    <col min="4633" max="4633" width="7.25" style="2" customWidth="1"/>
    <col min="4634" max="4864" width="9" style="2"/>
    <col min="4865" max="4865" width="18.125" style="2" customWidth="1"/>
    <col min="4866" max="4866" width="8" style="2" customWidth="1"/>
    <col min="4867" max="4867" width="6.375" style="2" customWidth="1"/>
    <col min="4868" max="4868" width="8.625" style="2" customWidth="1"/>
    <col min="4869" max="4869" width="7.75" style="2" customWidth="1"/>
    <col min="4870" max="4870" width="7.125" style="2" customWidth="1"/>
    <col min="4871" max="4871" width="7.75" style="2" customWidth="1"/>
    <col min="4872" max="4872" width="8" style="2" customWidth="1"/>
    <col min="4873" max="4873" width="8.125" style="2" customWidth="1"/>
    <col min="4874" max="4874" width="7.125" style="2" customWidth="1"/>
    <col min="4875" max="4875" width="8.125" style="2" customWidth="1"/>
    <col min="4876" max="4876" width="9.5" style="2" customWidth="1"/>
    <col min="4877" max="4877" width="8.125" style="2" customWidth="1"/>
    <col min="4878" max="4878" width="7.125" style="2" customWidth="1"/>
    <col min="4879" max="4879" width="7" style="2" customWidth="1"/>
    <col min="4880" max="4881" width="7.125" style="2" customWidth="1"/>
    <col min="4882" max="4882" width="7.375" style="2" customWidth="1"/>
    <col min="4883" max="4883" width="7.5" style="2" customWidth="1"/>
    <col min="4884" max="4884" width="7.125" style="2" customWidth="1"/>
    <col min="4885" max="4885" width="7" style="2" customWidth="1"/>
    <col min="4886" max="4886" width="7.125" style="2" customWidth="1"/>
    <col min="4887" max="4887" width="6.125" style="2" customWidth="1"/>
    <col min="4888" max="4888" width="7.375" style="2" customWidth="1"/>
    <col min="4889" max="4889" width="7.25" style="2" customWidth="1"/>
    <col min="4890" max="5120" width="9" style="2"/>
    <col min="5121" max="5121" width="18.125" style="2" customWidth="1"/>
    <col min="5122" max="5122" width="8" style="2" customWidth="1"/>
    <col min="5123" max="5123" width="6.375" style="2" customWidth="1"/>
    <col min="5124" max="5124" width="8.625" style="2" customWidth="1"/>
    <col min="5125" max="5125" width="7.75" style="2" customWidth="1"/>
    <col min="5126" max="5126" width="7.125" style="2" customWidth="1"/>
    <col min="5127" max="5127" width="7.75" style="2" customWidth="1"/>
    <col min="5128" max="5128" width="8" style="2" customWidth="1"/>
    <col min="5129" max="5129" width="8.125" style="2" customWidth="1"/>
    <col min="5130" max="5130" width="7.125" style="2" customWidth="1"/>
    <col min="5131" max="5131" width="8.125" style="2" customWidth="1"/>
    <col min="5132" max="5132" width="9.5" style="2" customWidth="1"/>
    <col min="5133" max="5133" width="8.125" style="2" customWidth="1"/>
    <col min="5134" max="5134" width="7.125" style="2" customWidth="1"/>
    <col min="5135" max="5135" width="7" style="2" customWidth="1"/>
    <col min="5136" max="5137" width="7.125" style="2" customWidth="1"/>
    <col min="5138" max="5138" width="7.375" style="2" customWidth="1"/>
    <col min="5139" max="5139" width="7.5" style="2" customWidth="1"/>
    <col min="5140" max="5140" width="7.125" style="2" customWidth="1"/>
    <col min="5141" max="5141" width="7" style="2" customWidth="1"/>
    <col min="5142" max="5142" width="7.125" style="2" customWidth="1"/>
    <col min="5143" max="5143" width="6.125" style="2" customWidth="1"/>
    <col min="5144" max="5144" width="7.375" style="2" customWidth="1"/>
    <col min="5145" max="5145" width="7.25" style="2" customWidth="1"/>
    <col min="5146" max="5376" width="9" style="2"/>
    <col min="5377" max="5377" width="18.125" style="2" customWidth="1"/>
    <col min="5378" max="5378" width="8" style="2" customWidth="1"/>
    <col min="5379" max="5379" width="6.375" style="2" customWidth="1"/>
    <col min="5380" max="5380" width="8.625" style="2" customWidth="1"/>
    <col min="5381" max="5381" width="7.75" style="2" customWidth="1"/>
    <col min="5382" max="5382" width="7.125" style="2" customWidth="1"/>
    <col min="5383" max="5383" width="7.75" style="2" customWidth="1"/>
    <col min="5384" max="5384" width="8" style="2" customWidth="1"/>
    <col min="5385" max="5385" width="8.125" style="2" customWidth="1"/>
    <col min="5386" max="5386" width="7.125" style="2" customWidth="1"/>
    <col min="5387" max="5387" width="8.125" style="2" customWidth="1"/>
    <col min="5388" max="5388" width="9.5" style="2" customWidth="1"/>
    <col min="5389" max="5389" width="8.125" style="2" customWidth="1"/>
    <col min="5390" max="5390" width="7.125" style="2" customWidth="1"/>
    <col min="5391" max="5391" width="7" style="2" customWidth="1"/>
    <col min="5392" max="5393" width="7.125" style="2" customWidth="1"/>
    <col min="5394" max="5394" width="7.375" style="2" customWidth="1"/>
    <col min="5395" max="5395" width="7.5" style="2" customWidth="1"/>
    <col min="5396" max="5396" width="7.125" style="2" customWidth="1"/>
    <col min="5397" max="5397" width="7" style="2" customWidth="1"/>
    <col min="5398" max="5398" width="7.125" style="2" customWidth="1"/>
    <col min="5399" max="5399" width="6.125" style="2" customWidth="1"/>
    <col min="5400" max="5400" width="7.375" style="2" customWidth="1"/>
    <col min="5401" max="5401" width="7.25" style="2" customWidth="1"/>
    <col min="5402" max="5632" width="9" style="2"/>
    <col min="5633" max="5633" width="18.125" style="2" customWidth="1"/>
    <col min="5634" max="5634" width="8" style="2" customWidth="1"/>
    <col min="5635" max="5635" width="6.375" style="2" customWidth="1"/>
    <col min="5636" max="5636" width="8.625" style="2" customWidth="1"/>
    <col min="5637" max="5637" width="7.75" style="2" customWidth="1"/>
    <col min="5638" max="5638" width="7.125" style="2" customWidth="1"/>
    <col min="5639" max="5639" width="7.75" style="2" customWidth="1"/>
    <col min="5640" max="5640" width="8" style="2" customWidth="1"/>
    <col min="5641" max="5641" width="8.125" style="2" customWidth="1"/>
    <col min="5642" max="5642" width="7.125" style="2" customWidth="1"/>
    <col min="5643" max="5643" width="8.125" style="2" customWidth="1"/>
    <col min="5644" max="5644" width="9.5" style="2" customWidth="1"/>
    <col min="5645" max="5645" width="8.125" style="2" customWidth="1"/>
    <col min="5646" max="5646" width="7.125" style="2" customWidth="1"/>
    <col min="5647" max="5647" width="7" style="2" customWidth="1"/>
    <col min="5648" max="5649" width="7.125" style="2" customWidth="1"/>
    <col min="5650" max="5650" width="7.375" style="2" customWidth="1"/>
    <col min="5651" max="5651" width="7.5" style="2" customWidth="1"/>
    <col min="5652" max="5652" width="7.125" style="2" customWidth="1"/>
    <col min="5653" max="5653" width="7" style="2" customWidth="1"/>
    <col min="5654" max="5654" width="7.125" style="2" customWidth="1"/>
    <col min="5655" max="5655" width="6.125" style="2" customWidth="1"/>
    <col min="5656" max="5656" width="7.375" style="2" customWidth="1"/>
    <col min="5657" max="5657" width="7.25" style="2" customWidth="1"/>
    <col min="5658" max="5888" width="9" style="2"/>
    <col min="5889" max="5889" width="18.125" style="2" customWidth="1"/>
    <col min="5890" max="5890" width="8" style="2" customWidth="1"/>
    <col min="5891" max="5891" width="6.375" style="2" customWidth="1"/>
    <col min="5892" max="5892" width="8.625" style="2" customWidth="1"/>
    <col min="5893" max="5893" width="7.75" style="2" customWidth="1"/>
    <col min="5894" max="5894" width="7.125" style="2" customWidth="1"/>
    <col min="5895" max="5895" width="7.75" style="2" customWidth="1"/>
    <col min="5896" max="5896" width="8" style="2" customWidth="1"/>
    <col min="5897" max="5897" width="8.125" style="2" customWidth="1"/>
    <col min="5898" max="5898" width="7.125" style="2" customWidth="1"/>
    <col min="5899" max="5899" width="8.125" style="2" customWidth="1"/>
    <col min="5900" max="5900" width="9.5" style="2" customWidth="1"/>
    <col min="5901" max="5901" width="8.125" style="2" customWidth="1"/>
    <col min="5902" max="5902" width="7.125" style="2" customWidth="1"/>
    <col min="5903" max="5903" width="7" style="2" customWidth="1"/>
    <col min="5904" max="5905" width="7.125" style="2" customWidth="1"/>
    <col min="5906" max="5906" width="7.375" style="2" customWidth="1"/>
    <col min="5907" max="5907" width="7.5" style="2" customWidth="1"/>
    <col min="5908" max="5908" width="7.125" style="2" customWidth="1"/>
    <col min="5909" max="5909" width="7" style="2" customWidth="1"/>
    <col min="5910" max="5910" width="7.125" style="2" customWidth="1"/>
    <col min="5911" max="5911" width="6.125" style="2" customWidth="1"/>
    <col min="5912" max="5912" width="7.375" style="2" customWidth="1"/>
    <col min="5913" max="5913" width="7.25" style="2" customWidth="1"/>
    <col min="5914" max="6144" width="9" style="2"/>
    <col min="6145" max="6145" width="18.125" style="2" customWidth="1"/>
    <col min="6146" max="6146" width="8" style="2" customWidth="1"/>
    <col min="6147" max="6147" width="6.375" style="2" customWidth="1"/>
    <col min="6148" max="6148" width="8.625" style="2" customWidth="1"/>
    <col min="6149" max="6149" width="7.75" style="2" customWidth="1"/>
    <col min="6150" max="6150" width="7.125" style="2" customWidth="1"/>
    <col min="6151" max="6151" width="7.75" style="2" customWidth="1"/>
    <col min="6152" max="6152" width="8" style="2" customWidth="1"/>
    <col min="6153" max="6153" width="8.125" style="2" customWidth="1"/>
    <col min="6154" max="6154" width="7.125" style="2" customWidth="1"/>
    <col min="6155" max="6155" width="8.125" style="2" customWidth="1"/>
    <col min="6156" max="6156" width="9.5" style="2" customWidth="1"/>
    <col min="6157" max="6157" width="8.125" style="2" customWidth="1"/>
    <col min="6158" max="6158" width="7.125" style="2" customWidth="1"/>
    <col min="6159" max="6159" width="7" style="2" customWidth="1"/>
    <col min="6160" max="6161" width="7.125" style="2" customWidth="1"/>
    <col min="6162" max="6162" width="7.375" style="2" customWidth="1"/>
    <col min="6163" max="6163" width="7.5" style="2" customWidth="1"/>
    <col min="6164" max="6164" width="7.125" style="2" customWidth="1"/>
    <col min="6165" max="6165" width="7" style="2" customWidth="1"/>
    <col min="6166" max="6166" width="7.125" style="2" customWidth="1"/>
    <col min="6167" max="6167" width="6.125" style="2" customWidth="1"/>
    <col min="6168" max="6168" width="7.375" style="2" customWidth="1"/>
    <col min="6169" max="6169" width="7.25" style="2" customWidth="1"/>
    <col min="6170" max="6400" width="9" style="2"/>
    <col min="6401" max="6401" width="18.125" style="2" customWidth="1"/>
    <col min="6402" max="6402" width="8" style="2" customWidth="1"/>
    <col min="6403" max="6403" width="6.375" style="2" customWidth="1"/>
    <col min="6404" max="6404" width="8.625" style="2" customWidth="1"/>
    <col min="6405" max="6405" width="7.75" style="2" customWidth="1"/>
    <col min="6406" max="6406" width="7.125" style="2" customWidth="1"/>
    <col min="6407" max="6407" width="7.75" style="2" customWidth="1"/>
    <col min="6408" max="6408" width="8" style="2" customWidth="1"/>
    <col min="6409" max="6409" width="8.125" style="2" customWidth="1"/>
    <col min="6410" max="6410" width="7.125" style="2" customWidth="1"/>
    <col min="6411" max="6411" width="8.125" style="2" customWidth="1"/>
    <col min="6412" max="6412" width="9.5" style="2" customWidth="1"/>
    <col min="6413" max="6413" width="8.125" style="2" customWidth="1"/>
    <col min="6414" max="6414" width="7.125" style="2" customWidth="1"/>
    <col min="6415" max="6415" width="7" style="2" customWidth="1"/>
    <col min="6416" max="6417" width="7.125" style="2" customWidth="1"/>
    <col min="6418" max="6418" width="7.375" style="2" customWidth="1"/>
    <col min="6419" max="6419" width="7.5" style="2" customWidth="1"/>
    <col min="6420" max="6420" width="7.125" style="2" customWidth="1"/>
    <col min="6421" max="6421" width="7" style="2" customWidth="1"/>
    <col min="6422" max="6422" width="7.125" style="2" customWidth="1"/>
    <col min="6423" max="6423" width="6.125" style="2" customWidth="1"/>
    <col min="6424" max="6424" width="7.375" style="2" customWidth="1"/>
    <col min="6425" max="6425" width="7.25" style="2" customWidth="1"/>
    <col min="6426" max="6656" width="9" style="2"/>
    <col min="6657" max="6657" width="18.125" style="2" customWidth="1"/>
    <col min="6658" max="6658" width="8" style="2" customWidth="1"/>
    <col min="6659" max="6659" width="6.375" style="2" customWidth="1"/>
    <col min="6660" max="6660" width="8.625" style="2" customWidth="1"/>
    <col min="6661" max="6661" width="7.75" style="2" customWidth="1"/>
    <col min="6662" max="6662" width="7.125" style="2" customWidth="1"/>
    <col min="6663" max="6663" width="7.75" style="2" customWidth="1"/>
    <col min="6664" max="6664" width="8" style="2" customWidth="1"/>
    <col min="6665" max="6665" width="8.125" style="2" customWidth="1"/>
    <col min="6666" max="6666" width="7.125" style="2" customWidth="1"/>
    <col min="6667" max="6667" width="8.125" style="2" customWidth="1"/>
    <col min="6668" max="6668" width="9.5" style="2" customWidth="1"/>
    <col min="6669" max="6669" width="8.125" style="2" customWidth="1"/>
    <col min="6670" max="6670" width="7.125" style="2" customWidth="1"/>
    <col min="6671" max="6671" width="7" style="2" customWidth="1"/>
    <col min="6672" max="6673" width="7.125" style="2" customWidth="1"/>
    <col min="6674" max="6674" width="7.375" style="2" customWidth="1"/>
    <col min="6675" max="6675" width="7.5" style="2" customWidth="1"/>
    <col min="6676" max="6676" width="7.125" style="2" customWidth="1"/>
    <col min="6677" max="6677" width="7" style="2" customWidth="1"/>
    <col min="6678" max="6678" width="7.125" style="2" customWidth="1"/>
    <col min="6679" max="6679" width="6.125" style="2" customWidth="1"/>
    <col min="6680" max="6680" width="7.375" style="2" customWidth="1"/>
    <col min="6681" max="6681" width="7.25" style="2" customWidth="1"/>
    <col min="6682" max="6912" width="9" style="2"/>
    <col min="6913" max="6913" width="18.125" style="2" customWidth="1"/>
    <col min="6914" max="6914" width="8" style="2" customWidth="1"/>
    <col min="6915" max="6915" width="6.375" style="2" customWidth="1"/>
    <col min="6916" max="6916" width="8.625" style="2" customWidth="1"/>
    <col min="6917" max="6917" width="7.75" style="2" customWidth="1"/>
    <col min="6918" max="6918" width="7.125" style="2" customWidth="1"/>
    <col min="6919" max="6919" width="7.75" style="2" customWidth="1"/>
    <col min="6920" max="6920" width="8" style="2" customWidth="1"/>
    <col min="6921" max="6921" width="8.125" style="2" customWidth="1"/>
    <col min="6922" max="6922" width="7.125" style="2" customWidth="1"/>
    <col min="6923" max="6923" width="8.125" style="2" customWidth="1"/>
    <col min="6924" max="6924" width="9.5" style="2" customWidth="1"/>
    <col min="6925" max="6925" width="8.125" style="2" customWidth="1"/>
    <col min="6926" max="6926" width="7.125" style="2" customWidth="1"/>
    <col min="6927" max="6927" width="7" style="2" customWidth="1"/>
    <col min="6928" max="6929" width="7.125" style="2" customWidth="1"/>
    <col min="6930" max="6930" width="7.375" style="2" customWidth="1"/>
    <col min="6931" max="6931" width="7.5" style="2" customWidth="1"/>
    <col min="6932" max="6932" width="7.125" style="2" customWidth="1"/>
    <col min="6933" max="6933" width="7" style="2" customWidth="1"/>
    <col min="6934" max="6934" width="7.125" style="2" customWidth="1"/>
    <col min="6935" max="6935" width="6.125" style="2" customWidth="1"/>
    <col min="6936" max="6936" width="7.375" style="2" customWidth="1"/>
    <col min="6937" max="6937" width="7.25" style="2" customWidth="1"/>
    <col min="6938" max="7168" width="9" style="2"/>
    <col min="7169" max="7169" width="18.125" style="2" customWidth="1"/>
    <col min="7170" max="7170" width="8" style="2" customWidth="1"/>
    <col min="7171" max="7171" width="6.375" style="2" customWidth="1"/>
    <col min="7172" max="7172" width="8.625" style="2" customWidth="1"/>
    <col min="7173" max="7173" width="7.75" style="2" customWidth="1"/>
    <col min="7174" max="7174" width="7.125" style="2" customWidth="1"/>
    <col min="7175" max="7175" width="7.75" style="2" customWidth="1"/>
    <col min="7176" max="7176" width="8" style="2" customWidth="1"/>
    <col min="7177" max="7177" width="8.125" style="2" customWidth="1"/>
    <col min="7178" max="7178" width="7.125" style="2" customWidth="1"/>
    <col min="7179" max="7179" width="8.125" style="2" customWidth="1"/>
    <col min="7180" max="7180" width="9.5" style="2" customWidth="1"/>
    <col min="7181" max="7181" width="8.125" style="2" customWidth="1"/>
    <col min="7182" max="7182" width="7.125" style="2" customWidth="1"/>
    <col min="7183" max="7183" width="7" style="2" customWidth="1"/>
    <col min="7184" max="7185" width="7.125" style="2" customWidth="1"/>
    <col min="7186" max="7186" width="7.375" style="2" customWidth="1"/>
    <col min="7187" max="7187" width="7.5" style="2" customWidth="1"/>
    <col min="7188" max="7188" width="7.125" style="2" customWidth="1"/>
    <col min="7189" max="7189" width="7" style="2" customWidth="1"/>
    <col min="7190" max="7190" width="7.125" style="2" customWidth="1"/>
    <col min="7191" max="7191" width="6.125" style="2" customWidth="1"/>
    <col min="7192" max="7192" width="7.375" style="2" customWidth="1"/>
    <col min="7193" max="7193" width="7.25" style="2" customWidth="1"/>
    <col min="7194" max="7424" width="9" style="2"/>
    <col min="7425" max="7425" width="18.125" style="2" customWidth="1"/>
    <col min="7426" max="7426" width="8" style="2" customWidth="1"/>
    <col min="7427" max="7427" width="6.375" style="2" customWidth="1"/>
    <col min="7428" max="7428" width="8.625" style="2" customWidth="1"/>
    <col min="7429" max="7429" width="7.75" style="2" customWidth="1"/>
    <col min="7430" max="7430" width="7.125" style="2" customWidth="1"/>
    <col min="7431" max="7431" width="7.75" style="2" customWidth="1"/>
    <col min="7432" max="7432" width="8" style="2" customWidth="1"/>
    <col min="7433" max="7433" width="8.125" style="2" customWidth="1"/>
    <col min="7434" max="7434" width="7.125" style="2" customWidth="1"/>
    <col min="7435" max="7435" width="8.125" style="2" customWidth="1"/>
    <col min="7436" max="7436" width="9.5" style="2" customWidth="1"/>
    <col min="7437" max="7437" width="8.125" style="2" customWidth="1"/>
    <col min="7438" max="7438" width="7.125" style="2" customWidth="1"/>
    <col min="7439" max="7439" width="7" style="2" customWidth="1"/>
    <col min="7440" max="7441" width="7.125" style="2" customWidth="1"/>
    <col min="7442" max="7442" width="7.375" style="2" customWidth="1"/>
    <col min="7443" max="7443" width="7.5" style="2" customWidth="1"/>
    <col min="7444" max="7444" width="7.125" style="2" customWidth="1"/>
    <col min="7445" max="7445" width="7" style="2" customWidth="1"/>
    <col min="7446" max="7446" width="7.125" style="2" customWidth="1"/>
    <col min="7447" max="7447" width="6.125" style="2" customWidth="1"/>
    <col min="7448" max="7448" width="7.375" style="2" customWidth="1"/>
    <col min="7449" max="7449" width="7.25" style="2" customWidth="1"/>
    <col min="7450" max="7680" width="9" style="2"/>
    <col min="7681" max="7681" width="18.125" style="2" customWidth="1"/>
    <col min="7682" max="7682" width="8" style="2" customWidth="1"/>
    <col min="7683" max="7683" width="6.375" style="2" customWidth="1"/>
    <col min="7684" max="7684" width="8.625" style="2" customWidth="1"/>
    <col min="7685" max="7685" width="7.75" style="2" customWidth="1"/>
    <col min="7686" max="7686" width="7.125" style="2" customWidth="1"/>
    <col min="7687" max="7687" width="7.75" style="2" customWidth="1"/>
    <col min="7688" max="7688" width="8" style="2" customWidth="1"/>
    <col min="7689" max="7689" width="8.125" style="2" customWidth="1"/>
    <col min="7690" max="7690" width="7.125" style="2" customWidth="1"/>
    <col min="7691" max="7691" width="8.125" style="2" customWidth="1"/>
    <col min="7692" max="7692" width="9.5" style="2" customWidth="1"/>
    <col min="7693" max="7693" width="8.125" style="2" customWidth="1"/>
    <col min="7694" max="7694" width="7.125" style="2" customWidth="1"/>
    <col min="7695" max="7695" width="7" style="2" customWidth="1"/>
    <col min="7696" max="7697" width="7.125" style="2" customWidth="1"/>
    <col min="7698" max="7698" width="7.375" style="2" customWidth="1"/>
    <col min="7699" max="7699" width="7.5" style="2" customWidth="1"/>
    <col min="7700" max="7700" width="7.125" style="2" customWidth="1"/>
    <col min="7701" max="7701" width="7" style="2" customWidth="1"/>
    <col min="7702" max="7702" width="7.125" style="2" customWidth="1"/>
    <col min="7703" max="7703" width="6.125" style="2" customWidth="1"/>
    <col min="7704" max="7704" width="7.375" style="2" customWidth="1"/>
    <col min="7705" max="7705" width="7.25" style="2" customWidth="1"/>
    <col min="7706" max="7936" width="9" style="2"/>
    <col min="7937" max="7937" width="18.125" style="2" customWidth="1"/>
    <col min="7938" max="7938" width="8" style="2" customWidth="1"/>
    <col min="7939" max="7939" width="6.375" style="2" customWidth="1"/>
    <col min="7940" max="7940" width="8.625" style="2" customWidth="1"/>
    <col min="7941" max="7941" width="7.75" style="2" customWidth="1"/>
    <col min="7942" max="7942" width="7.125" style="2" customWidth="1"/>
    <col min="7943" max="7943" width="7.75" style="2" customWidth="1"/>
    <col min="7944" max="7944" width="8" style="2" customWidth="1"/>
    <col min="7945" max="7945" width="8.125" style="2" customWidth="1"/>
    <col min="7946" max="7946" width="7.125" style="2" customWidth="1"/>
    <col min="7947" max="7947" width="8.125" style="2" customWidth="1"/>
    <col min="7948" max="7948" width="9.5" style="2" customWidth="1"/>
    <col min="7949" max="7949" width="8.125" style="2" customWidth="1"/>
    <col min="7950" max="7950" width="7.125" style="2" customWidth="1"/>
    <col min="7951" max="7951" width="7" style="2" customWidth="1"/>
    <col min="7952" max="7953" width="7.125" style="2" customWidth="1"/>
    <col min="7954" max="7954" width="7.375" style="2" customWidth="1"/>
    <col min="7955" max="7955" width="7.5" style="2" customWidth="1"/>
    <col min="7956" max="7956" width="7.125" style="2" customWidth="1"/>
    <col min="7957" max="7957" width="7" style="2" customWidth="1"/>
    <col min="7958" max="7958" width="7.125" style="2" customWidth="1"/>
    <col min="7959" max="7959" width="6.125" style="2" customWidth="1"/>
    <col min="7960" max="7960" width="7.375" style="2" customWidth="1"/>
    <col min="7961" max="7961" width="7.25" style="2" customWidth="1"/>
    <col min="7962" max="8192" width="9" style="2"/>
    <col min="8193" max="8193" width="18.125" style="2" customWidth="1"/>
    <col min="8194" max="8194" width="8" style="2" customWidth="1"/>
    <col min="8195" max="8195" width="6.375" style="2" customWidth="1"/>
    <col min="8196" max="8196" width="8.625" style="2" customWidth="1"/>
    <col min="8197" max="8197" width="7.75" style="2" customWidth="1"/>
    <col min="8198" max="8198" width="7.125" style="2" customWidth="1"/>
    <col min="8199" max="8199" width="7.75" style="2" customWidth="1"/>
    <col min="8200" max="8200" width="8" style="2" customWidth="1"/>
    <col min="8201" max="8201" width="8.125" style="2" customWidth="1"/>
    <col min="8202" max="8202" width="7.125" style="2" customWidth="1"/>
    <col min="8203" max="8203" width="8.125" style="2" customWidth="1"/>
    <col min="8204" max="8204" width="9.5" style="2" customWidth="1"/>
    <col min="8205" max="8205" width="8.125" style="2" customWidth="1"/>
    <col min="8206" max="8206" width="7.125" style="2" customWidth="1"/>
    <col min="8207" max="8207" width="7" style="2" customWidth="1"/>
    <col min="8208" max="8209" width="7.125" style="2" customWidth="1"/>
    <col min="8210" max="8210" width="7.375" style="2" customWidth="1"/>
    <col min="8211" max="8211" width="7.5" style="2" customWidth="1"/>
    <col min="8212" max="8212" width="7.125" style="2" customWidth="1"/>
    <col min="8213" max="8213" width="7" style="2" customWidth="1"/>
    <col min="8214" max="8214" width="7.125" style="2" customWidth="1"/>
    <col min="8215" max="8215" width="6.125" style="2" customWidth="1"/>
    <col min="8216" max="8216" width="7.375" style="2" customWidth="1"/>
    <col min="8217" max="8217" width="7.25" style="2" customWidth="1"/>
    <col min="8218" max="8448" width="9" style="2"/>
    <col min="8449" max="8449" width="18.125" style="2" customWidth="1"/>
    <col min="8450" max="8450" width="8" style="2" customWidth="1"/>
    <col min="8451" max="8451" width="6.375" style="2" customWidth="1"/>
    <col min="8452" max="8452" width="8.625" style="2" customWidth="1"/>
    <col min="8453" max="8453" width="7.75" style="2" customWidth="1"/>
    <col min="8454" max="8454" width="7.125" style="2" customWidth="1"/>
    <col min="8455" max="8455" width="7.75" style="2" customWidth="1"/>
    <col min="8456" max="8456" width="8" style="2" customWidth="1"/>
    <col min="8457" max="8457" width="8.125" style="2" customWidth="1"/>
    <col min="8458" max="8458" width="7.125" style="2" customWidth="1"/>
    <col min="8459" max="8459" width="8.125" style="2" customWidth="1"/>
    <col min="8460" max="8460" width="9.5" style="2" customWidth="1"/>
    <col min="8461" max="8461" width="8.125" style="2" customWidth="1"/>
    <col min="8462" max="8462" width="7.125" style="2" customWidth="1"/>
    <col min="8463" max="8463" width="7" style="2" customWidth="1"/>
    <col min="8464" max="8465" width="7.125" style="2" customWidth="1"/>
    <col min="8466" max="8466" width="7.375" style="2" customWidth="1"/>
    <col min="8467" max="8467" width="7.5" style="2" customWidth="1"/>
    <col min="8468" max="8468" width="7.125" style="2" customWidth="1"/>
    <col min="8469" max="8469" width="7" style="2" customWidth="1"/>
    <col min="8470" max="8470" width="7.125" style="2" customWidth="1"/>
    <col min="8471" max="8471" width="6.125" style="2" customWidth="1"/>
    <col min="8472" max="8472" width="7.375" style="2" customWidth="1"/>
    <col min="8473" max="8473" width="7.25" style="2" customWidth="1"/>
    <col min="8474" max="8704" width="9" style="2"/>
    <col min="8705" max="8705" width="18.125" style="2" customWidth="1"/>
    <col min="8706" max="8706" width="8" style="2" customWidth="1"/>
    <col min="8707" max="8707" width="6.375" style="2" customWidth="1"/>
    <col min="8708" max="8708" width="8.625" style="2" customWidth="1"/>
    <col min="8709" max="8709" width="7.75" style="2" customWidth="1"/>
    <col min="8710" max="8710" width="7.125" style="2" customWidth="1"/>
    <col min="8711" max="8711" width="7.75" style="2" customWidth="1"/>
    <col min="8712" max="8712" width="8" style="2" customWidth="1"/>
    <col min="8713" max="8713" width="8.125" style="2" customWidth="1"/>
    <col min="8714" max="8714" width="7.125" style="2" customWidth="1"/>
    <col min="8715" max="8715" width="8.125" style="2" customWidth="1"/>
    <col min="8716" max="8716" width="9.5" style="2" customWidth="1"/>
    <col min="8717" max="8717" width="8.125" style="2" customWidth="1"/>
    <col min="8718" max="8718" width="7.125" style="2" customWidth="1"/>
    <col min="8719" max="8719" width="7" style="2" customWidth="1"/>
    <col min="8720" max="8721" width="7.125" style="2" customWidth="1"/>
    <col min="8722" max="8722" width="7.375" style="2" customWidth="1"/>
    <col min="8723" max="8723" width="7.5" style="2" customWidth="1"/>
    <col min="8724" max="8724" width="7.125" style="2" customWidth="1"/>
    <col min="8725" max="8725" width="7" style="2" customWidth="1"/>
    <col min="8726" max="8726" width="7.125" style="2" customWidth="1"/>
    <col min="8727" max="8727" width="6.125" style="2" customWidth="1"/>
    <col min="8728" max="8728" width="7.375" style="2" customWidth="1"/>
    <col min="8729" max="8729" width="7.25" style="2" customWidth="1"/>
    <col min="8730" max="8960" width="9" style="2"/>
    <col min="8961" max="8961" width="18.125" style="2" customWidth="1"/>
    <col min="8962" max="8962" width="8" style="2" customWidth="1"/>
    <col min="8963" max="8963" width="6.375" style="2" customWidth="1"/>
    <col min="8964" max="8964" width="8.625" style="2" customWidth="1"/>
    <col min="8965" max="8965" width="7.75" style="2" customWidth="1"/>
    <col min="8966" max="8966" width="7.125" style="2" customWidth="1"/>
    <col min="8967" max="8967" width="7.75" style="2" customWidth="1"/>
    <col min="8968" max="8968" width="8" style="2" customWidth="1"/>
    <col min="8969" max="8969" width="8.125" style="2" customWidth="1"/>
    <col min="8970" max="8970" width="7.125" style="2" customWidth="1"/>
    <col min="8971" max="8971" width="8.125" style="2" customWidth="1"/>
    <col min="8972" max="8972" width="9.5" style="2" customWidth="1"/>
    <col min="8973" max="8973" width="8.125" style="2" customWidth="1"/>
    <col min="8974" max="8974" width="7.125" style="2" customWidth="1"/>
    <col min="8975" max="8975" width="7" style="2" customWidth="1"/>
    <col min="8976" max="8977" width="7.125" style="2" customWidth="1"/>
    <col min="8978" max="8978" width="7.375" style="2" customWidth="1"/>
    <col min="8979" max="8979" width="7.5" style="2" customWidth="1"/>
    <col min="8980" max="8980" width="7.125" style="2" customWidth="1"/>
    <col min="8981" max="8981" width="7" style="2" customWidth="1"/>
    <col min="8982" max="8982" width="7.125" style="2" customWidth="1"/>
    <col min="8983" max="8983" width="6.125" style="2" customWidth="1"/>
    <col min="8984" max="8984" width="7.375" style="2" customWidth="1"/>
    <col min="8985" max="8985" width="7.25" style="2" customWidth="1"/>
    <col min="8986" max="9216" width="9" style="2"/>
    <col min="9217" max="9217" width="18.125" style="2" customWidth="1"/>
    <col min="9218" max="9218" width="8" style="2" customWidth="1"/>
    <col min="9219" max="9219" width="6.375" style="2" customWidth="1"/>
    <col min="9220" max="9220" width="8.625" style="2" customWidth="1"/>
    <col min="9221" max="9221" width="7.75" style="2" customWidth="1"/>
    <col min="9222" max="9222" width="7.125" style="2" customWidth="1"/>
    <col min="9223" max="9223" width="7.75" style="2" customWidth="1"/>
    <col min="9224" max="9224" width="8" style="2" customWidth="1"/>
    <col min="9225" max="9225" width="8.125" style="2" customWidth="1"/>
    <col min="9226" max="9226" width="7.125" style="2" customWidth="1"/>
    <col min="9227" max="9227" width="8.125" style="2" customWidth="1"/>
    <col min="9228" max="9228" width="9.5" style="2" customWidth="1"/>
    <col min="9229" max="9229" width="8.125" style="2" customWidth="1"/>
    <col min="9230" max="9230" width="7.125" style="2" customWidth="1"/>
    <col min="9231" max="9231" width="7" style="2" customWidth="1"/>
    <col min="9232" max="9233" width="7.125" style="2" customWidth="1"/>
    <col min="9234" max="9234" width="7.375" style="2" customWidth="1"/>
    <col min="9235" max="9235" width="7.5" style="2" customWidth="1"/>
    <col min="9236" max="9236" width="7.125" style="2" customWidth="1"/>
    <col min="9237" max="9237" width="7" style="2" customWidth="1"/>
    <col min="9238" max="9238" width="7.125" style="2" customWidth="1"/>
    <col min="9239" max="9239" width="6.125" style="2" customWidth="1"/>
    <col min="9240" max="9240" width="7.375" style="2" customWidth="1"/>
    <col min="9241" max="9241" width="7.25" style="2" customWidth="1"/>
    <col min="9242" max="9472" width="9" style="2"/>
    <col min="9473" max="9473" width="18.125" style="2" customWidth="1"/>
    <col min="9474" max="9474" width="8" style="2" customWidth="1"/>
    <col min="9475" max="9475" width="6.375" style="2" customWidth="1"/>
    <col min="9476" max="9476" width="8.625" style="2" customWidth="1"/>
    <col min="9477" max="9477" width="7.75" style="2" customWidth="1"/>
    <col min="9478" max="9478" width="7.125" style="2" customWidth="1"/>
    <col min="9479" max="9479" width="7.75" style="2" customWidth="1"/>
    <col min="9480" max="9480" width="8" style="2" customWidth="1"/>
    <col min="9481" max="9481" width="8.125" style="2" customWidth="1"/>
    <col min="9482" max="9482" width="7.125" style="2" customWidth="1"/>
    <col min="9483" max="9483" width="8.125" style="2" customWidth="1"/>
    <col min="9484" max="9484" width="9.5" style="2" customWidth="1"/>
    <col min="9485" max="9485" width="8.125" style="2" customWidth="1"/>
    <col min="9486" max="9486" width="7.125" style="2" customWidth="1"/>
    <col min="9487" max="9487" width="7" style="2" customWidth="1"/>
    <col min="9488" max="9489" width="7.125" style="2" customWidth="1"/>
    <col min="9490" max="9490" width="7.375" style="2" customWidth="1"/>
    <col min="9491" max="9491" width="7.5" style="2" customWidth="1"/>
    <col min="9492" max="9492" width="7.125" style="2" customWidth="1"/>
    <col min="9493" max="9493" width="7" style="2" customWidth="1"/>
    <col min="9494" max="9494" width="7.125" style="2" customWidth="1"/>
    <col min="9495" max="9495" width="6.125" style="2" customWidth="1"/>
    <col min="9496" max="9496" width="7.375" style="2" customWidth="1"/>
    <col min="9497" max="9497" width="7.25" style="2" customWidth="1"/>
    <col min="9498" max="9728" width="9" style="2"/>
    <col min="9729" max="9729" width="18.125" style="2" customWidth="1"/>
    <col min="9730" max="9730" width="8" style="2" customWidth="1"/>
    <col min="9731" max="9731" width="6.375" style="2" customWidth="1"/>
    <col min="9732" max="9732" width="8.625" style="2" customWidth="1"/>
    <col min="9733" max="9733" width="7.75" style="2" customWidth="1"/>
    <col min="9734" max="9734" width="7.125" style="2" customWidth="1"/>
    <col min="9735" max="9735" width="7.75" style="2" customWidth="1"/>
    <col min="9736" max="9736" width="8" style="2" customWidth="1"/>
    <col min="9737" max="9737" width="8.125" style="2" customWidth="1"/>
    <col min="9738" max="9738" width="7.125" style="2" customWidth="1"/>
    <col min="9739" max="9739" width="8.125" style="2" customWidth="1"/>
    <col min="9740" max="9740" width="9.5" style="2" customWidth="1"/>
    <col min="9741" max="9741" width="8.125" style="2" customWidth="1"/>
    <col min="9742" max="9742" width="7.125" style="2" customWidth="1"/>
    <col min="9743" max="9743" width="7" style="2" customWidth="1"/>
    <col min="9744" max="9745" width="7.125" style="2" customWidth="1"/>
    <col min="9746" max="9746" width="7.375" style="2" customWidth="1"/>
    <col min="9747" max="9747" width="7.5" style="2" customWidth="1"/>
    <col min="9748" max="9748" width="7.125" style="2" customWidth="1"/>
    <col min="9749" max="9749" width="7" style="2" customWidth="1"/>
    <col min="9750" max="9750" width="7.125" style="2" customWidth="1"/>
    <col min="9751" max="9751" width="6.125" style="2" customWidth="1"/>
    <col min="9752" max="9752" width="7.375" style="2" customWidth="1"/>
    <col min="9753" max="9753" width="7.25" style="2" customWidth="1"/>
    <col min="9754" max="9984" width="9" style="2"/>
    <col min="9985" max="9985" width="18.125" style="2" customWidth="1"/>
    <col min="9986" max="9986" width="8" style="2" customWidth="1"/>
    <col min="9987" max="9987" width="6.375" style="2" customWidth="1"/>
    <col min="9988" max="9988" width="8.625" style="2" customWidth="1"/>
    <col min="9989" max="9989" width="7.75" style="2" customWidth="1"/>
    <col min="9990" max="9990" width="7.125" style="2" customWidth="1"/>
    <col min="9991" max="9991" width="7.75" style="2" customWidth="1"/>
    <col min="9992" max="9992" width="8" style="2" customWidth="1"/>
    <col min="9993" max="9993" width="8.125" style="2" customWidth="1"/>
    <col min="9994" max="9994" width="7.125" style="2" customWidth="1"/>
    <col min="9995" max="9995" width="8.125" style="2" customWidth="1"/>
    <col min="9996" max="9996" width="9.5" style="2" customWidth="1"/>
    <col min="9997" max="9997" width="8.125" style="2" customWidth="1"/>
    <col min="9998" max="9998" width="7.125" style="2" customWidth="1"/>
    <col min="9999" max="9999" width="7" style="2" customWidth="1"/>
    <col min="10000" max="10001" width="7.125" style="2" customWidth="1"/>
    <col min="10002" max="10002" width="7.375" style="2" customWidth="1"/>
    <col min="10003" max="10003" width="7.5" style="2" customWidth="1"/>
    <col min="10004" max="10004" width="7.125" style="2" customWidth="1"/>
    <col min="10005" max="10005" width="7" style="2" customWidth="1"/>
    <col min="10006" max="10006" width="7.125" style="2" customWidth="1"/>
    <col min="10007" max="10007" width="6.125" style="2" customWidth="1"/>
    <col min="10008" max="10008" width="7.375" style="2" customWidth="1"/>
    <col min="10009" max="10009" width="7.25" style="2" customWidth="1"/>
    <col min="10010" max="10240" width="9" style="2"/>
    <col min="10241" max="10241" width="18.125" style="2" customWidth="1"/>
    <col min="10242" max="10242" width="8" style="2" customWidth="1"/>
    <col min="10243" max="10243" width="6.375" style="2" customWidth="1"/>
    <col min="10244" max="10244" width="8.625" style="2" customWidth="1"/>
    <col min="10245" max="10245" width="7.75" style="2" customWidth="1"/>
    <col min="10246" max="10246" width="7.125" style="2" customWidth="1"/>
    <col min="10247" max="10247" width="7.75" style="2" customWidth="1"/>
    <col min="10248" max="10248" width="8" style="2" customWidth="1"/>
    <col min="10249" max="10249" width="8.125" style="2" customWidth="1"/>
    <col min="10250" max="10250" width="7.125" style="2" customWidth="1"/>
    <col min="10251" max="10251" width="8.125" style="2" customWidth="1"/>
    <col min="10252" max="10252" width="9.5" style="2" customWidth="1"/>
    <col min="10253" max="10253" width="8.125" style="2" customWidth="1"/>
    <col min="10254" max="10254" width="7.125" style="2" customWidth="1"/>
    <col min="10255" max="10255" width="7" style="2" customWidth="1"/>
    <col min="10256" max="10257" width="7.125" style="2" customWidth="1"/>
    <col min="10258" max="10258" width="7.375" style="2" customWidth="1"/>
    <col min="10259" max="10259" width="7.5" style="2" customWidth="1"/>
    <col min="10260" max="10260" width="7.125" style="2" customWidth="1"/>
    <col min="10261" max="10261" width="7" style="2" customWidth="1"/>
    <col min="10262" max="10262" width="7.125" style="2" customWidth="1"/>
    <col min="10263" max="10263" width="6.125" style="2" customWidth="1"/>
    <col min="10264" max="10264" width="7.375" style="2" customWidth="1"/>
    <col min="10265" max="10265" width="7.25" style="2" customWidth="1"/>
    <col min="10266" max="10496" width="9" style="2"/>
    <col min="10497" max="10497" width="18.125" style="2" customWidth="1"/>
    <col min="10498" max="10498" width="8" style="2" customWidth="1"/>
    <col min="10499" max="10499" width="6.375" style="2" customWidth="1"/>
    <col min="10500" max="10500" width="8.625" style="2" customWidth="1"/>
    <col min="10501" max="10501" width="7.75" style="2" customWidth="1"/>
    <col min="10502" max="10502" width="7.125" style="2" customWidth="1"/>
    <col min="10503" max="10503" width="7.75" style="2" customWidth="1"/>
    <col min="10504" max="10504" width="8" style="2" customWidth="1"/>
    <col min="10505" max="10505" width="8.125" style="2" customWidth="1"/>
    <col min="10506" max="10506" width="7.125" style="2" customWidth="1"/>
    <col min="10507" max="10507" width="8.125" style="2" customWidth="1"/>
    <col min="10508" max="10508" width="9.5" style="2" customWidth="1"/>
    <col min="10509" max="10509" width="8.125" style="2" customWidth="1"/>
    <col min="10510" max="10510" width="7.125" style="2" customWidth="1"/>
    <col min="10511" max="10511" width="7" style="2" customWidth="1"/>
    <col min="10512" max="10513" width="7.125" style="2" customWidth="1"/>
    <col min="10514" max="10514" width="7.375" style="2" customWidth="1"/>
    <col min="10515" max="10515" width="7.5" style="2" customWidth="1"/>
    <col min="10516" max="10516" width="7.125" style="2" customWidth="1"/>
    <col min="10517" max="10517" width="7" style="2" customWidth="1"/>
    <col min="10518" max="10518" width="7.125" style="2" customWidth="1"/>
    <col min="10519" max="10519" width="6.125" style="2" customWidth="1"/>
    <col min="10520" max="10520" width="7.375" style="2" customWidth="1"/>
    <col min="10521" max="10521" width="7.25" style="2" customWidth="1"/>
    <col min="10522" max="10752" width="9" style="2"/>
    <col min="10753" max="10753" width="18.125" style="2" customWidth="1"/>
    <col min="10754" max="10754" width="8" style="2" customWidth="1"/>
    <col min="10755" max="10755" width="6.375" style="2" customWidth="1"/>
    <col min="10756" max="10756" width="8.625" style="2" customWidth="1"/>
    <col min="10757" max="10757" width="7.75" style="2" customWidth="1"/>
    <col min="10758" max="10758" width="7.125" style="2" customWidth="1"/>
    <col min="10759" max="10759" width="7.75" style="2" customWidth="1"/>
    <col min="10760" max="10760" width="8" style="2" customWidth="1"/>
    <col min="10761" max="10761" width="8.125" style="2" customWidth="1"/>
    <col min="10762" max="10762" width="7.125" style="2" customWidth="1"/>
    <col min="10763" max="10763" width="8.125" style="2" customWidth="1"/>
    <col min="10764" max="10764" width="9.5" style="2" customWidth="1"/>
    <col min="10765" max="10765" width="8.125" style="2" customWidth="1"/>
    <col min="10766" max="10766" width="7.125" style="2" customWidth="1"/>
    <col min="10767" max="10767" width="7" style="2" customWidth="1"/>
    <col min="10768" max="10769" width="7.125" style="2" customWidth="1"/>
    <col min="10770" max="10770" width="7.375" style="2" customWidth="1"/>
    <col min="10771" max="10771" width="7.5" style="2" customWidth="1"/>
    <col min="10772" max="10772" width="7.125" style="2" customWidth="1"/>
    <col min="10773" max="10773" width="7" style="2" customWidth="1"/>
    <col min="10774" max="10774" width="7.125" style="2" customWidth="1"/>
    <col min="10775" max="10775" width="6.125" style="2" customWidth="1"/>
    <col min="10776" max="10776" width="7.375" style="2" customWidth="1"/>
    <col min="10777" max="10777" width="7.25" style="2" customWidth="1"/>
    <col min="10778" max="11008" width="9" style="2"/>
    <col min="11009" max="11009" width="18.125" style="2" customWidth="1"/>
    <col min="11010" max="11010" width="8" style="2" customWidth="1"/>
    <col min="11011" max="11011" width="6.375" style="2" customWidth="1"/>
    <col min="11012" max="11012" width="8.625" style="2" customWidth="1"/>
    <col min="11013" max="11013" width="7.75" style="2" customWidth="1"/>
    <col min="11014" max="11014" width="7.125" style="2" customWidth="1"/>
    <col min="11015" max="11015" width="7.75" style="2" customWidth="1"/>
    <col min="11016" max="11016" width="8" style="2" customWidth="1"/>
    <col min="11017" max="11017" width="8.125" style="2" customWidth="1"/>
    <col min="11018" max="11018" width="7.125" style="2" customWidth="1"/>
    <col min="11019" max="11019" width="8.125" style="2" customWidth="1"/>
    <col min="11020" max="11020" width="9.5" style="2" customWidth="1"/>
    <col min="11021" max="11021" width="8.125" style="2" customWidth="1"/>
    <col min="11022" max="11022" width="7.125" style="2" customWidth="1"/>
    <col min="11023" max="11023" width="7" style="2" customWidth="1"/>
    <col min="11024" max="11025" width="7.125" style="2" customWidth="1"/>
    <col min="11026" max="11026" width="7.375" style="2" customWidth="1"/>
    <col min="11027" max="11027" width="7.5" style="2" customWidth="1"/>
    <col min="11028" max="11028" width="7.125" style="2" customWidth="1"/>
    <col min="11029" max="11029" width="7" style="2" customWidth="1"/>
    <col min="11030" max="11030" width="7.125" style="2" customWidth="1"/>
    <col min="11031" max="11031" width="6.125" style="2" customWidth="1"/>
    <col min="11032" max="11032" width="7.375" style="2" customWidth="1"/>
    <col min="11033" max="11033" width="7.25" style="2" customWidth="1"/>
    <col min="11034" max="11264" width="9" style="2"/>
    <col min="11265" max="11265" width="18.125" style="2" customWidth="1"/>
    <col min="11266" max="11266" width="8" style="2" customWidth="1"/>
    <col min="11267" max="11267" width="6.375" style="2" customWidth="1"/>
    <col min="11268" max="11268" width="8.625" style="2" customWidth="1"/>
    <col min="11269" max="11269" width="7.75" style="2" customWidth="1"/>
    <col min="11270" max="11270" width="7.125" style="2" customWidth="1"/>
    <col min="11271" max="11271" width="7.75" style="2" customWidth="1"/>
    <col min="11272" max="11272" width="8" style="2" customWidth="1"/>
    <col min="11273" max="11273" width="8.125" style="2" customWidth="1"/>
    <col min="11274" max="11274" width="7.125" style="2" customWidth="1"/>
    <col min="11275" max="11275" width="8.125" style="2" customWidth="1"/>
    <col min="11276" max="11276" width="9.5" style="2" customWidth="1"/>
    <col min="11277" max="11277" width="8.125" style="2" customWidth="1"/>
    <col min="11278" max="11278" width="7.125" style="2" customWidth="1"/>
    <col min="11279" max="11279" width="7" style="2" customWidth="1"/>
    <col min="11280" max="11281" width="7.125" style="2" customWidth="1"/>
    <col min="11282" max="11282" width="7.375" style="2" customWidth="1"/>
    <col min="11283" max="11283" width="7.5" style="2" customWidth="1"/>
    <col min="11284" max="11284" width="7.125" style="2" customWidth="1"/>
    <col min="11285" max="11285" width="7" style="2" customWidth="1"/>
    <col min="11286" max="11286" width="7.125" style="2" customWidth="1"/>
    <col min="11287" max="11287" width="6.125" style="2" customWidth="1"/>
    <col min="11288" max="11288" width="7.375" style="2" customWidth="1"/>
    <col min="11289" max="11289" width="7.25" style="2" customWidth="1"/>
    <col min="11290" max="11520" width="9" style="2"/>
    <col min="11521" max="11521" width="18.125" style="2" customWidth="1"/>
    <col min="11522" max="11522" width="8" style="2" customWidth="1"/>
    <col min="11523" max="11523" width="6.375" style="2" customWidth="1"/>
    <col min="11524" max="11524" width="8.625" style="2" customWidth="1"/>
    <col min="11525" max="11525" width="7.75" style="2" customWidth="1"/>
    <col min="11526" max="11526" width="7.125" style="2" customWidth="1"/>
    <col min="11527" max="11527" width="7.75" style="2" customWidth="1"/>
    <col min="11528" max="11528" width="8" style="2" customWidth="1"/>
    <col min="11529" max="11529" width="8.125" style="2" customWidth="1"/>
    <col min="11530" max="11530" width="7.125" style="2" customWidth="1"/>
    <col min="11531" max="11531" width="8.125" style="2" customWidth="1"/>
    <col min="11532" max="11532" width="9.5" style="2" customWidth="1"/>
    <col min="11533" max="11533" width="8.125" style="2" customWidth="1"/>
    <col min="11534" max="11534" width="7.125" style="2" customWidth="1"/>
    <col min="11535" max="11535" width="7" style="2" customWidth="1"/>
    <col min="11536" max="11537" width="7.125" style="2" customWidth="1"/>
    <col min="11538" max="11538" width="7.375" style="2" customWidth="1"/>
    <col min="11539" max="11539" width="7.5" style="2" customWidth="1"/>
    <col min="11540" max="11540" width="7.125" style="2" customWidth="1"/>
    <col min="11541" max="11541" width="7" style="2" customWidth="1"/>
    <col min="11542" max="11542" width="7.125" style="2" customWidth="1"/>
    <col min="11543" max="11543" width="6.125" style="2" customWidth="1"/>
    <col min="11544" max="11544" width="7.375" style="2" customWidth="1"/>
    <col min="11545" max="11545" width="7.25" style="2" customWidth="1"/>
    <col min="11546" max="11776" width="9" style="2"/>
    <col min="11777" max="11777" width="18.125" style="2" customWidth="1"/>
    <col min="11778" max="11778" width="8" style="2" customWidth="1"/>
    <col min="11779" max="11779" width="6.375" style="2" customWidth="1"/>
    <col min="11780" max="11780" width="8.625" style="2" customWidth="1"/>
    <col min="11781" max="11781" width="7.75" style="2" customWidth="1"/>
    <col min="11782" max="11782" width="7.125" style="2" customWidth="1"/>
    <col min="11783" max="11783" width="7.75" style="2" customWidth="1"/>
    <col min="11784" max="11784" width="8" style="2" customWidth="1"/>
    <col min="11785" max="11785" width="8.125" style="2" customWidth="1"/>
    <col min="11786" max="11786" width="7.125" style="2" customWidth="1"/>
    <col min="11787" max="11787" width="8.125" style="2" customWidth="1"/>
    <col min="11788" max="11788" width="9.5" style="2" customWidth="1"/>
    <col min="11789" max="11789" width="8.125" style="2" customWidth="1"/>
    <col min="11790" max="11790" width="7.125" style="2" customWidth="1"/>
    <col min="11791" max="11791" width="7" style="2" customWidth="1"/>
    <col min="11792" max="11793" width="7.125" style="2" customWidth="1"/>
    <col min="11794" max="11794" width="7.375" style="2" customWidth="1"/>
    <col min="11795" max="11795" width="7.5" style="2" customWidth="1"/>
    <col min="11796" max="11796" width="7.125" style="2" customWidth="1"/>
    <col min="11797" max="11797" width="7" style="2" customWidth="1"/>
    <col min="11798" max="11798" width="7.125" style="2" customWidth="1"/>
    <col min="11799" max="11799" width="6.125" style="2" customWidth="1"/>
    <col min="11800" max="11800" width="7.375" style="2" customWidth="1"/>
    <col min="11801" max="11801" width="7.25" style="2" customWidth="1"/>
    <col min="11802" max="12032" width="9" style="2"/>
    <col min="12033" max="12033" width="18.125" style="2" customWidth="1"/>
    <col min="12034" max="12034" width="8" style="2" customWidth="1"/>
    <col min="12035" max="12035" width="6.375" style="2" customWidth="1"/>
    <col min="12036" max="12036" width="8.625" style="2" customWidth="1"/>
    <col min="12037" max="12037" width="7.75" style="2" customWidth="1"/>
    <col min="12038" max="12038" width="7.125" style="2" customWidth="1"/>
    <col min="12039" max="12039" width="7.75" style="2" customWidth="1"/>
    <col min="12040" max="12040" width="8" style="2" customWidth="1"/>
    <col min="12041" max="12041" width="8.125" style="2" customWidth="1"/>
    <col min="12042" max="12042" width="7.125" style="2" customWidth="1"/>
    <col min="12043" max="12043" width="8.125" style="2" customWidth="1"/>
    <col min="12044" max="12044" width="9.5" style="2" customWidth="1"/>
    <col min="12045" max="12045" width="8.125" style="2" customWidth="1"/>
    <col min="12046" max="12046" width="7.125" style="2" customWidth="1"/>
    <col min="12047" max="12047" width="7" style="2" customWidth="1"/>
    <col min="12048" max="12049" width="7.125" style="2" customWidth="1"/>
    <col min="12050" max="12050" width="7.375" style="2" customWidth="1"/>
    <col min="12051" max="12051" width="7.5" style="2" customWidth="1"/>
    <col min="12052" max="12052" width="7.125" style="2" customWidth="1"/>
    <col min="12053" max="12053" width="7" style="2" customWidth="1"/>
    <col min="12054" max="12054" width="7.125" style="2" customWidth="1"/>
    <col min="12055" max="12055" width="6.125" style="2" customWidth="1"/>
    <col min="12056" max="12056" width="7.375" style="2" customWidth="1"/>
    <col min="12057" max="12057" width="7.25" style="2" customWidth="1"/>
    <col min="12058" max="12288" width="9" style="2"/>
    <col min="12289" max="12289" width="18.125" style="2" customWidth="1"/>
    <col min="12290" max="12290" width="8" style="2" customWidth="1"/>
    <col min="12291" max="12291" width="6.375" style="2" customWidth="1"/>
    <col min="12292" max="12292" width="8.625" style="2" customWidth="1"/>
    <col min="12293" max="12293" width="7.75" style="2" customWidth="1"/>
    <col min="12294" max="12294" width="7.125" style="2" customWidth="1"/>
    <col min="12295" max="12295" width="7.75" style="2" customWidth="1"/>
    <col min="12296" max="12296" width="8" style="2" customWidth="1"/>
    <col min="12297" max="12297" width="8.125" style="2" customWidth="1"/>
    <col min="12298" max="12298" width="7.125" style="2" customWidth="1"/>
    <col min="12299" max="12299" width="8.125" style="2" customWidth="1"/>
    <col min="12300" max="12300" width="9.5" style="2" customWidth="1"/>
    <col min="12301" max="12301" width="8.125" style="2" customWidth="1"/>
    <col min="12302" max="12302" width="7.125" style="2" customWidth="1"/>
    <col min="12303" max="12303" width="7" style="2" customWidth="1"/>
    <col min="12304" max="12305" width="7.125" style="2" customWidth="1"/>
    <col min="12306" max="12306" width="7.375" style="2" customWidth="1"/>
    <col min="12307" max="12307" width="7.5" style="2" customWidth="1"/>
    <col min="12308" max="12308" width="7.125" style="2" customWidth="1"/>
    <col min="12309" max="12309" width="7" style="2" customWidth="1"/>
    <col min="12310" max="12310" width="7.125" style="2" customWidth="1"/>
    <col min="12311" max="12311" width="6.125" style="2" customWidth="1"/>
    <col min="12312" max="12312" width="7.375" style="2" customWidth="1"/>
    <col min="12313" max="12313" width="7.25" style="2" customWidth="1"/>
    <col min="12314" max="12544" width="9" style="2"/>
    <col min="12545" max="12545" width="18.125" style="2" customWidth="1"/>
    <col min="12546" max="12546" width="8" style="2" customWidth="1"/>
    <col min="12547" max="12547" width="6.375" style="2" customWidth="1"/>
    <col min="12548" max="12548" width="8.625" style="2" customWidth="1"/>
    <col min="12549" max="12549" width="7.75" style="2" customWidth="1"/>
    <col min="12550" max="12550" width="7.125" style="2" customWidth="1"/>
    <col min="12551" max="12551" width="7.75" style="2" customWidth="1"/>
    <col min="12552" max="12552" width="8" style="2" customWidth="1"/>
    <col min="12553" max="12553" width="8.125" style="2" customWidth="1"/>
    <col min="12554" max="12554" width="7.125" style="2" customWidth="1"/>
    <col min="12555" max="12555" width="8.125" style="2" customWidth="1"/>
    <col min="12556" max="12556" width="9.5" style="2" customWidth="1"/>
    <col min="12557" max="12557" width="8.125" style="2" customWidth="1"/>
    <col min="12558" max="12558" width="7.125" style="2" customWidth="1"/>
    <col min="12559" max="12559" width="7" style="2" customWidth="1"/>
    <col min="12560" max="12561" width="7.125" style="2" customWidth="1"/>
    <col min="12562" max="12562" width="7.375" style="2" customWidth="1"/>
    <col min="12563" max="12563" width="7.5" style="2" customWidth="1"/>
    <col min="12564" max="12564" width="7.125" style="2" customWidth="1"/>
    <col min="12565" max="12565" width="7" style="2" customWidth="1"/>
    <col min="12566" max="12566" width="7.125" style="2" customWidth="1"/>
    <col min="12567" max="12567" width="6.125" style="2" customWidth="1"/>
    <col min="12568" max="12568" width="7.375" style="2" customWidth="1"/>
    <col min="12569" max="12569" width="7.25" style="2" customWidth="1"/>
    <col min="12570" max="12800" width="9" style="2"/>
    <col min="12801" max="12801" width="18.125" style="2" customWidth="1"/>
    <col min="12802" max="12802" width="8" style="2" customWidth="1"/>
    <col min="12803" max="12803" width="6.375" style="2" customWidth="1"/>
    <col min="12804" max="12804" width="8.625" style="2" customWidth="1"/>
    <col min="12805" max="12805" width="7.75" style="2" customWidth="1"/>
    <col min="12806" max="12806" width="7.125" style="2" customWidth="1"/>
    <col min="12807" max="12807" width="7.75" style="2" customWidth="1"/>
    <col min="12808" max="12808" width="8" style="2" customWidth="1"/>
    <col min="12809" max="12809" width="8.125" style="2" customWidth="1"/>
    <col min="12810" max="12810" width="7.125" style="2" customWidth="1"/>
    <col min="12811" max="12811" width="8.125" style="2" customWidth="1"/>
    <col min="12812" max="12812" width="9.5" style="2" customWidth="1"/>
    <col min="12813" max="12813" width="8.125" style="2" customWidth="1"/>
    <col min="12814" max="12814" width="7.125" style="2" customWidth="1"/>
    <col min="12815" max="12815" width="7" style="2" customWidth="1"/>
    <col min="12816" max="12817" width="7.125" style="2" customWidth="1"/>
    <col min="12818" max="12818" width="7.375" style="2" customWidth="1"/>
    <col min="12819" max="12819" width="7.5" style="2" customWidth="1"/>
    <col min="12820" max="12820" width="7.125" style="2" customWidth="1"/>
    <col min="12821" max="12821" width="7" style="2" customWidth="1"/>
    <col min="12822" max="12822" width="7.125" style="2" customWidth="1"/>
    <col min="12823" max="12823" width="6.125" style="2" customWidth="1"/>
    <col min="12824" max="12824" width="7.375" style="2" customWidth="1"/>
    <col min="12825" max="12825" width="7.25" style="2" customWidth="1"/>
    <col min="12826" max="13056" width="9" style="2"/>
    <col min="13057" max="13057" width="18.125" style="2" customWidth="1"/>
    <col min="13058" max="13058" width="8" style="2" customWidth="1"/>
    <col min="13059" max="13059" width="6.375" style="2" customWidth="1"/>
    <col min="13060" max="13060" width="8.625" style="2" customWidth="1"/>
    <col min="13061" max="13061" width="7.75" style="2" customWidth="1"/>
    <col min="13062" max="13062" width="7.125" style="2" customWidth="1"/>
    <col min="13063" max="13063" width="7.75" style="2" customWidth="1"/>
    <col min="13064" max="13064" width="8" style="2" customWidth="1"/>
    <col min="13065" max="13065" width="8.125" style="2" customWidth="1"/>
    <col min="13066" max="13066" width="7.125" style="2" customWidth="1"/>
    <col min="13067" max="13067" width="8.125" style="2" customWidth="1"/>
    <col min="13068" max="13068" width="9.5" style="2" customWidth="1"/>
    <col min="13069" max="13069" width="8.125" style="2" customWidth="1"/>
    <col min="13070" max="13070" width="7.125" style="2" customWidth="1"/>
    <col min="13071" max="13071" width="7" style="2" customWidth="1"/>
    <col min="13072" max="13073" width="7.125" style="2" customWidth="1"/>
    <col min="13074" max="13074" width="7.375" style="2" customWidth="1"/>
    <col min="13075" max="13075" width="7.5" style="2" customWidth="1"/>
    <col min="13076" max="13076" width="7.125" style="2" customWidth="1"/>
    <col min="13077" max="13077" width="7" style="2" customWidth="1"/>
    <col min="13078" max="13078" width="7.125" style="2" customWidth="1"/>
    <col min="13079" max="13079" width="6.125" style="2" customWidth="1"/>
    <col min="13080" max="13080" width="7.375" style="2" customWidth="1"/>
    <col min="13081" max="13081" width="7.25" style="2" customWidth="1"/>
    <col min="13082" max="13312" width="9" style="2"/>
    <col min="13313" max="13313" width="18.125" style="2" customWidth="1"/>
    <col min="13314" max="13314" width="8" style="2" customWidth="1"/>
    <col min="13315" max="13315" width="6.375" style="2" customWidth="1"/>
    <col min="13316" max="13316" width="8.625" style="2" customWidth="1"/>
    <col min="13317" max="13317" width="7.75" style="2" customWidth="1"/>
    <col min="13318" max="13318" width="7.125" style="2" customWidth="1"/>
    <col min="13319" max="13319" width="7.75" style="2" customWidth="1"/>
    <col min="13320" max="13320" width="8" style="2" customWidth="1"/>
    <col min="13321" max="13321" width="8.125" style="2" customWidth="1"/>
    <col min="13322" max="13322" width="7.125" style="2" customWidth="1"/>
    <col min="13323" max="13323" width="8.125" style="2" customWidth="1"/>
    <col min="13324" max="13324" width="9.5" style="2" customWidth="1"/>
    <col min="13325" max="13325" width="8.125" style="2" customWidth="1"/>
    <col min="13326" max="13326" width="7.125" style="2" customWidth="1"/>
    <col min="13327" max="13327" width="7" style="2" customWidth="1"/>
    <col min="13328" max="13329" width="7.125" style="2" customWidth="1"/>
    <col min="13330" max="13330" width="7.375" style="2" customWidth="1"/>
    <col min="13331" max="13331" width="7.5" style="2" customWidth="1"/>
    <col min="13332" max="13332" width="7.125" style="2" customWidth="1"/>
    <col min="13333" max="13333" width="7" style="2" customWidth="1"/>
    <col min="13334" max="13334" width="7.125" style="2" customWidth="1"/>
    <col min="13335" max="13335" width="6.125" style="2" customWidth="1"/>
    <col min="13336" max="13336" width="7.375" style="2" customWidth="1"/>
    <col min="13337" max="13337" width="7.25" style="2" customWidth="1"/>
    <col min="13338" max="13568" width="9" style="2"/>
    <col min="13569" max="13569" width="18.125" style="2" customWidth="1"/>
    <col min="13570" max="13570" width="8" style="2" customWidth="1"/>
    <col min="13571" max="13571" width="6.375" style="2" customWidth="1"/>
    <col min="13572" max="13572" width="8.625" style="2" customWidth="1"/>
    <col min="13573" max="13573" width="7.75" style="2" customWidth="1"/>
    <col min="13574" max="13574" width="7.125" style="2" customWidth="1"/>
    <col min="13575" max="13575" width="7.75" style="2" customWidth="1"/>
    <col min="13576" max="13576" width="8" style="2" customWidth="1"/>
    <col min="13577" max="13577" width="8.125" style="2" customWidth="1"/>
    <col min="13578" max="13578" width="7.125" style="2" customWidth="1"/>
    <col min="13579" max="13579" width="8.125" style="2" customWidth="1"/>
    <col min="13580" max="13580" width="9.5" style="2" customWidth="1"/>
    <col min="13581" max="13581" width="8.125" style="2" customWidth="1"/>
    <col min="13582" max="13582" width="7.125" style="2" customWidth="1"/>
    <col min="13583" max="13583" width="7" style="2" customWidth="1"/>
    <col min="13584" max="13585" width="7.125" style="2" customWidth="1"/>
    <col min="13586" max="13586" width="7.375" style="2" customWidth="1"/>
    <col min="13587" max="13587" width="7.5" style="2" customWidth="1"/>
    <col min="13588" max="13588" width="7.125" style="2" customWidth="1"/>
    <col min="13589" max="13589" width="7" style="2" customWidth="1"/>
    <col min="13590" max="13590" width="7.125" style="2" customWidth="1"/>
    <col min="13591" max="13591" width="6.125" style="2" customWidth="1"/>
    <col min="13592" max="13592" width="7.375" style="2" customWidth="1"/>
    <col min="13593" max="13593" width="7.25" style="2" customWidth="1"/>
    <col min="13594" max="13824" width="9" style="2"/>
    <col min="13825" max="13825" width="18.125" style="2" customWidth="1"/>
    <col min="13826" max="13826" width="8" style="2" customWidth="1"/>
    <col min="13827" max="13827" width="6.375" style="2" customWidth="1"/>
    <col min="13828" max="13828" width="8.625" style="2" customWidth="1"/>
    <col min="13829" max="13829" width="7.75" style="2" customWidth="1"/>
    <col min="13830" max="13830" width="7.125" style="2" customWidth="1"/>
    <col min="13831" max="13831" width="7.75" style="2" customWidth="1"/>
    <col min="13832" max="13832" width="8" style="2" customWidth="1"/>
    <col min="13833" max="13833" width="8.125" style="2" customWidth="1"/>
    <col min="13834" max="13834" width="7.125" style="2" customWidth="1"/>
    <col min="13835" max="13835" width="8.125" style="2" customWidth="1"/>
    <col min="13836" max="13836" width="9.5" style="2" customWidth="1"/>
    <col min="13837" max="13837" width="8.125" style="2" customWidth="1"/>
    <col min="13838" max="13838" width="7.125" style="2" customWidth="1"/>
    <col min="13839" max="13839" width="7" style="2" customWidth="1"/>
    <col min="13840" max="13841" width="7.125" style="2" customWidth="1"/>
    <col min="13842" max="13842" width="7.375" style="2" customWidth="1"/>
    <col min="13843" max="13843" width="7.5" style="2" customWidth="1"/>
    <col min="13844" max="13844" width="7.125" style="2" customWidth="1"/>
    <col min="13845" max="13845" width="7" style="2" customWidth="1"/>
    <col min="13846" max="13846" width="7.125" style="2" customWidth="1"/>
    <col min="13847" max="13847" width="6.125" style="2" customWidth="1"/>
    <col min="13848" max="13848" width="7.375" style="2" customWidth="1"/>
    <col min="13849" max="13849" width="7.25" style="2" customWidth="1"/>
    <col min="13850" max="14080" width="9" style="2"/>
    <col min="14081" max="14081" width="18.125" style="2" customWidth="1"/>
    <col min="14082" max="14082" width="8" style="2" customWidth="1"/>
    <col min="14083" max="14083" width="6.375" style="2" customWidth="1"/>
    <col min="14084" max="14084" width="8.625" style="2" customWidth="1"/>
    <col min="14085" max="14085" width="7.75" style="2" customWidth="1"/>
    <col min="14086" max="14086" width="7.125" style="2" customWidth="1"/>
    <col min="14087" max="14087" width="7.75" style="2" customWidth="1"/>
    <col min="14088" max="14088" width="8" style="2" customWidth="1"/>
    <col min="14089" max="14089" width="8.125" style="2" customWidth="1"/>
    <col min="14090" max="14090" width="7.125" style="2" customWidth="1"/>
    <col min="14091" max="14091" width="8.125" style="2" customWidth="1"/>
    <col min="14092" max="14092" width="9.5" style="2" customWidth="1"/>
    <col min="14093" max="14093" width="8.125" style="2" customWidth="1"/>
    <col min="14094" max="14094" width="7.125" style="2" customWidth="1"/>
    <col min="14095" max="14095" width="7" style="2" customWidth="1"/>
    <col min="14096" max="14097" width="7.125" style="2" customWidth="1"/>
    <col min="14098" max="14098" width="7.375" style="2" customWidth="1"/>
    <col min="14099" max="14099" width="7.5" style="2" customWidth="1"/>
    <col min="14100" max="14100" width="7.125" style="2" customWidth="1"/>
    <col min="14101" max="14101" width="7" style="2" customWidth="1"/>
    <col min="14102" max="14102" width="7.125" style="2" customWidth="1"/>
    <col min="14103" max="14103" width="6.125" style="2" customWidth="1"/>
    <col min="14104" max="14104" width="7.375" style="2" customWidth="1"/>
    <col min="14105" max="14105" width="7.25" style="2" customWidth="1"/>
    <col min="14106" max="14336" width="9" style="2"/>
    <col min="14337" max="14337" width="18.125" style="2" customWidth="1"/>
    <col min="14338" max="14338" width="8" style="2" customWidth="1"/>
    <col min="14339" max="14339" width="6.375" style="2" customWidth="1"/>
    <col min="14340" max="14340" width="8.625" style="2" customWidth="1"/>
    <col min="14341" max="14341" width="7.75" style="2" customWidth="1"/>
    <col min="14342" max="14342" width="7.125" style="2" customWidth="1"/>
    <col min="14343" max="14343" width="7.75" style="2" customWidth="1"/>
    <col min="14344" max="14344" width="8" style="2" customWidth="1"/>
    <col min="14345" max="14345" width="8.125" style="2" customWidth="1"/>
    <col min="14346" max="14346" width="7.125" style="2" customWidth="1"/>
    <col min="14347" max="14347" width="8.125" style="2" customWidth="1"/>
    <col min="14348" max="14348" width="9.5" style="2" customWidth="1"/>
    <col min="14349" max="14349" width="8.125" style="2" customWidth="1"/>
    <col min="14350" max="14350" width="7.125" style="2" customWidth="1"/>
    <col min="14351" max="14351" width="7" style="2" customWidth="1"/>
    <col min="14352" max="14353" width="7.125" style="2" customWidth="1"/>
    <col min="14354" max="14354" width="7.375" style="2" customWidth="1"/>
    <col min="14355" max="14355" width="7.5" style="2" customWidth="1"/>
    <col min="14356" max="14356" width="7.125" style="2" customWidth="1"/>
    <col min="14357" max="14357" width="7" style="2" customWidth="1"/>
    <col min="14358" max="14358" width="7.125" style="2" customWidth="1"/>
    <col min="14359" max="14359" width="6.125" style="2" customWidth="1"/>
    <col min="14360" max="14360" width="7.375" style="2" customWidth="1"/>
    <col min="14361" max="14361" width="7.25" style="2" customWidth="1"/>
    <col min="14362" max="14592" width="9" style="2"/>
    <col min="14593" max="14593" width="18.125" style="2" customWidth="1"/>
    <col min="14594" max="14594" width="8" style="2" customWidth="1"/>
    <col min="14595" max="14595" width="6.375" style="2" customWidth="1"/>
    <col min="14596" max="14596" width="8.625" style="2" customWidth="1"/>
    <col min="14597" max="14597" width="7.75" style="2" customWidth="1"/>
    <col min="14598" max="14598" width="7.125" style="2" customWidth="1"/>
    <col min="14599" max="14599" width="7.75" style="2" customWidth="1"/>
    <col min="14600" max="14600" width="8" style="2" customWidth="1"/>
    <col min="14601" max="14601" width="8.125" style="2" customWidth="1"/>
    <col min="14602" max="14602" width="7.125" style="2" customWidth="1"/>
    <col min="14603" max="14603" width="8.125" style="2" customWidth="1"/>
    <col min="14604" max="14604" width="9.5" style="2" customWidth="1"/>
    <col min="14605" max="14605" width="8.125" style="2" customWidth="1"/>
    <col min="14606" max="14606" width="7.125" style="2" customWidth="1"/>
    <col min="14607" max="14607" width="7" style="2" customWidth="1"/>
    <col min="14608" max="14609" width="7.125" style="2" customWidth="1"/>
    <col min="14610" max="14610" width="7.375" style="2" customWidth="1"/>
    <col min="14611" max="14611" width="7.5" style="2" customWidth="1"/>
    <col min="14612" max="14612" width="7.125" style="2" customWidth="1"/>
    <col min="14613" max="14613" width="7" style="2" customWidth="1"/>
    <col min="14614" max="14614" width="7.125" style="2" customWidth="1"/>
    <col min="14615" max="14615" width="6.125" style="2" customWidth="1"/>
    <col min="14616" max="14616" width="7.375" style="2" customWidth="1"/>
    <col min="14617" max="14617" width="7.25" style="2" customWidth="1"/>
    <col min="14618" max="14848" width="9" style="2"/>
    <col min="14849" max="14849" width="18.125" style="2" customWidth="1"/>
    <col min="14850" max="14850" width="8" style="2" customWidth="1"/>
    <col min="14851" max="14851" width="6.375" style="2" customWidth="1"/>
    <col min="14852" max="14852" width="8.625" style="2" customWidth="1"/>
    <col min="14853" max="14853" width="7.75" style="2" customWidth="1"/>
    <col min="14854" max="14854" width="7.125" style="2" customWidth="1"/>
    <col min="14855" max="14855" width="7.75" style="2" customWidth="1"/>
    <col min="14856" max="14856" width="8" style="2" customWidth="1"/>
    <col min="14857" max="14857" width="8.125" style="2" customWidth="1"/>
    <col min="14858" max="14858" width="7.125" style="2" customWidth="1"/>
    <col min="14859" max="14859" width="8.125" style="2" customWidth="1"/>
    <col min="14860" max="14860" width="9.5" style="2" customWidth="1"/>
    <col min="14861" max="14861" width="8.125" style="2" customWidth="1"/>
    <col min="14862" max="14862" width="7.125" style="2" customWidth="1"/>
    <col min="14863" max="14863" width="7" style="2" customWidth="1"/>
    <col min="14864" max="14865" width="7.125" style="2" customWidth="1"/>
    <col min="14866" max="14866" width="7.375" style="2" customWidth="1"/>
    <col min="14867" max="14867" width="7.5" style="2" customWidth="1"/>
    <col min="14868" max="14868" width="7.125" style="2" customWidth="1"/>
    <col min="14869" max="14869" width="7" style="2" customWidth="1"/>
    <col min="14870" max="14870" width="7.125" style="2" customWidth="1"/>
    <col min="14871" max="14871" width="6.125" style="2" customWidth="1"/>
    <col min="14872" max="14872" width="7.375" style="2" customWidth="1"/>
    <col min="14873" max="14873" width="7.25" style="2" customWidth="1"/>
    <col min="14874" max="15104" width="9" style="2"/>
    <col min="15105" max="15105" width="18.125" style="2" customWidth="1"/>
    <col min="15106" max="15106" width="8" style="2" customWidth="1"/>
    <col min="15107" max="15107" width="6.375" style="2" customWidth="1"/>
    <col min="15108" max="15108" width="8.625" style="2" customWidth="1"/>
    <col min="15109" max="15109" width="7.75" style="2" customWidth="1"/>
    <col min="15110" max="15110" width="7.125" style="2" customWidth="1"/>
    <col min="15111" max="15111" width="7.75" style="2" customWidth="1"/>
    <col min="15112" max="15112" width="8" style="2" customWidth="1"/>
    <col min="15113" max="15113" width="8.125" style="2" customWidth="1"/>
    <col min="15114" max="15114" width="7.125" style="2" customWidth="1"/>
    <col min="15115" max="15115" width="8.125" style="2" customWidth="1"/>
    <col min="15116" max="15116" width="9.5" style="2" customWidth="1"/>
    <col min="15117" max="15117" width="8.125" style="2" customWidth="1"/>
    <col min="15118" max="15118" width="7.125" style="2" customWidth="1"/>
    <col min="15119" max="15119" width="7" style="2" customWidth="1"/>
    <col min="15120" max="15121" width="7.125" style="2" customWidth="1"/>
    <col min="15122" max="15122" width="7.375" style="2" customWidth="1"/>
    <col min="15123" max="15123" width="7.5" style="2" customWidth="1"/>
    <col min="15124" max="15124" width="7.125" style="2" customWidth="1"/>
    <col min="15125" max="15125" width="7" style="2" customWidth="1"/>
    <col min="15126" max="15126" width="7.125" style="2" customWidth="1"/>
    <col min="15127" max="15127" width="6.125" style="2" customWidth="1"/>
    <col min="15128" max="15128" width="7.375" style="2" customWidth="1"/>
    <col min="15129" max="15129" width="7.25" style="2" customWidth="1"/>
    <col min="15130" max="15360" width="9" style="2"/>
    <col min="15361" max="15361" width="18.125" style="2" customWidth="1"/>
    <col min="15362" max="15362" width="8" style="2" customWidth="1"/>
    <col min="15363" max="15363" width="6.375" style="2" customWidth="1"/>
    <col min="15364" max="15364" width="8.625" style="2" customWidth="1"/>
    <col min="15365" max="15365" width="7.75" style="2" customWidth="1"/>
    <col min="15366" max="15366" width="7.125" style="2" customWidth="1"/>
    <col min="15367" max="15367" width="7.75" style="2" customWidth="1"/>
    <col min="15368" max="15368" width="8" style="2" customWidth="1"/>
    <col min="15369" max="15369" width="8.125" style="2" customWidth="1"/>
    <col min="15370" max="15370" width="7.125" style="2" customWidth="1"/>
    <col min="15371" max="15371" width="8.125" style="2" customWidth="1"/>
    <col min="15372" max="15372" width="9.5" style="2" customWidth="1"/>
    <col min="15373" max="15373" width="8.125" style="2" customWidth="1"/>
    <col min="15374" max="15374" width="7.125" style="2" customWidth="1"/>
    <col min="15375" max="15375" width="7" style="2" customWidth="1"/>
    <col min="15376" max="15377" width="7.125" style="2" customWidth="1"/>
    <col min="15378" max="15378" width="7.375" style="2" customWidth="1"/>
    <col min="15379" max="15379" width="7.5" style="2" customWidth="1"/>
    <col min="15380" max="15380" width="7.125" style="2" customWidth="1"/>
    <col min="15381" max="15381" width="7" style="2" customWidth="1"/>
    <col min="15382" max="15382" width="7.125" style="2" customWidth="1"/>
    <col min="15383" max="15383" width="6.125" style="2" customWidth="1"/>
    <col min="15384" max="15384" width="7.375" style="2" customWidth="1"/>
    <col min="15385" max="15385" width="7.25" style="2" customWidth="1"/>
    <col min="15386" max="15616" width="9" style="2"/>
    <col min="15617" max="15617" width="18.125" style="2" customWidth="1"/>
    <col min="15618" max="15618" width="8" style="2" customWidth="1"/>
    <col min="15619" max="15619" width="6.375" style="2" customWidth="1"/>
    <col min="15620" max="15620" width="8.625" style="2" customWidth="1"/>
    <col min="15621" max="15621" width="7.75" style="2" customWidth="1"/>
    <col min="15622" max="15622" width="7.125" style="2" customWidth="1"/>
    <col min="15623" max="15623" width="7.75" style="2" customWidth="1"/>
    <col min="15624" max="15624" width="8" style="2" customWidth="1"/>
    <col min="15625" max="15625" width="8.125" style="2" customWidth="1"/>
    <col min="15626" max="15626" width="7.125" style="2" customWidth="1"/>
    <col min="15627" max="15627" width="8.125" style="2" customWidth="1"/>
    <col min="15628" max="15628" width="9.5" style="2" customWidth="1"/>
    <col min="15629" max="15629" width="8.125" style="2" customWidth="1"/>
    <col min="15630" max="15630" width="7.125" style="2" customWidth="1"/>
    <col min="15631" max="15631" width="7" style="2" customWidth="1"/>
    <col min="15632" max="15633" width="7.125" style="2" customWidth="1"/>
    <col min="15634" max="15634" width="7.375" style="2" customWidth="1"/>
    <col min="15635" max="15635" width="7.5" style="2" customWidth="1"/>
    <col min="15636" max="15636" width="7.125" style="2" customWidth="1"/>
    <col min="15637" max="15637" width="7" style="2" customWidth="1"/>
    <col min="15638" max="15638" width="7.125" style="2" customWidth="1"/>
    <col min="15639" max="15639" width="6.125" style="2" customWidth="1"/>
    <col min="15640" max="15640" width="7.375" style="2" customWidth="1"/>
    <col min="15641" max="15641" width="7.25" style="2" customWidth="1"/>
    <col min="15642" max="15872" width="9" style="2"/>
    <col min="15873" max="15873" width="18.125" style="2" customWidth="1"/>
    <col min="15874" max="15874" width="8" style="2" customWidth="1"/>
    <col min="15875" max="15875" width="6.375" style="2" customWidth="1"/>
    <col min="15876" max="15876" width="8.625" style="2" customWidth="1"/>
    <col min="15877" max="15877" width="7.75" style="2" customWidth="1"/>
    <col min="15878" max="15878" width="7.125" style="2" customWidth="1"/>
    <col min="15879" max="15879" width="7.75" style="2" customWidth="1"/>
    <col min="15880" max="15880" width="8" style="2" customWidth="1"/>
    <col min="15881" max="15881" width="8.125" style="2" customWidth="1"/>
    <col min="15882" max="15882" width="7.125" style="2" customWidth="1"/>
    <col min="15883" max="15883" width="8.125" style="2" customWidth="1"/>
    <col min="15884" max="15884" width="9.5" style="2" customWidth="1"/>
    <col min="15885" max="15885" width="8.125" style="2" customWidth="1"/>
    <col min="15886" max="15886" width="7.125" style="2" customWidth="1"/>
    <col min="15887" max="15887" width="7" style="2" customWidth="1"/>
    <col min="15888" max="15889" width="7.125" style="2" customWidth="1"/>
    <col min="15890" max="15890" width="7.375" style="2" customWidth="1"/>
    <col min="15891" max="15891" width="7.5" style="2" customWidth="1"/>
    <col min="15892" max="15892" width="7.125" style="2" customWidth="1"/>
    <col min="15893" max="15893" width="7" style="2" customWidth="1"/>
    <col min="15894" max="15894" width="7.125" style="2" customWidth="1"/>
    <col min="15895" max="15895" width="6.125" style="2" customWidth="1"/>
    <col min="15896" max="15896" width="7.375" style="2" customWidth="1"/>
    <col min="15897" max="15897" width="7.25" style="2" customWidth="1"/>
    <col min="15898" max="16128" width="9" style="2"/>
    <col min="16129" max="16129" width="18.125" style="2" customWidth="1"/>
    <col min="16130" max="16130" width="8" style="2" customWidth="1"/>
    <col min="16131" max="16131" width="6.375" style="2" customWidth="1"/>
    <col min="16132" max="16132" width="8.625" style="2" customWidth="1"/>
    <col min="16133" max="16133" width="7.75" style="2" customWidth="1"/>
    <col min="16134" max="16134" width="7.125" style="2" customWidth="1"/>
    <col min="16135" max="16135" width="7.75" style="2" customWidth="1"/>
    <col min="16136" max="16136" width="8" style="2" customWidth="1"/>
    <col min="16137" max="16137" width="8.125" style="2" customWidth="1"/>
    <col min="16138" max="16138" width="7.125" style="2" customWidth="1"/>
    <col min="16139" max="16139" width="8.125" style="2" customWidth="1"/>
    <col min="16140" max="16140" width="9.5" style="2" customWidth="1"/>
    <col min="16141" max="16141" width="8.125" style="2" customWidth="1"/>
    <col min="16142" max="16142" width="7.125" style="2" customWidth="1"/>
    <col min="16143" max="16143" width="7" style="2" customWidth="1"/>
    <col min="16144" max="16145" width="7.125" style="2" customWidth="1"/>
    <col min="16146" max="16146" width="7.375" style="2" customWidth="1"/>
    <col min="16147" max="16147" width="7.5" style="2" customWidth="1"/>
    <col min="16148" max="16148" width="7.125" style="2" customWidth="1"/>
    <col min="16149" max="16149" width="7" style="2" customWidth="1"/>
    <col min="16150" max="16150" width="7.125" style="2" customWidth="1"/>
    <col min="16151" max="16151" width="6.125" style="2" customWidth="1"/>
    <col min="16152" max="16152" width="7.375" style="2" customWidth="1"/>
    <col min="16153" max="16153" width="7.25" style="2" customWidth="1"/>
    <col min="16154" max="16384" width="9" style="2"/>
  </cols>
  <sheetData>
    <row r="1" spans="1:25" ht="17.25" customHeight="1" x14ac:dyDescent="0.15">
      <c r="A1" s="1" t="s">
        <v>159</v>
      </c>
    </row>
    <row r="3" spans="1:25" ht="20.100000000000001" customHeight="1" x14ac:dyDescent="0.15">
      <c r="A3" s="2" t="s">
        <v>116</v>
      </c>
      <c r="B3" s="21"/>
      <c r="C3" s="21"/>
      <c r="D3" s="21"/>
      <c r="E3" s="22"/>
      <c r="F3" s="2"/>
      <c r="G3" s="2"/>
      <c r="H3" s="21"/>
      <c r="I3" s="18"/>
      <c r="J3" s="2"/>
      <c r="K3" s="2"/>
      <c r="M3" s="22" t="s">
        <v>10</v>
      </c>
    </row>
    <row r="4" spans="1:25" ht="20.100000000000001" customHeight="1" x14ac:dyDescent="0.15">
      <c r="A4" s="83" t="s">
        <v>117</v>
      </c>
      <c r="B4" s="231" t="s">
        <v>118</v>
      </c>
      <c r="C4" s="232"/>
      <c r="D4" s="227" t="s">
        <v>33</v>
      </c>
      <c r="E4" s="228"/>
      <c r="F4" s="228"/>
      <c r="G4" s="228"/>
      <c r="H4" s="228"/>
      <c r="I4" s="228"/>
      <c r="J4" s="228"/>
      <c r="K4" s="229"/>
      <c r="L4" s="227" t="s">
        <v>22</v>
      </c>
      <c r="M4" s="235"/>
    </row>
    <row r="5" spans="1:25" s="5" customFormat="1" ht="20.100000000000001" customHeight="1" x14ac:dyDescent="0.15">
      <c r="A5" s="84" t="s">
        <v>40</v>
      </c>
      <c r="B5" s="233"/>
      <c r="C5" s="234"/>
      <c r="D5" s="85"/>
      <c r="E5" s="86"/>
      <c r="F5" s="223" t="s">
        <v>5</v>
      </c>
      <c r="G5" s="224"/>
      <c r="H5" s="223" t="s">
        <v>7</v>
      </c>
      <c r="I5" s="224"/>
      <c r="J5" s="223" t="s">
        <v>31</v>
      </c>
      <c r="K5" s="224"/>
      <c r="L5" s="225"/>
      <c r="M5" s="226"/>
    </row>
    <row r="6" spans="1:25" s="6" customFormat="1" ht="20.100000000000001" customHeight="1" x14ac:dyDescent="0.15">
      <c r="A6" s="7" t="s">
        <v>6</v>
      </c>
      <c r="B6" s="140">
        <f>SUM(H18,P18,X18,H27,P27)</f>
        <v>10096.447833432007</v>
      </c>
      <c r="C6" s="153">
        <f t="shared" ref="C6:E10" si="0">IF(ISNUMBER(B6),B6/B$11*100,"")</f>
        <v>28.454321051736731</v>
      </c>
      <c r="D6" s="140">
        <f>F6+H6+J6</f>
        <v>2959.7790566542785</v>
      </c>
      <c r="E6" s="153">
        <f t="shared" si="0"/>
        <v>3.8344314704205553</v>
      </c>
      <c r="F6" s="140">
        <f>SUM(R27,B36,J36,R36,B45,J45)</f>
        <v>2368.4260863301656</v>
      </c>
      <c r="G6" s="153">
        <f t="shared" ref="G6:G10" si="1">IF(ISNUMBER(F6),F6/F$11*100,"")</f>
        <v>4.313989706008754</v>
      </c>
      <c r="H6" s="140">
        <f>SUM(T27,D36,L36,T36,D45,L45)</f>
        <v>549.4688329106915</v>
      </c>
      <c r="I6" s="153">
        <f t="shared" ref="I6:I10" si="2">IF(ISNUMBER(H6),H6/H$11*100,"")</f>
        <v>3.0816568166041907</v>
      </c>
      <c r="J6" s="140">
        <f>SUM(V27,F36,N36,V36,F45,N45)</f>
        <v>41.884137413421065</v>
      </c>
      <c r="K6" s="153">
        <f t="shared" ref="K6:K10" si="3">IF(ISNUMBER(J6),J6/J$11*100,"")</f>
        <v>0.93949611882483464</v>
      </c>
      <c r="L6" s="140">
        <f t="shared" ref="L6:L10" si="4">X45</f>
        <v>13056.226890086284</v>
      </c>
      <c r="M6" s="99">
        <f t="shared" ref="M6:M10" si="5">IF(ISNUMBER(L6),L6/L$11*100,"")</f>
        <v>11.587765161165127</v>
      </c>
    </row>
    <row r="7" spans="1:25" s="6" customFormat="1" ht="20.100000000000001" customHeight="1" x14ac:dyDescent="0.15">
      <c r="A7" s="8" t="s">
        <v>97</v>
      </c>
      <c r="B7" s="143">
        <f t="shared" ref="B7:B10" si="6">SUM(H19,P19,X19,H28,P28)</f>
        <v>9267.6975382909677</v>
      </c>
      <c r="C7" s="144">
        <f t="shared" si="0"/>
        <v>26.118694962372903</v>
      </c>
      <c r="D7" s="143">
        <f t="shared" ref="D7:D11" si="7">F7+H7+J7</f>
        <v>15198.766351865122</v>
      </c>
      <c r="E7" s="144">
        <f t="shared" si="0"/>
        <v>19.690195415139719</v>
      </c>
      <c r="F7" s="143">
        <f t="shared" ref="F7:J10" si="8">SUM(R28,B37,J37,R37,B46,J46)</f>
        <v>11460.936212510149</v>
      </c>
      <c r="G7" s="144">
        <f t="shared" si="1"/>
        <v>20.875619098842897</v>
      </c>
      <c r="H7" s="143">
        <f t="shared" si="8"/>
        <v>3183.7263925349143</v>
      </c>
      <c r="I7" s="144">
        <f t="shared" si="2"/>
        <v>17.85570272982627</v>
      </c>
      <c r="J7" s="143">
        <f t="shared" si="8"/>
        <v>554.10374682006</v>
      </c>
      <c r="K7" s="144">
        <f t="shared" si="3"/>
        <v>12.429008968844958</v>
      </c>
      <c r="L7" s="143">
        <f t="shared" si="4"/>
        <v>24466.46389015609</v>
      </c>
      <c r="M7" s="100">
        <f t="shared" si="5"/>
        <v>21.714668431392564</v>
      </c>
    </row>
    <row r="8" spans="1:25" s="6" customFormat="1" ht="20.100000000000001" customHeight="1" x14ac:dyDescent="0.15">
      <c r="A8" s="8" t="s">
        <v>98</v>
      </c>
      <c r="B8" s="143">
        <f t="shared" si="6"/>
        <v>5255.3185052568224</v>
      </c>
      <c r="C8" s="144">
        <f t="shared" si="0"/>
        <v>14.810804992480215</v>
      </c>
      <c r="D8" s="143">
        <f t="shared" si="7"/>
        <v>18676.732361882845</v>
      </c>
      <c r="E8" s="144">
        <f t="shared" si="0"/>
        <v>24.195944684458475</v>
      </c>
      <c r="F8" s="143">
        <f t="shared" si="8"/>
        <v>14149.371531906945</v>
      </c>
      <c r="G8" s="144">
        <f t="shared" si="1"/>
        <v>25.772492326210045</v>
      </c>
      <c r="H8" s="143">
        <f t="shared" si="8"/>
        <v>3609.2766780720922</v>
      </c>
      <c r="I8" s="144">
        <f t="shared" si="2"/>
        <v>20.242371198876004</v>
      </c>
      <c r="J8" s="143">
        <f t="shared" si="8"/>
        <v>918.08415190380697</v>
      </c>
      <c r="K8" s="144">
        <f t="shared" si="3"/>
        <v>20.593392886535398</v>
      </c>
      <c r="L8" s="143">
        <f t="shared" si="4"/>
        <v>23932.050867139671</v>
      </c>
      <c r="M8" s="100">
        <f t="shared" si="5"/>
        <v>21.240361982683041</v>
      </c>
    </row>
    <row r="9" spans="1:25" s="6" customFormat="1" ht="20.100000000000001" customHeight="1" x14ac:dyDescent="0.15">
      <c r="A9" s="8" t="s">
        <v>99</v>
      </c>
      <c r="B9" s="143">
        <f t="shared" si="6"/>
        <v>3517.3672566365162</v>
      </c>
      <c r="C9" s="144">
        <f t="shared" si="0"/>
        <v>9.9128226905502679</v>
      </c>
      <c r="D9" s="143">
        <f t="shared" si="7"/>
        <v>14691.459145029412</v>
      </c>
      <c r="E9" s="144">
        <f t="shared" si="0"/>
        <v>19.032972466457569</v>
      </c>
      <c r="F9" s="143">
        <f t="shared" si="8"/>
        <v>10641.829857512168</v>
      </c>
      <c r="G9" s="144">
        <f t="shared" si="1"/>
        <v>19.383650907822457</v>
      </c>
      <c r="H9" s="143">
        <f t="shared" si="8"/>
        <v>3775.1595147702983</v>
      </c>
      <c r="I9" s="144">
        <f t="shared" si="2"/>
        <v>21.172713274441467</v>
      </c>
      <c r="J9" s="143">
        <f t="shared" si="8"/>
        <v>274.46977274694473</v>
      </c>
      <c r="K9" s="144">
        <f t="shared" si="3"/>
        <v>6.1565858139855347</v>
      </c>
      <c r="L9" s="143">
        <f t="shared" si="4"/>
        <v>18208.82640166593</v>
      </c>
      <c r="M9" s="100">
        <f t="shared" si="5"/>
        <v>16.160840798741191</v>
      </c>
    </row>
    <row r="10" spans="1:25" s="6" customFormat="1" ht="20.100000000000001" customHeight="1" thickBot="1" x14ac:dyDescent="0.2">
      <c r="A10" s="46" t="s">
        <v>8</v>
      </c>
      <c r="B10" s="146">
        <f t="shared" si="6"/>
        <v>7346.1727134066441</v>
      </c>
      <c r="C10" s="147">
        <f t="shared" si="0"/>
        <v>20.703356302859891</v>
      </c>
      <c r="D10" s="146">
        <f t="shared" si="7"/>
        <v>25662.778127059228</v>
      </c>
      <c r="E10" s="147">
        <f t="shared" si="0"/>
        <v>33.246455963523694</v>
      </c>
      <c r="F10" s="146">
        <f t="shared" si="8"/>
        <v>16280.496530574566</v>
      </c>
      <c r="G10" s="147">
        <f t="shared" si="1"/>
        <v>29.654247961115853</v>
      </c>
      <c r="H10" s="146">
        <f t="shared" si="8"/>
        <v>6712.6743428893496</v>
      </c>
      <c r="I10" s="147">
        <f t="shared" si="2"/>
        <v>37.647555980252058</v>
      </c>
      <c r="J10" s="146">
        <f t="shared" si="8"/>
        <v>2669.6072535953112</v>
      </c>
      <c r="K10" s="147">
        <f t="shared" si="3"/>
        <v>59.88151621180927</v>
      </c>
      <c r="L10" s="146">
        <f t="shared" si="4"/>
        <v>33008.95084046587</v>
      </c>
      <c r="M10" s="149">
        <f t="shared" si="5"/>
        <v>29.296363626018064</v>
      </c>
    </row>
    <row r="11" spans="1:25" s="6" customFormat="1" ht="20.100000000000001" customHeight="1" thickTop="1" x14ac:dyDescent="0.15">
      <c r="A11" s="11" t="s">
        <v>12</v>
      </c>
      <c r="B11" s="150">
        <f>IF(SUM(B6:B10)&gt;0,SUM(B6:B10),"")</f>
        <v>35483.003847022956</v>
      </c>
      <c r="C11" s="151">
        <f>IF(ISNUMBER(B11),B11/B$11*100,"")</f>
        <v>100</v>
      </c>
      <c r="D11" s="150">
        <f t="shared" si="7"/>
        <v>77189.515042490879</v>
      </c>
      <c r="E11" s="151">
        <f>IF(ISNUMBER(D11),D11/D$11*100,"")</f>
        <v>100</v>
      </c>
      <c r="F11" s="150">
        <f>IF(SUM(F6:F10)&gt;0,SUM(F6:F10),"")</f>
        <v>54901.060218833991</v>
      </c>
      <c r="G11" s="151">
        <f>IF(ISNUMBER(F11),F11/F$11*100,"")</f>
        <v>100</v>
      </c>
      <c r="H11" s="150">
        <f>IF(SUM(H6:H10)&gt;0,SUM(H6:H10),"")</f>
        <v>17830.305761177347</v>
      </c>
      <c r="I11" s="151">
        <f>IF(ISNUMBER(H11),H11/H$11*100,"")</f>
        <v>100</v>
      </c>
      <c r="J11" s="150">
        <f>IF(SUM(J6:J10)&gt;0,SUM(J6:J10),"")</f>
        <v>4458.1490624795442</v>
      </c>
      <c r="K11" s="151">
        <f>IF(ISNUMBER(J11),J11/J$11*100,"")</f>
        <v>100</v>
      </c>
      <c r="L11" s="150">
        <f>IF(SUM(L6:L10)&gt;0,SUM(L6:L10),"")</f>
        <v>112672.51888951386</v>
      </c>
      <c r="M11" s="152">
        <f>IF(ISNUMBER(L11),L11/L$11*100,"")</f>
        <v>100</v>
      </c>
    </row>
    <row r="12" spans="1:25" ht="20.100000000000001" customHeight="1" x14ac:dyDescent="0.15">
      <c r="F12" s="23" t="s">
        <v>23</v>
      </c>
      <c r="G12" s="24" t="s">
        <v>29</v>
      </c>
      <c r="H12" s="24"/>
      <c r="I12" s="18"/>
      <c r="J12" s="2"/>
      <c r="K12" s="2"/>
    </row>
    <row r="13" spans="1:25" ht="20.100000000000001" customHeight="1" x14ac:dyDescent="0.15">
      <c r="F13" s="18"/>
      <c r="G13" s="16" t="s">
        <v>160</v>
      </c>
      <c r="H13" s="16"/>
      <c r="I13" s="18"/>
      <c r="J13" s="2"/>
      <c r="K13" s="2"/>
    </row>
    <row r="14" spans="1:25" ht="20.100000000000001" customHeight="1" x14ac:dyDescent="0.15"/>
    <row r="15" spans="1:25" ht="20.100000000000001" customHeight="1" x14ac:dyDescent="0.15">
      <c r="A15" s="2" t="s">
        <v>119</v>
      </c>
      <c r="B15" s="21"/>
      <c r="C15" s="21"/>
      <c r="D15" s="21"/>
      <c r="E15" s="21"/>
      <c r="F15" s="21"/>
      <c r="G15" s="22"/>
      <c r="J15" s="21"/>
      <c r="O15" s="22"/>
    </row>
    <row r="16" spans="1:25" ht="30" customHeight="1" x14ac:dyDescent="0.15">
      <c r="A16" s="83" t="s">
        <v>117</v>
      </c>
      <c r="B16" s="227" t="s">
        <v>120</v>
      </c>
      <c r="C16" s="228"/>
      <c r="D16" s="228"/>
      <c r="E16" s="228"/>
      <c r="F16" s="228"/>
      <c r="G16" s="228"/>
      <c r="H16" s="228"/>
      <c r="I16" s="229"/>
      <c r="J16" s="227" t="s">
        <v>121</v>
      </c>
      <c r="K16" s="228"/>
      <c r="L16" s="228"/>
      <c r="M16" s="228"/>
      <c r="N16" s="228"/>
      <c r="O16" s="228"/>
      <c r="P16" s="228"/>
      <c r="Q16" s="229"/>
      <c r="R16" s="227" t="s">
        <v>122</v>
      </c>
      <c r="S16" s="228"/>
      <c r="T16" s="228"/>
      <c r="U16" s="228"/>
      <c r="V16" s="228"/>
      <c r="W16" s="228"/>
      <c r="X16" s="228"/>
      <c r="Y16" s="229"/>
    </row>
    <row r="17" spans="1:25" s="5" customFormat="1" ht="20.100000000000001" customHeight="1" x14ac:dyDescent="0.15">
      <c r="A17" s="84" t="s">
        <v>40</v>
      </c>
      <c r="B17" s="223" t="s">
        <v>5</v>
      </c>
      <c r="C17" s="224"/>
      <c r="D17" s="223" t="s">
        <v>7</v>
      </c>
      <c r="E17" s="224"/>
      <c r="F17" s="223" t="s">
        <v>31</v>
      </c>
      <c r="G17" s="224"/>
      <c r="H17" s="225" t="s">
        <v>16</v>
      </c>
      <c r="I17" s="226"/>
      <c r="J17" s="223" t="s">
        <v>5</v>
      </c>
      <c r="K17" s="224"/>
      <c r="L17" s="223" t="s">
        <v>7</v>
      </c>
      <c r="M17" s="224"/>
      <c r="N17" s="223" t="s">
        <v>31</v>
      </c>
      <c r="O17" s="224"/>
      <c r="P17" s="225" t="s">
        <v>16</v>
      </c>
      <c r="Q17" s="226"/>
      <c r="R17" s="223" t="s">
        <v>5</v>
      </c>
      <c r="S17" s="224"/>
      <c r="T17" s="223" t="s">
        <v>7</v>
      </c>
      <c r="U17" s="224"/>
      <c r="V17" s="223" t="s">
        <v>31</v>
      </c>
      <c r="W17" s="224"/>
      <c r="X17" s="225" t="s">
        <v>16</v>
      </c>
      <c r="Y17" s="226"/>
    </row>
    <row r="18" spans="1:25" s="6" customFormat="1" ht="20.100000000000001" customHeight="1" x14ac:dyDescent="0.15">
      <c r="A18" s="7" t="s">
        <v>6</v>
      </c>
      <c r="B18" s="140">
        <v>5234.830645730287</v>
      </c>
      <c r="C18" s="141">
        <f>IF(ISNUMBER(B18),B18/B$23*100,"")</f>
        <v>52.730062604215291</v>
      </c>
      <c r="D18" s="140">
        <v>62.352491312980888</v>
      </c>
      <c r="E18" s="141">
        <f>IF(ISNUMBER(D18),D18/D$23*100,"")</f>
        <v>51.71337238426608</v>
      </c>
      <c r="F18" s="140">
        <v>28.829268292682926</v>
      </c>
      <c r="G18" s="141">
        <f>IF(ISNUMBER(F18),F18/F$23*100,"")</f>
        <v>100</v>
      </c>
      <c r="H18" s="140">
        <f t="shared" ref="H18:H22" si="9">IF(ISNUMBER(B18),B18,0)+IF(ISNUMBER(D18),D18,0)+IF(ISNUMBER(F18),F18,0)</f>
        <v>5326.0124053359514</v>
      </c>
      <c r="I18" s="101">
        <f>IF(ISNUMBER(H18),H18/H$23*100,"")</f>
        <v>52.853132122614788</v>
      </c>
      <c r="J18" s="140">
        <v>2139.2117324651504</v>
      </c>
      <c r="K18" s="141">
        <f>IF(ISNUMBER(J18),J18/J$23*100,"")</f>
        <v>30.443554365774961</v>
      </c>
      <c r="L18" s="140">
        <v>8.5625</v>
      </c>
      <c r="M18" s="141">
        <f>IF(ISNUMBER(L18),L18/L$23*100,"")</f>
        <v>1.7499140789797176</v>
      </c>
      <c r="N18" s="140">
        <v>2.1</v>
      </c>
      <c r="O18" s="141">
        <f>IF(ISNUMBER(N18),N18/N$23*100,"")</f>
        <v>7.6343072573044308</v>
      </c>
      <c r="P18" s="140">
        <f t="shared" ref="P18:P22" si="10">IF(ISNUMBER(J18),J18,0)+IF(ISNUMBER(L18),L18,0)+IF(ISNUMBER(N18),N18,0)</f>
        <v>2149.8742324651503</v>
      </c>
      <c r="Q18" s="101">
        <f>IF(ISNUMBER(P18),P18/P$23*100,"")</f>
        <v>28.499198668117721</v>
      </c>
      <c r="R18" s="140">
        <v>999.06382931714018</v>
      </c>
      <c r="S18" s="141">
        <f>IF(ISNUMBER(R18),R18/R$23*100,"")</f>
        <v>17.548601723711794</v>
      </c>
      <c r="T18" s="140">
        <v>31.25</v>
      </c>
      <c r="U18" s="141">
        <f>IF(ISNUMBER(T18),T18/T$23*100,"")</f>
        <v>7.8957283885780285</v>
      </c>
      <c r="V18" s="140" t="s">
        <v>163</v>
      </c>
      <c r="W18" s="141" t="str">
        <f>IF(ISNUMBER(V18),V18/V$23*100,"")</f>
        <v/>
      </c>
      <c r="X18" s="140">
        <f t="shared" ref="X18:X22" si="11">IF(ISNUMBER(R18),R18,0)+IF(ISNUMBER(T18),T18,0)+IF(ISNUMBER(V18),V18,0)</f>
        <v>1030.3138293171401</v>
      </c>
      <c r="Y18" s="101">
        <f>IF(ISNUMBER(X18),X18/X$23*100,"")</f>
        <v>16.921157720107473</v>
      </c>
    </row>
    <row r="19" spans="1:25" s="6" customFormat="1" ht="20.100000000000001" customHeight="1" x14ac:dyDescent="0.15">
      <c r="A19" s="8" t="s">
        <v>97</v>
      </c>
      <c r="B19" s="143">
        <v>772.42167218699831</v>
      </c>
      <c r="C19" s="144">
        <f t="shared" ref="C19:E23" si="12">IF(ISNUMBER(B19),B19/B$23*100,"")</f>
        <v>7.7805464756522325</v>
      </c>
      <c r="D19" s="143">
        <v>10.422535211267606</v>
      </c>
      <c r="E19" s="144">
        <f t="shared" si="12"/>
        <v>8.6441525144994209</v>
      </c>
      <c r="F19" s="143" t="s">
        <v>163</v>
      </c>
      <c r="G19" s="144" t="str">
        <f t="shared" ref="G19:I23" si="13">IF(ISNUMBER(F19),F19/F$23*100,"")</f>
        <v/>
      </c>
      <c r="H19" s="143">
        <f t="shared" si="9"/>
        <v>782.84420739826589</v>
      </c>
      <c r="I19" s="100">
        <f t="shared" ref="I19:I22" si="14">IF(ISNUMBER(H19),H19/H$23*100,"")</f>
        <v>7.7686203441041961</v>
      </c>
      <c r="J19" s="143">
        <v>1862.8188497509475</v>
      </c>
      <c r="K19" s="144">
        <f t="shared" ref="K19:O23" si="15">IF(ISNUMBER(J19),J19/J$23*100,"")</f>
        <v>26.510151410132664</v>
      </c>
      <c r="L19" s="143">
        <v>309.10841044228494</v>
      </c>
      <c r="M19" s="144">
        <f t="shared" si="15"/>
        <v>63.17233977973671</v>
      </c>
      <c r="N19" s="143">
        <v>2.4074074074074074</v>
      </c>
      <c r="O19" s="144">
        <f t="shared" si="15"/>
        <v>8.7518513531708635</v>
      </c>
      <c r="P19" s="143">
        <f t="shared" si="10"/>
        <v>2174.3346676006399</v>
      </c>
      <c r="Q19" s="100">
        <f t="shared" ref="Q19:Q23" si="16">IF(ISNUMBER(P19),P19/P$23*100,"")</f>
        <v>28.823451496449724</v>
      </c>
      <c r="R19" s="143">
        <v>2359.1704909391556</v>
      </c>
      <c r="S19" s="144">
        <f t="shared" ref="S19:S23" si="17">IF(ISNUMBER(R19),R19/R$23*100,"")</f>
        <v>41.438937262018442</v>
      </c>
      <c r="T19" s="143">
        <v>101.6611620795107</v>
      </c>
      <c r="U19" s="144">
        <f t="shared" ref="U19:U23" si="18">IF(ISNUMBER(T19),T19/T$23*100,"")</f>
        <v>25.686045550304794</v>
      </c>
      <c r="V19" s="143" t="s">
        <v>163</v>
      </c>
      <c r="W19" s="144" t="str">
        <f t="shared" ref="W19:W23" si="19">IF(ISNUMBER(V19),V19/V$23*100,"")</f>
        <v/>
      </c>
      <c r="X19" s="143">
        <f t="shared" si="11"/>
        <v>2460.8316530186662</v>
      </c>
      <c r="Y19" s="100">
        <f t="shared" ref="Y19:Y23" si="20">IF(ISNUMBER(X19),X19/X$23*100,"")</f>
        <v>40.414987490713791</v>
      </c>
    </row>
    <row r="20" spans="1:25" s="6" customFormat="1" ht="20.100000000000001" customHeight="1" x14ac:dyDescent="0.15">
      <c r="A20" s="8" t="s">
        <v>98</v>
      </c>
      <c r="B20" s="143">
        <v>596.84041760983894</v>
      </c>
      <c r="C20" s="144">
        <f t="shared" si="12"/>
        <v>6.0119294615503982</v>
      </c>
      <c r="D20" s="143">
        <v>13.701492537313433</v>
      </c>
      <c r="E20" s="144">
        <f t="shared" si="12"/>
        <v>11.363625909440163</v>
      </c>
      <c r="F20" s="143" t="s">
        <v>163</v>
      </c>
      <c r="G20" s="144" t="str">
        <f t="shared" si="13"/>
        <v/>
      </c>
      <c r="H20" s="143">
        <f t="shared" si="9"/>
        <v>610.54191014715241</v>
      </c>
      <c r="I20" s="100">
        <f t="shared" si="14"/>
        <v>6.0587640034544012</v>
      </c>
      <c r="J20" s="143">
        <v>748.23154757983946</v>
      </c>
      <c r="K20" s="144">
        <f t="shared" si="15"/>
        <v>10.648234324465527</v>
      </c>
      <c r="L20" s="143" t="s">
        <v>163</v>
      </c>
      <c r="M20" s="144" t="str">
        <f t="shared" si="15"/>
        <v/>
      </c>
      <c r="N20" s="143" t="s">
        <v>163</v>
      </c>
      <c r="O20" s="144" t="str">
        <f t="shared" si="15"/>
        <v/>
      </c>
      <c r="P20" s="143">
        <f t="shared" si="10"/>
        <v>748.23154757983946</v>
      </c>
      <c r="Q20" s="100">
        <f t="shared" si="16"/>
        <v>9.9187195242485817</v>
      </c>
      <c r="R20" s="143">
        <v>538.45075522324896</v>
      </c>
      <c r="S20" s="144">
        <f t="shared" si="17"/>
        <v>9.4579120712467919</v>
      </c>
      <c r="T20" s="143">
        <v>72.180618401206644</v>
      </c>
      <c r="U20" s="144">
        <f t="shared" si="18"/>
        <v>18.237393850096797</v>
      </c>
      <c r="V20" s="143" t="s">
        <v>163</v>
      </c>
      <c r="W20" s="144" t="str">
        <f t="shared" si="19"/>
        <v/>
      </c>
      <c r="X20" s="143">
        <f t="shared" si="11"/>
        <v>610.63137362445559</v>
      </c>
      <c r="Y20" s="100">
        <f t="shared" si="20"/>
        <v>10.02858496890545</v>
      </c>
    </row>
    <row r="21" spans="1:25" s="6" customFormat="1" ht="20.100000000000001" customHeight="1" x14ac:dyDescent="0.15">
      <c r="A21" s="8" t="s">
        <v>99</v>
      </c>
      <c r="B21" s="143">
        <v>936.69666529446499</v>
      </c>
      <c r="C21" s="144">
        <f t="shared" si="12"/>
        <v>9.4352763527169223</v>
      </c>
      <c r="D21" s="143">
        <v>14.354166666666666</v>
      </c>
      <c r="E21" s="144">
        <f t="shared" si="12"/>
        <v>11.904935159256677</v>
      </c>
      <c r="F21" s="143" t="s">
        <v>163</v>
      </c>
      <c r="G21" s="144" t="str">
        <f t="shared" si="13"/>
        <v/>
      </c>
      <c r="H21" s="143">
        <f t="shared" si="9"/>
        <v>951.05083196113162</v>
      </c>
      <c r="I21" s="100">
        <f t="shared" si="14"/>
        <v>9.4378329323087158</v>
      </c>
      <c r="J21" s="143">
        <v>711.72534226004939</v>
      </c>
      <c r="K21" s="144">
        <f t="shared" si="15"/>
        <v>10.128707140935891</v>
      </c>
      <c r="L21" s="143">
        <v>10.743589743589743</v>
      </c>
      <c r="M21" s="144">
        <f t="shared" si="15"/>
        <v>2.1956623592513616</v>
      </c>
      <c r="N21" s="143" t="s">
        <v>163</v>
      </c>
      <c r="O21" s="144" t="str">
        <f t="shared" si="15"/>
        <v/>
      </c>
      <c r="P21" s="143">
        <f t="shared" si="10"/>
        <v>722.46893200363911</v>
      </c>
      <c r="Q21" s="100">
        <f t="shared" si="16"/>
        <v>9.5772047098333264</v>
      </c>
      <c r="R21" s="143">
        <v>799.48483113165912</v>
      </c>
      <c r="S21" s="144">
        <f t="shared" si="17"/>
        <v>14.042987518893421</v>
      </c>
      <c r="T21" s="143">
        <v>149.35149572649573</v>
      </c>
      <c r="U21" s="144">
        <f t="shared" si="18"/>
        <v>37.735643029897034</v>
      </c>
      <c r="V21" s="143" t="s">
        <v>163</v>
      </c>
      <c r="W21" s="144" t="str">
        <f t="shared" si="19"/>
        <v/>
      </c>
      <c r="X21" s="143">
        <f t="shared" si="11"/>
        <v>948.83632685815485</v>
      </c>
      <c r="Y21" s="100">
        <f t="shared" si="20"/>
        <v>15.5830278896434</v>
      </c>
    </row>
    <row r="22" spans="1:25" s="6" customFormat="1" ht="20.100000000000001" customHeight="1" thickBot="1" x14ac:dyDescent="0.2">
      <c r="A22" s="46" t="s">
        <v>8</v>
      </c>
      <c r="B22" s="146">
        <v>2386.8124020099704</v>
      </c>
      <c r="C22" s="147">
        <f t="shared" si="12"/>
        <v>24.042185105865162</v>
      </c>
      <c r="D22" s="146">
        <v>19.742559523809522</v>
      </c>
      <c r="E22" s="147">
        <f t="shared" si="12"/>
        <v>16.373914032537666</v>
      </c>
      <c r="F22" s="146" t="s">
        <v>163</v>
      </c>
      <c r="G22" s="147" t="str">
        <f t="shared" si="13"/>
        <v/>
      </c>
      <c r="H22" s="146">
        <f t="shared" si="9"/>
        <v>2406.55496153378</v>
      </c>
      <c r="I22" s="149">
        <f t="shared" si="14"/>
        <v>23.88165059751789</v>
      </c>
      <c r="J22" s="146">
        <v>1564.8258453471863</v>
      </c>
      <c r="K22" s="147">
        <f t="shared" si="15"/>
        <v>22.269352758690943</v>
      </c>
      <c r="L22" s="146">
        <v>160.89523809523808</v>
      </c>
      <c r="M22" s="147">
        <f t="shared" si="15"/>
        <v>32.882083782032225</v>
      </c>
      <c r="N22" s="146">
        <v>23</v>
      </c>
      <c r="O22" s="147">
        <f t="shared" si="15"/>
        <v>83.613841389524708</v>
      </c>
      <c r="P22" s="146">
        <f t="shared" si="10"/>
        <v>1748.7210834424243</v>
      </c>
      <c r="Q22" s="149">
        <f t="shared" si="16"/>
        <v>23.18142560135065</v>
      </c>
      <c r="R22" s="146">
        <v>996.95507876696524</v>
      </c>
      <c r="S22" s="147">
        <f t="shared" si="17"/>
        <v>17.511561424129564</v>
      </c>
      <c r="T22" s="146">
        <v>41.340348330914367</v>
      </c>
      <c r="U22" s="147">
        <f t="shared" si="18"/>
        <v>10.445189181123355</v>
      </c>
      <c r="V22" s="146" t="s">
        <v>163</v>
      </c>
      <c r="W22" s="147" t="str">
        <f t="shared" si="19"/>
        <v/>
      </c>
      <c r="X22" s="146">
        <f t="shared" si="11"/>
        <v>1038.2954270978796</v>
      </c>
      <c r="Y22" s="149">
        <f t="shared" si="20"/>
        <v>17.052241930629876</v>
      </c>
    </row>
    <row r="23" spans="1:25" s="6" customFormat="1" ht="20.100000000000001" customHeight="1" thickTop="1" x14ac:dyDescent="0.15">
      <c r="A23" s="11" t="s">
        <v>126</v>
      </c>
      <c r="B23" s="150">
        <f>IF(SUM(B18:B22)&gt;0,SUM(B18:B22),"")</f>
        <v>9927.6018028315593</v>
      </c>
      <c r="C23" s="151">
        <f>IF(ISNUMBER(B23),B23/B$23*100,"")</f>
        <v>100</v>
      </c>
      <c r="D23" s="150">
        <f>IF(SUM(D18:D22)&gt;0,SUM(D18:D22),"")</f>
        <v>120.57324525203811</v>
      </c>
      <c r="E23" s="151">
        <f t="shared" si="12"/>
        <v>100</v>
      </c>
      <c r="F23" s="150">
        <f>IF(SUM(F18:F22)&gt;0,SUM(F18:F22),"")</f>
        <v>28.829268292682926</v>
      </c>
      <c r="G23" s="151">
        <f t="shared" si="13"/>
        <v>100</v>
      </c>
      <c r="H23" s="150">
        <f>IF(SUM(H18:H22)&gt;0,SUM(H18:H22),"")</f>
        <v>10077.004316376282</v>
      </c>
      <c r="I23" s="152">
        <f t="shared" si="13"/>
        <v>100</v>
      </c>
      <c r="J23" s="150">
        <f>IF(SUM(J18:J22)&gt;0,SUM(J18:J22),"")</f>
        <v>7026.8133174031736</v>
      </c>
      <c r="K23" s="151">
        <f t="shared" si="15"/>
        <v>100</v>
      </c>
      <c r="L23" s="150">
        <f>IF(SUM(L18:L22)&gt;0,SUM(L18:L22),"")</f>
        <v>489.30973828111274</v>
      </c>
      <c r="M23" s="151">
        <f t="shared" si="15"/>
        <v>100</v>
      </c>
      <c r="N23" s="150">
        <f>IF(SUM(N18:N22)&gt;0,SUM(N18:N22),"")</f>
        <v>27.507407407407406</v>
      </c>
      <c r="O23" s="151">
        <f t="shared" si="15"/>
        <v>100</v>
      </c>
      <c r="P23" s="150">
        <f>IF(SUM(P18:P22)&gt;0,SUM(P18:P22),"")</f>
        <v>7543.6304630916929</v>
      </c>
      <c r="Q23" s="152">
        <f t="shared" si="16"/>
        <v>100</v>
      </c>
      <c r="R23" s="150">
        <f>IF(SUM(R18:R22)&gt;0,SUM(R18:R22),"")</f>
        <v>5693.1249853781683</v>
      </c>
      <c r="S23" s="151">
        <f t="shared" si="17"/>
        <v>100</v>
      </c>
      <c r="T23" s="150">
        <f>IF(SUM(T18:T22)&gt;0,SUM(T18:T22),"")</f>
        <v>395.78362453812741</v>
      </c>
      <c r="U23" s="151">
        <f t="shared" si="18"/>
        <v>100</v>
      </c>
      <c r="V23" s="150" t="str">
        <f>IF(SUM(V18:V22)&gt;0,SUM(V18:V22),"")</f>
        <v/>
      </c>
      <c r="W23" s="151" t="str">
        <f t="shared" si="19"/>
        <v/>
      </c>
      <c r="X23" s="150">
        <f>IF(SUM(X18:X22)&gt;0,SUM(X18:X22),"")</f>
        <v>6088.9086099162969</v>
      </c>
      <c r="Y23" s="152">
        <f t="shared" si="20"/>
        <v>100</v>
      </c>
    </row>
    <row r="24" spans="1:25" ht="20.100000000000001" customHeight="1" x14ac:dyDescent="0.15"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</row>
    <row r="25" spans="1:25" ht="30" customHeight="1" x14ac:dyDescent="0.15">
      <c r="A25" s="83" t="s">
        <v>117</v>
      </c>
      <c r="B25" s="227" t="s">
        <v>123</v>
      </c>
      <c r="C25" s="228"/>
      <c r="D25" s="228"/>
      <c r="E25" s="228"/>
      <c r="F25" s="228"/>
      <c r="G25" s="228"/>
      <c r="H25" s="228"/>
      <c r="I25" s="229"/>
      <c r="J25" s="227" t="s">
        <v>124</v>
      </c>
      <c r="K25" s="228"/>
      <c r="L25" s="228"/>
      <c r="M25" s="228"/>
      <c r="N25" s="228"/>
      <c r="O25" s="228"/>
      <c r="P25" s="228"/>
      <c r="Q25" s="229"/>
      <c r="R25" s="227" t="s">
        <v>125</v>
      </c>
      <c r="S25" s="228"/>
      <c r="T25" s="228"/>
      <c r="U25" s="228"/>
      <c r="V25" s="228"/>
      <c r="W25" s="228"/>
      <c r="X25" s="228"/>
      <c r="Y25" s="229"/>
    </row>
    <row r="26" spans="1:25" s="5" customFormat="1" ht="20.100000000000001" customHeight="1" x14ac:dyDescent="0.15">
      <c r="A26" s="84" t="s">
        <v>40</v>
      </c>
      <c r="B26" s="223" t="s">
        <v>5</v>
      </c>
      <c r="C26" s="224"/>
      <c r="D26" s="223" t="s">
        <v>7</v>
      </c>
      <c r="E26" s="224"/>
      <c r="F26" s="223" t="s">
        <v>31</v>
      </c>
      <c r="G26" s="224"/>
      <c r="H26" s="225" t="s">
        <v>16</v>
      </c>
      <c r="I26" s="226"/>
      <c r="J26" s="223" t="s">
        <v>5</v>
      </c>
      <c r="K26" s="224"/>
      <c r="L26" s="223" t="s">
        <v>7</v>
      </c>
      <c r="M26" s="224"/>
      <c r="N26" s="223" t="s">
        <v>31</v>
      </c>
      <c r="O26" s="224"/>
      <c r="P26" s="225" t="s">
        <v>16</v>
      </c>
      <c r="Q26" s="226"/>
      <c r="R26" s="223" t="s">
        <v>5</v>
      </c>
      <c r="S26" s="224"/>
      <c r="T26" s="223" t="s">
        <v>7</v>
      </c>
      <c r="U26" s="224"/>
      <c r="V26" s="223" t="s">
        <v>31</v>
      </c>
      <c r="W26" s="224"/>
      <c r="X26" s="225" t="s">
        <v>16</v>
      </c>
      <c r="Y26" s="226"/>
    </row>
    <row r="27" spans="1:25" s="6" customFormat="1" ht="20.100000000000001" customHeight="1" x14ac:dyDescent="0.15">
      <c r="A27" s="7" t="s">
        <v>6</v>
      </c>
      <c r="B27" s="140">
        <v>1081.959648945988</v>
      </c>
      <c r="C27" s="141">
        <f t="shared" ref="C27:E31" si="21">IF(ISNUMBER(B27),B27/B$32*100,"")</f>
        <v>18.718494239911255</v>
      </c>
      <c r="D27" s="140">
        <v>55.722222222222221</v>
      </c>
      <c r="E27" s="141">
        <f t="shared" si="21"/>
        <v>11.952317337961125</v>
      </c>
      <c r="F27" s="140" t="s">
        <v>163</v>
      </c>
      <c r="G27" s="141" t="str">
        <f t="shared" ref="G27:G31" si="22">IF(ISNUMBER(F27),F27/F$32*100,"")</f>
        <v/>
      </c>
      <c r="H27" s="140">
        <f t="shared" ref="H27:H31" si="23">IF(ISNUMBER(B27),B27,0)+IF(ISNUMBER(D27),D27,0)+IF(ISNUMBER(F27),F27,0)</f>
        <v>1137.6818711682101</v>
      </c>
      <c r="I27" s="101">
        <f t="shared" ref="I27:I31" si="24">IF(ISNUMBER(H27),H27/H$32*100,"")</f>
        <v>18.213493427786148</v>
      </c>
      <c r="J27" s="140">
        <v>452.56549514555479</v>
      </c>
      <c r="K27" s="141">
        <f t="shared" ref="K27:K31" si="25">IF(ISNUMBER(J27),J27/J$32*100,"")</f>
        <v>9.1166638286576696</v>
      </c>
      <c r="L27" s="140" t="s">
        <v>163</v>
      </c>
      <c r="M27" s="141" t="str">
        <f t="shared" ref="M27:M31" si="26">IF(ISNUMBER(L27),L27/L$32*100,"")</f>
        <v/>
      </c>
      <c r="N27" s="140" t="s">
        <v>163</v>
      </c>
      <c r="O27" s="141" t="str">
        <f t="shared" ref="O27:O31" si="27">IF(ISNUMBER(N27),N27/N$32*100,"")</f>
        <v/>
      </c>
      <c r="P27" s="140">
        <f t="shared" ref="P27:P31" si="28">IF(ISNUMBER(J27),J27,0)+IF(ISNUMBER(L27),L27,0)+IF(ISNUMBER(N27),N27,0)</f>
        <v>452.56549514555479</v>
      </c>
      <c r="Q27" s="101">
        <f t="shared" ref="Q27:Q31" si="29">IF(ISNUMBER(P27),P27/P$32*100,"")</f>
        <v>8.1881300032500484</v>
      </c>
      <c r="R27" s="140">
        <v>860.48443164306627</v>
      </c>
      <c r="S27" s="141">
        <f t="shared" ref="S27:S31" si="30">IF(ISNUMBER(R27),R27/R$32*100,"")</f>
        <v>17.302769206438107</v>
      </c>
      <c r="T27" s="140">
        <v>5.9137931034482758</v>
      </c>
      <c r="U27" s="141">
        <f t="shared" ref="U27:U31" si="31">IF(ISNUMBER(T27),T27/T$32*100,"")</f>
        <v>1.5079758297720414</v>
      </c>
      <c r="V27" s="140" t="s">
        <v>163</v>
      </c>
      <c r="W27" s="141" t="str">
        <f t="shared" ref="W27:W31" si="32">IF(ISNUMBER(V27),V27/V$32*100,"")</f>
        <v/>
      </c>
      <c r="X27" s="140">
        <f t="shared" ref="X27:X31" si="33">IF(ISNUMBER(R27),R27,0)+IF(ISNUMBER(T27),T27,0)+IF(ISNUMBER(V27),V27,0)</f>
        <v>866.39822474651453</v>
      </c>
      <c r="Y27" s="101">
        <f t="shared" ref="Y27:Y31" si="34">IF(ISNUMBER(X27),X27/X$32*100,"")</f>
        <v>15.875922972506773</v>
      </c>
    </row>
    <row r="28" spans="1:25" s="6" customFormat="1" ht="20.100000000000001" customHeight="1" x14ac:dyDescent="0.15">
      <c r="A28" s="8" t="s">
        <v>97</v>
      </c>
      <c r="B28" s="143">
        <v>1827.3591113372722</v>
      </c>
      <c r="C28" s="144">
        <f t="shared" si="21"/>
        <v>31.614313004313928</v>
      </c>
      <c r="D28" s="143">
        <v>129.81640620249317</v>
      </c>
      <c r="E28" s="144">
        <f t="shared" si="21"/>
        <v>27.845387723734333</v>
      </c>
      <c r="F28" s="143" t="s">
        <v>163</v>
      </c>
      <c r="G28" s="144" t="str">
        <f t="shared" si="22"/>
        <v/>
      </c>
      <c r="H28" s="143">
        <f t="shared" si="23"/>
        <v>1957.1755175397655</v>
      </c>
      <c r="I28" s="100">
        <f t="shared" si="24"/>
        <v>31.333015255952816</v>
      </c>
      <c r="J28" s="143">
        <v>1557.9663790058696</v>
      </c>
      <c r="K28" s="144">
        <f t="shared" si="25"/>
        <v>31.384309864762095</v>
      </c>
      <c r="L28" s="143">
        <v>302.19453901511645</v>
      </c>
      <c r="M28" s="144">
        <f t="shared" si="26"/>
        <v>67.253286490873549</v>
      </c>
      <c r="N28" s="143">
        <v>32.350574712643677</v>
      </c>
      <c r="O28" s="144">
        <f t="shared" si="27"/>
        <v>28.478278001496353</v>
      </c>
      <c r="P28" s="143">
        <f t="shared" si="28"/>
        <v>1892.5114927336299</v>
      </c>
      <c r="Q28" s="100">
        <f t="shared" si="29"/>
        <v>34.240635446950904</v>
      </c>
      <c r="R28" s="143">
        <v>1519.465777310377</v>
      </c>
      <c r="S28" s="144">
        <f t="shared" si="30"/>
        <v>30.553679642618071</v>
      </c>
      <c r="T28" s="143">
        <v>57.16739883364292</v>
      </c>
      <c r="U28" s="144">
        <f t="shared" si="31"/>
        <v>14.577286385248314</v>
      </c>
      <c r="V28" s="143">
        <v>11.99074074074074</v>
      </c>
      <c r="W28" s="144">
        <f t="shared" si="32"/>
        <v>13.027850538639306</v>
      </c>
      <c r="X28" s="143">
        <f t="shared" si="33"/>
        <v>1588.6239168847605</v>
      </c>
      <c r="Y28" s="100">
        <f t="shared" si="34"/>
        <v>29.110021484777892</v>
      </c>
    </row>
    <row r="29" spans="1:25" s="6" customFormat="1" ht="20.100000000000001" customHeight="1" x14ac:dyDescent="0.15">
      <c r="A29" s="8" t="s">
        <v>98</v>
      </c>
      <c r="B29" s="143">
        <v>1326.853879237123</v>
      </c>
      <c r="C29" s="144">
        <f t="shared" si="21"/>
        <v>22.955298490012218</v>
      </c>
      <c r="D29" s="143">
        <v>66.891923436041083</v>
      </c>
      <c r="E29" s="144">
        <f t="shared" si="21"/>
        <v>14.348198337562227</v>
      </c>
      <c r="F29" s="143" t="s">
        <v>163</v>
      </c>
      <c r="G29" s="144" t="str">
        <f t="shared" si="22"/>
        <v/>
      </c>
      <c r="H29" s="143">
        <f t="shared" si="23"/>
        <v>1393.745802673164</v>
      </c>
      <c r="I29" s="100">
        <f t="shared" si="24"/>
        <v>22.312898412388385</v>
      </c>
      <c r="J29" s="143">
        <v>1698.6004403578647</v>
      </c>
      <c r="K29" s="144">
        <f t="shared" si="25"/>
        <v>34.217299728014048</v>
      </c>
      <c r="L29" s="143">
        <v>133.35909754101277</v>
      </c>
      <c r="M29" s="144">
        <f t="shared" si="26"/>
        <v>29.679019423449741</v>
      </c>
      <c r="N29" s="143">
        <v>60.208333333333336</v>
      </c>
      <c r="O29" s="144">
        <f t="shared" si="27"/>
        <v>53.001520680969307</v>
      </c>
      <c r="P29" s="143">
        <f t="shared" si="28"/>
        <v>1892.1678712322107</v>
      </c>
      <c r="Q29" s="100">
        <f t="shared" si="29"/>
        <v>34.234418407526299</v>
      </c>
      <c r="R29" s="143">
        <v>1168.493030181415</v>
      </c>
      <c r="S29" s="144">
        <f t="shared" si="30"/>
        <v>23.496259173399139</v>
      </c>
      <c r="T29" s="143">
        <v>138.10821892169716</v>
      </c>
      <c r="U29" s="144">
        <f t="shared" si="31"/>
        <v>35.21662871589951</v>
      </c>
      <c r="V29" s="143" t="s">
        <v>163</v>
      </c>
      <c r="W29" s="144" t="str">
        <f t="shared" si="32"/>
        <v/>
      </c>
      <c r="X29" s="143">
        <f t="shared" si="33"/>
        <v>1306.6012491031122</v>
      </c>
      <c r="Y29" s="100">
        <f t="shared" si="34"/>
        <v>23.942224480678213</v>
      </c>
    </row>
    <row r="30" spans="1:25" s="6" customFormat="1" ht="20.100000000000001" customHeight="1" x14ac:dyDescent="0.15">
      <c r="A30" s="8" t="s">
        <v>99</v>
      </c>
      <c r="B30" s="143">
        <v>572.24095134288996</v>
      </c>
      <c r="C30" s="144">
        <f t="shared" si="21"/>
        <v>9.9000817285450768</v>
      </c>
      <c r="D30" s="143">
        <v>42.242857142857147</v>
      </c>
      <c r="E30" s="144">
        <f t="shared" si="21"/>
        <v>9.0610175563355497</v>
      </c>
      <c r="F30" s="143" t="s">
        <v>163</v>
      </c>
      <c r="G30" s="144" t="str">
        <f t="shared" si="22"/>
        <v/>
      </c>
      <c r="H30" s="143">
        <f t="shared" si="23"/>
        <v>614.48380848574709</v>
      </c>
      <c r="I30" s="100">
        <f t="shared" si="24"/>
        <v>9.8374572813082981</v>
      </c>
      <c r="J30" s="143">
        <v>280.52735732784356</v>
      </c>
      <c r="K30" s="144">
        <f t="shared" si="25"/>
        <v>5.6510574467837804</v>
      </c>
      <c r="L30" s="143" t="s">
        <v>163</v>
      </c>
      <c r="M30" s="144" t="str">
        <f t="shared" si="26"/>
        <v/>
      </c>
      <c r="N30" s="143" t="s">
        <v>163</v>
      </c>
      <c r="O30" s="144" t="str">
        <f t="shared" si="27"/>
        <v/>
      </c>
      <c r="P30" s="143">
        <f t="shared" si="28"/>
        <v>280.52735732784356</v>
      </c>
      <c r="Q30" s="100">
        <f t="shared" si="29"/>
        <v>5.0754962450900063</v>
      </c>
      <c r="R30" s="143">
        <v>581.58689589020946</v>
      </c>
      <c r="S30" s="144">
        <f t="shared" si="30"/>
        <v>11.694649505583683</v>
      </c>
      <c r="T30" s="143">
        <v>137.58918493645396</v>
      </c>
      <c r="U30" s="144">
        <f t="shared" si="31"/>
        <v>35.084278684221765</v>
      </c>
      <c r="V30" s="143">
        <v>2.2429906542056073</v>
      </c>
      <c r="W30" s="144">
        <f t="shared" si="32"/>
        <v>2.4369926457729645</v>
      </c>
      <c r="X30" s="143">
        <f t="shared" si="33"/>
        <v>721.41907148086909</v>
      </c>
      <c r="Y30" s="100">
        <f t="shared" si="34"/>
        <v>13.219317956334157</v>
      </c>
    </row>
    <row r="31" spans="1:25" s="6" customFormat="1" ht="20.100000000000001" customHeight="1" thickBot="1" x14ac:dyDescent="0.2">
      <c r="A31" s="46" t="s">
        <v>8</v>
      </c>
      <c r="B31" s="146">
        <v>971.75032124805489</v>
      </c>
      <c r="C31" s="147">
        <f t="shared" si="21"/>
        <v>16.81181253721752</v>
      </c>
      <c r="D31" s="146">
        <v>171.53093151574166</v>
      </c>
      <c r="E31" s="147">
        <f t="shared" si="21"/>
        <v>36.79307904440676</v>
      </c>
      <c r="F31" s="146" t="s">
        <v>163</v>
      </c>
      <c r="G31" s="147" t="str">
        <f t="shared" si="22"/>
        <v/>
      </c>
      <c r="H31" s="146">
        <f t="shared" si="23"/>
        <v>1143.2812527637966</v>
      </c>
      <c r="I31" s="149">
        <f t="shared" si="24"/>
        <v>18.303135622564344</v>
      </c>
      <c r="J31" s="146">
        <v>974.49721330481077</v>
      </c>
      <c r="K31" s="147">
        <f t="shared" si="25"/>
        <v>19.630669131782412</v>
      </c>
      <c r="L31" s="146">
        <v>13.784313725490197</v>
      </c>
      <c r="M31" s="147">
        <f t="shared" si="26"/>
        <v>3.0676940856767105</v>
      </c>
      <c r="N31" s="146">
        <v>21.03846153846154</v>
      </c>
      <c r="O31" s="147">
        <f t="shared" si="27"/>
        <v>18.520201317534337</v>
      </c>
      <c r="P31" s="146">
        <f t="shared" si="28"/>
        <v>1009.3199885687625</v>
      </c>
      <c r="Q31" s="149">
        <f t="shared" si="29"/>
        <v>18.261319897182741</v>
      </c>
      <c r="R31" s="146">
        <v>843.07227058809065</v>
      </c>
      <c r="S31" s="147">
        <f t="shared" si="30"/>
        <v>16.952642471961006</v>
      </c>
      <c r="T31" s="146">
        <v>53.389036251105217</v>
      </c>
      <c r="U31" s="147">
        <f t="shared" si="31"/>
        <v>13.613830384858366</v>
      </c>
      <c r="V31" s="146">
        <v>77.805555555555557</v>
      </c>
      <c r="W31" s="147">
        <f t="shared" si="32"/>
        <v>84.535156815587726</v>
      </c>
      <c r="X31" s="146">
        <f t="shared" si="33"/>
        <v>974.26686239475146</v>
      </c>
      <c r="Y31" s="149">
        <f t="shared" si="34"/>
        <v>17.852513105702961</v>
      </c>
    </row>
    <row r="32" spans="1:25" s="6" customFormat="1" ht="20.100000000000001" customHeight="1" thickTop="1" x14ac:dyDescent="0.15">
      <c r="A32" s="11" t="s">
        <v>161</v>
      </c>
      <c r="B32" s="150">
        <f>IF(SUM(B27:B31)&gt;0,SUM(B27:B31),"")</f>
        <v>5780.1639121113285</v>
      </c>
      <c r="C32" s="151">
        <f>IF(ISNUMBER(B32),B32/B$32*100,"")</f>
        <v>100</v>
      </c>
      <c r="D32" s="150">
        <f>IF(SUM(D27:D31)&gt;0,SUM(D27:D31),"")</f>
        <v>466.2043405193553</v>
      </c>
      <c r="E32" s="151">
        <f>IF(ISNUMBER(D32),D32/D$32*100,"")</f>
        <v>100</v>
      </c>
      <c r="F32" s="150" t="str">
        <f>IF(SUM(F27:F31)&gt;0,SUM(F27:F31),"")</f>
        <v/>
      </c>
      <c r="G32" s="151" t="str">
        <f>IF(ISNUMBER(F32),F32/F$32*100,"")</f>
        <v/>
      </c>
      <c r="H32" s="150">
        <f>IF(SUM(H27:H31)&gt;0,SUM(H27:H31),"")</f>
        <v>6246.3682526306839</v>
      </c>
      <c r="I32" s="152">
        <f>IF(ISNUMBER(H32),H32/H$32*100,"")</f>
        <v>100</v>
      </c>
      <c r="J32" s="150">
        <f>IF(SUM(J27:J31)&gt;0,SUM(J27:J31),"")</f>
        <v>4964.1568851419433</v>
      </c>
      <c r="K32" s="151">
        <f>IF(ISNUMBER(J32),J32/J$32*100,"")</f>
        <v>100</v>
      </c>
      <c r="L32" s="150">
        <f>IF(SUM(L27:L31)&gt;0,SUM(L27:L31),"")</f>
        <v>449.33795028161944</v>
      </c>
      <c r="M32" s="151">
        <f>IF(ISNUMBER(L32),L32/L$32*100,"")</f>
        <v>100</v>
      </c>
      <c r="N32" s="150">
        <f>IF(SUM(N27:N31)&gt;0,SUM(N27:N31),"")</f>
        <v>113.59736958443855</v>
      </c>
      <c r="O32" s="151">
        <f>IF(ISNUMBER(N32),N32/N$32*100,"")</f>
        <v>100</v>
      </c>
      <c r="P32" s="150">
        <f>IF(SUM(P27:P31)&gt;0,SUM(P27:P31),"")</f>
        <v>5527.0922050080017</v>
      </c>
      <c r="Q32" s="152">
        <f>IF(ISNUMBER(P32),P32/P$32*100,"")</f>
        <v>100</v>
      </c>
      <c r="R32" s="150">
        <f>IF(SUM(R27:R31)&gt;0,SUM(R27:R31),"")</f>
        <v>4973.1024056131582</v>
      </c>
      <c r="S32" s="151">
        <f>IF(ISNUMBER(R32),R32/R$32*100,"")</f>
        <v>100</v>
      </c>
      <c r="T32" s="150">
        <f>IF(SUM(T27:T31)&gt;0,SUM(T27:T31),"")</f>
        <v>392.16763204634753</v>
      </c>
      <c r="U32" s="151">
        <f>IF(ISNUMBER(T32),T32/T$32*100,"")</f>
        <v>100</v>
      </c>
      <c r="V32" s="150">
        <f>IF(SUM(V27:V31)&gt;0,SUM(V27:V31),"")</f>
        <v>92.039286950501904</v>
      </c>
      <c r="W32" s="151">
        <f>IF(ISNUMBER(V32),V32/V$32*100,"")</f>
        <v>100</v>
      </c>
      <c r="X32" s="150">
        <f>IF(SUM(X27:X31)&gt;0,SUM(X27:X31),"")</f>
        <v>5457.3093246100079</v>
      </c>
      <c r="Y32" s="152">
        <f>IF(ISNUMBER(X32),X32/X$32*100,"")</f>
        <v>100</v>
      </c>
    </row>
    <row r="33" spans="1:28" ht="20.100000000000001" customHeight="1" x14ac:dyDescent="0.15"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</row>
    <row r="34" spans="1:28" ht="30" customHeight="1" x14ac:dyDescent="0.15">
      <c r="A34" s="83" t="s">
        <v>117</v>
      </c>
      <c r="B34" s="227" t="s">
        <v>127</v>
      </c>
      <c r="C34" s="228"/>
      <c r="D34" s="228"/>
      <c r="E34" s="228"/>
      <c r="F34" s="228"/>
      <c r="G34" s="228"/>
      <c r="H34" s="228"/>
      <c r="I34" s="229"/>
      <c r="J34" s="227" t="s">
        <v>128</v>
      </c>
      <c r="K34" s="228"/>
      <c r="L34" s="228"/>
      <c r="M34" s="228"/>
      <c r="N34" s="228"/>
      <c r="O34" s="228"/>
      <c r="P34" s="228"/>
      <c r="Q34" s="229"/>
      <c r="R34" s="227" t="s">
        <v>129</v>
      </c>
      <c r="S34" s="228"/>
      <c r="T34" s="228"/>
      <c r="U34" s="228"/>
      <c r="V34" s="228"/>
      <c r="W34" s="228"/>
      <c r="X34" s="228"/>
      <c r="Y34" s="229"/>
    </row>
    <row r="35" spans="1:28" s="5" customFormat="1" ht="20.100000000000001" customHeight="1" x14ac:dyDescent="0.15">
      <c r="A35" s="84" t="s">
        <v>40</v>
      </c>
      <c r="B35" s="223" t="s">
        <v>5</v>
      </c>
      <c r="C35" s="224"/>
      <c r="D35" s="223" t="s">
        <v>7</v>
      </c>
      <c r="E35" s="224"/>
      <c r="F35" s="223" t="s">
        <v>31</v>
      </c>
      <c r="G35" s="224"/>
      <c r="H35" s="225" t="s">
        <v>16</v>
      </c>
      <c r="I35" s="226"/>
      <c r="J35" s="223" t="s">
        <v>5</v>
      </c>
      <c r="K35" s="224"/>
      <c r="L35" s="223" t="s">
        <v>7</v>
      </c>
      <c r="M35" s="224"/>
      <c r="N35" s="223" t="s">
        <v>31</v>
      </c>
      <c r="O35" s="224"/>
      <c r="P35" s="225" t="s">
        <v>16</v>
      </c>
      <c r="Q35" s="226"/>
      <c r="R35" s="223" t="s">
        <v>5</v>
      </c>
      <c r="S35" s="224"/>
      <c r="T35" s="223" t="s">
        <v>7</v>
      </c>
      <c r="U35" s="224"/>
      <c r="V35" s="223" t="s">
        <v>31</v>
      </c>
      <c r="W35" s="224"/>
      <c r="X35" s="225" t="s">
        <v>16</v>
      </c>
      <c r="Y35" s="226"/>
    </row>
    <row r="36" spans="1:28" s="6" customFormat="1" ht="20.100000000000001" customHeight="1" x14ac:dyDescent="0.15">
      <c r="A36" s="7" t="s">
        <v>6</v>
      </c>
      <c r="B36" s="140">
        <v>226.53191599562942</v>
      </c>
      <c r="C36" s="141">
        <f t="shared" ref="C36:E40" si="35">IF(ISNUMBER(B36),B36/B$41*100,"")</f>
        <v>4.2491997474471592</v>
      </c>
      <c r="D36" s="140">
        <v>35.385923383437884</v>
      </c>
      <c r="E36" s="141">
        <f t="shared" si="35"/>
        <v>6.0515147303210117</v>
      </c>
      <c r="F36" s="140">
        <v>19.696969696969695</v>
      </c>
      <c r="G36" s="141">
        <f t="shared" ref="G36:G40" si="36">IF(ISNUMBER(F36),F36/F$41*100,"")</f>
        <v>19.645504428550055</v>
      </c>
      <c r="H36" s="140">
        <f t="shared" ref="H36:H40" si="37">IF(ISNUMBER(B36),B36,0)+IF(ISNUMBER(D36),D36,0)+IF(ISNUMBER(F36),F36,0)</f>
        <v>281.61480907603698</v>
      </c>
      <c r="I36" s="101">
        <f t="shared" ref="I36:I40" si="38">IF(ISNUMBER(H36),H36/H$41*100,"")</f>
        <v>4.6809622871670422</v>
      </c>
      <c r="J36" s="140">
        <v>188.29148621450423</v>
      </c>
      <c r="K36" s="141">
        <f t="shared" ref="K36:K40" si="39">IF(ISNUMBER(J36),J36/J$41*100,"")</f>
        <v>3.9185510141331488</v>
      </c>
      <c r="L36" s="140">
        <v>53.941886792452834</v>
      </c>
      <c r="M36" s="141">
        <f t="shared" ref="M36:M40" si="40">IF(ISNUMBER(L36),L36/L$41*100,"")</f>
        <v>6.1390997916455481</v>
      </c>
      <c r="N36" s="140" t="s">
        <v>163</v>
      </c>
      <c r="O36" s="141" t="str">
        <f t="shared" ref="O36:O40" si="41">IF(ISNUMBER(N36),N36/N$41*100,"")</f>
        <v/>
      </c>
      <c r="P36" s="140">
        <f t="shared" ref="P36:P40" si="42">IF(ISNUMBER(J36),J36,0)+IF(ISNUMBER(L36),L36,0)+IF(ISNUMBER(N36),N36,0)</f>
        <v>242.23337300695707</v>
      </c>
      <c r="Q36" s="101">
        <f t="shared" ref="Q36:Q40" si="43">IF(ISNUMBER(P36),P36/P$41*100,"")</f>
        <v>4.1706789124249459</v>
      </c>
      <c r="R36" s="140">
        <v>55.565872375409469</v>
      </c>
      <c r="S36" s="141">
        <f t="shared" ref="S36:S40" si="44">IF(ISNUMBER(R36),R36/R$41*100,"")</f>
        <v>0.85247192381243087</v>
      </c>
      <c r="T36" s="140">
        <v>52.698635407223364</v>
      </c>
      <c r="U36" s="141">
        <f t="shared" ref="U36:U40" si="45">IF(ISNUMBER(T36),T36/T$41*100,"")</f>
        <v>3.6962922260515887</v>
      </c>
      <c r="V36" s="140">
        <v>2.5263157894736841</v>
      </c>
      <c r="W36" s="141">
        <f t="shared" ref="W36:W40" si="46">IF(ISNUMBER(V36),V36/V$41*100,"")</f>
        <v>0.5561102740372853</v>
      </c>
      <c r="X36" s="140">
        <f t="shared" ref="X36:X40" si="47">IF(ISNUMBER(R36),R36,0)+IF(ISNUMBER(T36),T36,0)+IF(ISNUMBER(V36),V36,0)</f>
        <v>110.79082357210652</v>
      </c>
      <c r="Y36" s="101">
        <f t="shared" ref="Y36:Y40" si="48">IF(ISNUMBER(X36),X36/X$41*100,"")</f>
        <v>1.3192202864553524</v>
      </c>
      <c r="Z36" s="103"/>
      <c r="AA36" s="103"/>
      <c r="AB36" s="103"/>
    </row>
    <row r="37" spans="1:28" s="6" customFormat="1" ht="20.100000000000001" customHeight="1" x14ac:dyDescent="0.15">
      <c r="A37" s="8" t="s">
        <v>97</v>
      </c>
      <c r="B37" s="143">
        <v>1312.9030214663183</v>
      </c>
      <c r="C37" s="144">
        <f t="shared" si="35"/>
        <v>24.62693683897913</v>
      </c>
      <c r="D37" s="143">
        <v>179.76206471341467</v>
      </c>
      <c r="E37" s="144">
        <f t="shared" si="35"/>
        <v>30.741963994510307</v>
      </c>
      <c r="F37" s="143" t="s">
        <v>163</v>
      </c>
      <c r="G37" s="144" t="str">
        <f t="shared" si="36"/>
        <v/>
      </c>
      <c r="H37" s="143">
        <f t="shared" si="37"/>
        <v>1492.665086179733</v>
      </c>
      <c r="I37" s="100">
        <f t="shared" si="38"/>
        <v>24.810871980428161</v>
      </c>
      <c r="J37" s="143">
        <v>1361.0537575898948</v>
      </c>
      <c r="K37" s="144">
        <f t="shared" si="39"/>
        <v>28.32501187025408</v>
      </c>
      <c r="L37" s="143">
        <v>124.65486765413235</v>
      </c>
      <c r="M37" s="144">
        <f t="shared" si="40"/>
        <v>14.186909608622702</v>
      </c>
      <c r="N37" s="143" t="s">
        <v>163</v>
      </c>
      <c r="O37" s="144" t="str">
        <f t="shared" si="41"/>
        <v/>
      </c>
      <c r="P37" s="143">
        <f t="shared" si="42"/>
        <v>1485.7086252440272</v>
      </c>
      <c r="Q37" s="100">
        <f t="shared" si="43"/>
        <v>25.580346574025359</v>
      </c>
      <c r="R37" s="143">
        <v>1498.1596277505889</v>
      </c>
      <c r="S37" s="144">
        <f t="shared" si="44"/>
        <v>22.984234125186781</v>
      </c>
      <c r="T37" s="143">
        <v>502.36543528900256</v>
      </c>
      <c r="U37" s="144">
        <f t="shared" si="45"/>
        <v>35.236006373729367</v>
      </c>
      <c r="V37" s="143">
        <v>355.54126582278479</v>
      </c>
      <c r="W37" s="144">
        <f t="shared" si="46"/>
        <v>78.264226345774389</v>
      </c>
      <c r="X37" s="143">
        <f t="shared" si="47"/>
        <v>2356.0663288623764</v>
      </c>
      <c r="Y37" s="100">
        <f t="shared" si="48"/>
        <v>28.05440375887024</v>
      </c>
      <c r="Z37" s="103"/>
      <c r="AA37" s="103"/>
      <c r="AB37" s="103"/>
    </row>
    <row r="38" spans="1:28" s="6" customFormat="1" ht="20.100000000000001" customHeight="1" x14ac:dyDescent="0.15">
      <c r="A38" s="8" t="s">
        <v>98</v>
      </c>
      <c r="B38" s="143">
        <v>1692.4465215268895</v>
      </c>
      <c r="C38" s="144">
        <f t="shared" si="35"/>
        <v>31.746269836779341</v>
      </c>
      <c r="D38" s="143">
        <v>49.016672944825487</v>
      </c>
      <c r="E38" s="144">
        <f t="shared" si="35"/>
        <v>8.3825739162644535</v>
      </c>
      <c r="F38" s="143">
        <v>3.125</v>
      </c>
      <c r="G38" s="144">
        <f t="shared" si="36"/>
        <v>3.1168348372218841</v>
      </c>
      <c r="H38" s="143">
        <f t="shared" si="37"/>
        <v>1744.588194471715</v>
      </c>
      <c r="I38" s="100">
        <f t="shared" si="38"/>
        <v>28.998302936384267</v>
      </c>
      <c r="J38" s="143">
        <v>1565.4838739671518</v>
      </c>
      <c r="K38" s="144">
        <f t="shared" si="39"/>
        <v>32.579425364748829</v>
      </c>
      <c r="L38" s="143">
        <v>358.24176495180348</v>
      </c>
      <c r="M38" s="144">
        <f t="shared" si="40"/>
        <v>40.771320310620986</v>
      </c>
      <c r="N38" s="143">
        <v>61.179843005326603</v>
      </c>
      <c r="O38" s="144">
        <f t="shared" si="41"/>
        <v>49.25254692799497</v>
      </c>
      <c r="P38" s="143">
        <f t="shared" si="42"/>
        <v>1984.9054819242817</v>
      </c>
      <c r="Q38" s="100">
        <f t="shared" si="43"/>
        <v>34.17532164893116</v>
      </c>
      <c r="R38" s="143">
        <v>2099.2572354751064</v>
      </c>
      <c r="S38" s="144">
        <f t="shared" si="44"/>
        <v>32.206060619586232</v>
      </c>
      <c r="T38" s="143">
        <v>312.32520617831688</v>
      </c>
      <c r="U38" s="144">
        <f t="shared" si="45"/>
        <v>21.906548863666274</v>
      </c>
      <c r="V38" s="143">
        <v>17.952380952380953</v>
      </c>
      <c r="W38" s="144">
        <f t="shared" si="46"/>
        <v>3.9518034652074152</v>
      </c>
      <c r="X38" s="143">
        <f t="shared" si="47"/>
        <v>2429.534822605804</v>
      </c>
      <c r="Y38" s="100">
        <f t="shared" si="48"/>
        <v>28.929215627188633</v>
      </c>
      <c r="Z38" s="103"/>
      <c r="AA38" s="103"/>
      <c r="AB38" s="103"/>
    </row>
    <row r="39" spans="1:28" s="6" customFormat="1" ht="20.100000000000001" customHeight="1" x14ac:dyDescent="0.15">
      <c r="A39" s="8" t="s">
        <v>99</v>
      </c>
      <c r="B39" s="143">
        <v>1192.9376875579392</v>
      </c>
      <c r="C39" s="144">
        <f t="shared" si="35"/>
        <v>22.376672613271818</v>
      </c>
      <c r="D39" s="143">
        <v>226.63848521164064</v>
      </c>
      <c r="E39" s="144">
        <f t="shared" si="35"/>
        <v>38.758523180373103</v>
      </c>
      <c r="F39" s="143" t="s">
        <v>163</v>
      </c>
      <c r="G39" s="144" t="str">
        <f t="shared" si="36"/>
        <v/>
      </c>
      <c r="H39" s="143">
        <f t="shared" si="37"/>
        <v>1419.5761727695799</v>
      </c>
      <c r="I39" s="100">
        <f t="shared" si="38"/>
        <v>23.59599820157597</v>
      </c>
      <c r="J39" s="143">
        <v>978.88052725395926</v>
      </c>
      <c r="K39" s="144">
        <f t="shared" si="39"/>
        <v>20.371570483098772</v>
      </c>
      <c r="L39" s="143">
        <v>129.87394100795407</v>
      </c>
      <c r="M39" s="144">
        <f t="shared" si="40"/>
        <v>14.780889798123836</v>
      </c>
      <c r="N39" s="143">
        <v>28.625</v>
      </c>
      <c r="O39" s="144">
        <f t="shared" si="41"/>
        <v>23.044422583613159</v>
      </c>
      <c r="P39" s="143">
        <f t="shared" si="42"/>
        <v>1137.3794682619134</v>
      </c>
      <c r="Q39" s="100">
        <f t="shared" si="43"/>
        <v>19.58295219531464</v>
      </c>
      <c r="R39" s="143">
        <v>1371.2575083359202</v>
      </c>
      <c r="S39" s="144">
        <f t="shared" si="44"/>
        <v>21.037346777816126</v>
      </c>
      <c r="T39" s="143">
        <v>242.62860293844537</v>
      </c>
      <c r="U39" s="144">
        <f t="shared" si="45"/>
        <v>17.018015968136549</v>
      </c>
      <c r="V39" s="143">
        <v>18.482500000000002</v>
      </c>
      <c r="W39" s="144">
        <f t="shared" si="46"/>
        <v>4.0684969720414248</v>
      </c>
      <c r="X39" s="143">
        <f t="shared" si="47"/>
        <v>1632.3686112743655</v>
      </c>
      <c r="Y39" s="100">
        <f t="shared" si="48"/>
        <v>19.437113269264145</v>
      </c>
      <c r="Z39" s="103"/>
      <c r="AA39" s="103"/>
      <c r="AB39" s="103"/>
    </row>
    <row r="40" spans="1:28" s="6" customFormat="1" ht="20.100000000000001" customHeight="1" thickBot="1" x14ac:dyDescent="0.2">
      <c r="A40" s="46" t="s">
        <v>8</v>
      </c>
      <c r="B40" s="146">
        <v>906.34741326782432</v>
      </c>
      <c r="C40" s="147">
        <f t="shared" si="35"/>
        <v>17.000920963522546</v>
      </c>
      <c r="D40" s="146">
        <v>93.941747552149849</v>
      </c>
      <c r="E40" s="147">
        <f t="shared" si="35"/>
        <v>16.065424178531117</v>
      </c>
      <c r="F40" s="146">
        <v>77.44</v>
      </c>
      <c r="G40" s="147">
        <f t="shared" si="36"/>
        <v>77.237660734228058</v>
      </c>
      <c r="H40" s="146">
        <f t="shared" si="37"/>
        <v>1077.7291608199741</v>
      </c>
      <c r="I40" s="149">
        <f t="shared" si="38"/>
        <v>17.913864594444558</v>
      </c>
      <c r="J40" s="146">
        <v>711.42075994785887</v>
      </c>
      <c r="K40" s="147">
        <f t="shared" si="39"/>
        <v>14.80544126776517</v>
      </c>
      <c r="L40" s="146">
        <v>211.94872157770268</v>
      </c>
      <c r="M40" s="147">
        <f t="shared" si="40"/>
        <v>24.121780490986939</v>
      </c>
      <c r="N40" s="146">
        <v>34.411764705882355</v>
      </c>
      <c r="O40" s="147">
        <f t="shared" si="41"/>
        <v>27.703030488391878</v>
      </c>
      <c r="P40" s="146">
        <f t="shared" si="42"/>
        <v>957.7812462314439</v>
      </c>
      <c r="Q40" s="149">
        <f t="shared" si="43"/>
        <v>16.490700669303898</v>
      </c>
      <c r="R40" s="146">
        <v>1493.9653207585707</v>
      </c>
      <c r="S40" s="147">
        <f t="shared" si="44"/>
        <v>22.919886553598431</v>
      </c>
      <c r="T40" s="146">
        <v>315.698275305962</v>
      </c>
      <c r="U40" s="147">
        <f t="shared" si="45"/>
        <v>22.143136568416221</v>
      </c>
      <c r="V40" s="146">
        <v>59.780780780780788</v>
      </c>
      <c r="W40" s="147">
        <f t="shared" si="46"/>
        <v>13.159362942939474</v>
      </c>
      <c r="X40" s="146">
        <f t="shared" si="47"/>
        <v>1869.4443768453134</v>
      </c>
      <c r="Y40" s="149">
        <f t="shared" si="48"/>
        <v>22.260047058221634</v>
      </c>
      <c r="Z40" s="103"/>
      <c r="AA40" s="103"/>
      <c r="AB40" s="103"/>
    </row>
    <row r="41" spans="1:28" s="6" customFormat="1" ht="20.100000000000001" customHeight="1" thickTop="1" x14ac:dyDescent="0.15">
      <c r="A41" s="11" t="s">
        <v>126</v>
      </c>
      <c r="B41" s="150">
        <f>IF(SUM(B36:B40)&gt;0,SUM(B36:B40),"")</f>
        <v>5331.166559814601</v>
      </c>
      <c r="C41" s="151">
        <f>IF(ISNUMBER(B41),B41/B$41*100,"")</f>
        <v>100</v>
      </c>
      <c r="D41" s="150">
        <f>IF(SUM(D36:D40)&gt;0,SUM(D36:D40),"")</f>
        <v>584.74489380546856</v>
      </c>
      <c r="E41" s="151">
        <f>IF(ISNUMBER(D41),D41/D$41*100,"")</f>
        <v>100</v>
      </c>
      <c r="F41" s="150">
        <f>IF(SUM(F36:F40)&gt;0,SUM(F36:F40),"")</f>
        <v>100.26196969696969</v>
      </c>
      <c r="G41" s="151">
        <f>IF(ISNUMBER(F41),F41/F$41*100,"")</f>
        <v>100</v>
      </c>
      <c r="H41" s="150">
        <f>IF(SUM(H36:H40)&gt;0,SUM(H36:H40),"")</f>
        <v>6016.1734233170391</v>
      </c>
      <c r="I41" s="152">
        <f>IF(ISNUMBER(H41),H41/H$41*100,"")</f>
        <v>100</v>
      </c>
      <c r="J41" s="150">
        <f>IF(SUM(J36:J40)&gt;0,SUM(J36:J40),"")</f>
        <v>4805.130404973369</v>
      </c>
      <c r="K41" s="151">
        <f>IF(ISNUMBER(J41),J41/J$41*100,"")</f>
        <v>100</v>
      </c>
      <c r="L41" s="150">
        <f>IF(SUM(L36:L40)&gt;0,SUM(L36:L40),"")</f>
        <v>878.66118198404536</v>
      </c>
      <c r="M41" s="151">
        <f>IF(ISNUMBER(L41),L41/L$41*100,"")</f>
        <v>100</v>
      </c>
      <c r="N41" s="150">
        <f>IF(SUM(N36:N40)&gt;0,SUM(N36:N40),"")</f>
        <v>124.21660771120895</v>
      </c>
      <c r="O41" s="151">
        <f>IF(ISNUMBER(N41),N41/N$41*100,"")</f>
        <v>100</v>
      </c>
      <c r="P41" s="150">
        <f>IF(SUM(P36:P40)&gt;0,SUM(P36:P40),"")</f>
        <v>5808.0081946686232</v>
      </c>
      <c r="Q41" s="152">
        <f>IF(ISNUMBER(P41),P41/P$41*100,"")</f>
        <v>100</v>
      </c>
      <c r="R41" s="150">
        <f>IF(SUM(R36:R40)&gt;0,SUM(R36:R40),"")</f>
        <v>6518.205564695596</v>
      </c>
      <c r="S41" s="151">
        <f>IF(ISNUMBER(R41),R41/R$41*100,"")</f>
        <v>100</v>
      </c>
      <c r="T41" s="150">
        <f>IF(SUM(T36:T40)&gt;0,SUM(T36:T40),"")</f>
        <v>1425.7161551189502</v>
      </c>
      <c r="U41" s="151">
        <f>IF(ISNUMBER(T41),T41/T$41*100,"")</f>
        <v>100</v>
      </c>
      <c r="V41" s="150">
        <f>IF(SUM(V36:V40)&gt;0,SUM(V36:V40),"")</f>
        <v>454.28324334542026</v>
      </c>
      <c r="W41" s="151">
        <f>IF(ISNUMBER(V41),V41/V$41*100,"")</f>
        <v>100</v>
      </c>
      <c r="X41" s="150">
        <f>IF(SUM(X36:X40)&gt;0,SUM(X36:X40),"")</f>
        <v>8398.2049631599657</v>
      </c>
      <c r="Y41" s="152">
        <f>IF(ISNUMBER(X41),X41/X$41*100,"")</f>
        <v>100</v>
      </c>
      <c r="Z41" s="103"/>
      <c r="AA41" s="103"/>
      <c r="AB41" s="103"/>
    </row>
    <row r="42" spans="1:28" ht="20.100000000000001" customHeight="1" x14ac:dyDescent="0.15"/>
    <row r="43" spans="1:28" ht="30" customHeight="1" x14ac:dyDescent="0.15">
      <c r="A43" s="83" t="s">
        <v>117</v>
      </c>
      <c r="B43" s="227" t="s">
        <v>130</v>
      </c>
      <c r="C43" s="228"/>
      <c r="D43" s="228"/>
      <c r="E43" s="228"/>
      <c r="F43" s="228"/>
      <c r="G43" s="228"/>
      <c r="H43" s="228"/>
      <c r="I43" s="229"/>
      <c r="J43" s="230" t="s">
        <v>162</v>
      </c>
      <c r="K43" s="228"/>
      <c r="L43" s="228"/>
      <c r="M43" s="228"/>
      <c r="N43" s="228"/>
      <c r="O43" s="228"/>
      <c r="P43" s="228"/>
      <c r="Q43" s="229"/>
      <c r="R43" s="227" t="s">
        <v>131</v>
      </c>
      <c r="S43" s="228"/>
      <c r="T43" s="228"/>
      <c r="U43" s="228"/>
      <c r="V43" s="228"/>
      <c r="W43" s="228"/>
      <c r="X43" s="228"/>
      <c r="Y43" s="229"/>
    </row>
    <row r="44" spans="1:28" s="5" customFormat="1" ht="20.100000000000001" customHeight="1" x14ac:dyDescent="0.15">
      <c r="A44" s="84" t="s">
        <v>40</v>
      </c>
      <c r="B44" s="223" t="s">
        <v>5</v>
      </c>
      <c r="C44" s="224"/>
      <c r="D44" s="223" t="s">
        <v>7</v>
      </c>
      <c r="E44" s="224"/>
      <c r="F44" s="223" t="s">
        <v>31</v>
      </c>
      <c r="G44" s="224"/>
      <c r="H44" s="225" t="s">
        <v>16</v>
      </c>
      <c r="I44" s="226"/>
      <c r="J44" s="223" t="s">
        <v>5</v>
      </c>
      <c r="K44" s="224"/>
      <c r="L44" s="223" t="s">
        <v>7</v>
      </c>
      <c r="M44" s="224"/>
      <c r="N44" s="223" t="s">
        <v>31</v>
      </c>
      <c r="O44" s="224"/>
      <c r="P44" s="225" t="s">
        <v>132</v>
      </c>
      <c r="Q44" s="226"/>
      <c r="R44" s="223" t="s">
        <v>5</v>
      </c>
      <c r="S44" s="224"/>
      <c r="T44" s="223" t="s">
        <v>7</v>
      </c>
      <c r="U44" s="224"/>
      <c r="V44" s="223" t="s">
        <v>31</v>
      </c>
      <c r="W44" s="224"/>
      <c r="X44" s="225"/>
      <c r="Y44" s="226"/>
    </row>
    <row r="45" spans="1:28" s="6" customFormat="1" ht="20.100000000000001" customHeight="1" x14ac:dyDescent="0.15">
      <c r="A45" s="7" t="s">
        <v>6</v>
      </c>
      <c r="B45" s="140">
        <v>322.11740872768269</v>
      </c>
      <c r="C45" s="141">
        <f t="shared" ref="C45:E49" si="49">IF(ISNUMBER(B45),B45/B$50*100,"")</f>
        <v>3.7130062087993401</v>
      </c>
      <c r="D45" s="140">
        <v>27.733105033290574</v>
      </c>
      <c r="E45" s="141">
        <f t="shared" si="49"/>
        <v>1.0432221926693497</v>
      </c>
      <c r="F45" s="140">
        <v>13.747058823529411</v>
      </c>
      <c r="G45" s="141">
        <f t="shared" ref="G45:G49" si="50">IF(ISNUMBER(F45),F45/F$50*100,"")</f>
        <v>6.7609903387197399</v>
      </c>
      <c r="H45" s="140">
        <f t="shared" ref="H45:H49" si="51">IF(ISNUMBER(B45),B45,0)+IF(ISNUMBER(D45),D45,0)+IF(ISNUMBER(F45),F45,0)</f>
        <v>363.5975725845027</v>
      </c>
      <c r="I45" s="101">
        <f t="shared" ref="I45:I49" si="52">IF(ISNUMBER(H45),H45/H$50*100,"")</f>
        <v>3.1515460301534812</v>
      </c>
      <c r="J45" s="140">
        <v>715.43497137387351</v>
      </c>
      <c r="K45" s="141">
        <f t="shared" ref="K45:K49" si="53">IF(ISNUMBER(J45),J45/J$50*100,"")</f>
        <v>2.9084998378764637</v>
      </c>
      <c r="L45" s="140">
        <v>373.79548919083857</v>
      </c>
      <c r="M45" s="141">
        <f t="shared" ref="M45:M49" si="54">IF(ISNUMBER(L45),L45/L$50*100,"")</f>
        <v>3.1436197446307172</v>
      </c>
      <c r="N45" s="140">
        <v>5.9137931034482758</v>
      </c>
      <c r="O45" s="141">
        <f t="shared" ref="O45:O49" si="55">IF(ISNUMBER(N45),N45/N$50*100,"")</f>
        <v>0.16974055825072612</v>
      </c>
      <c r="P45" s="140">
        <f t="shared" ref="P45:P49" si="56">IF(ISNUMBER(J45),J45,0)+IF(ISNUMBER(L45),L45,0)+IF(ISNUMBER(N45),N45,0)</f>
        <v>1095.1442536681604</v>
      </c>
      <c r="Q45" s="101">
        <f t="shared" ref="Q45:Q49" si="57">IF(ISNUMBER(P45),P45/P$50*100,"")</f>
        <v>2.7397303967957041</v>
      </c>
      <c r="R45" s="140">
        <f>SUM(B18,J18,R18,B27,J27,R27,B36,J36,R36,B45,J45)</f>
        <v>12276.057437934285</v>
      </c>
      <c r="S45" s="141">
        <f t="shared" ref="S45:S49" si="58">IF(ISNUMBER(R45),R45/R$50*100,"")</f>
        <v>13.903784450639431</v>
      </c>
      <c r="T45" s="140">
        <f t="shared" ref="T45:T49" si="59">SUM(D18,L18,T18,D27,L27,T27,D36,L36,T36,D45,L45)</f>
        <v>707.35604644589466</v>
      </c>
      <c r="U45" s="141">
        <f t="shared" ref="U45:U49" si="60">IF(ISNUMBER(T45),T45/T$50*100,"")</f>
        <v>3.5812749483796722</v>
      </c>
      <c r="V45" s="140">
        <f t="shared" ref="V45:V49" si="61">SUM(F18,N18,V18,F27,N27,V27,F36,N36,V36,F45,N45)</f>
        <v>72.813405706103993</v>
      </c>
      <c r="W45" s="141">
        <f t="shared" ref="W45:W49" si="62">IF(ISNUMBER(V45),V45/V$50*100,"")</f>
        <v>1.5732951204776815</v>
      </c>
      <c r="X45" s="140">
        <f t="shared" ref="X45:X49" si="63">IF(ISNUMBER(R45),R45,0)+IF(ISNUMBER(T45),T45,0)+IF(ISNUMBER(V45),V45,0)</f>
        <v>13056.226890086284</v>
      </c>
      <c r="Y45" s="101">
        <f t="shared" ref="Y45:Y49" si="64">IF(ISNUMBER(X45),X45/X$50*100,"")</f>
        <v>11.587765161165127</v>
      </c>
      <c r="Z45" s="103"/>
      <c r="AA45" s="103"/>
    </row>
    <row r="46" spans="1:28" s="6" customFormat="1" ht="20.100000000000001" customHeight="1" x14ac:dyDescent="0.15">
      <c r="A46" s="8" t="s">
        <v>97</v>
      </c>
      <c r="B46" s="143">
        <v>1922.0917001814532</v>
      </c>
      <c r="C46" s="144">
        <f t="shared" si="49"/>
        <v>22.155705414508652</v>
      </c>
      <c r="D46" s="143">
        <v>407.2872587518707</v>
      </c>
      <c r="E46" s="144">
        <f t="shared" si="49"/>
        <v>15.320718924598589</v>
      </c>
      <c r="F46" s="143">
        <v>34.094326241134752</v>
      </c>
      <c r="G46" s="144">
        <f t="shared" si="50"/>
        <v>16.768052954492969</v>
      </c>
      <c r="H46" s="143">
        <f t="shared" si="51"/>
        <v>2363.4732851744584</v>
      </c>
      <c r="I46" s="100">
        <f t="shared" si="52"/>
        <v>20.485821168496013</v>
      </c>
      <c r="J46" s="143">
        <v>3847.2623282115173</v>
      </c>
      <c r="K46" s="144">
        <f t="shared" si="53"/>
        <v>15.640501660665754</v>
      </c>
      <c r="L46" s="143">
        <v>1912.4893672928511</v>
      </c>
      <c r="M46" s="144">
        <f t="shared" si="54"/>
        <v>16.084033944424249</v>
      </c>
      <c r="N46" s="143">
        <v>152.47741401539972</v>
      </c>
      <c r="O46" s="144">
        <f t="shared" si="55"/>
        <v>4.3764806990812257</v>
      </c>
      <c r="P46" s="143">
        <f t="shared" si="56"/>
        <v>5912.2291095197679</v>
      </c>
      <c r="Q46" s="100">
        <f t="shared" si="57"/>
        <v>14.790666845867259</v>
      </c>
      <c r="R46" s="143">
        <f t="shared" ref="R46:R49" si="65">SUM(B19,J19,R19,B28,J28,R28,B37,J37,R37,B46,J46)</f>
        <v>19840.67271573039</v>
      </c>
      <c r="S46" s="144">
        <f t="shared" si="58"/>
        <v>22.471419524542217</v>
      </c>
      <c r="T46" s="143">
        <f t="shared" si="59"/>
        <v>4036.9294454855872</v>
      </c>
      <c r="U46" s="144">
        <f t="shared" si="60"/>
        <v>20.438581622557194</v>
      </c>
      <c r="V46" s="143">
        <f t="shared" si="61"/>
        <v>588.86172894011111</v>
      </c>
      <c r="W46" s="144">
        <f t="shared" si="62"/>
        <v>12.723663668706308</v>
      </c>
      <c r="X46" s="143">
        <f t="shared" si="63"/>
        <v>24466.46389015609</v>
      </c>
      <c r="Y46" s="100">
        <f t="shared" si="64"/>
        <v>21.714668431392564</v>
      </c>
      <c r="Z46" s="103"/>
      <c r="AA46" s="103"/>
    </row>
    <row r="47" spans="1:28" s="6" customFormat="1" ht="20.100000000000001" customHeight="1" x14ac:dyDescent="0.15">
      <c r="A47" s="8" t="s">
        <v>98</v>
      </c>
      <c r="B47" s="143">
        <v>2855.7563098138194</v>
      </c>
      <c r="C47" s="144">
        <f t="shared" si="49"/>
        <v>32.917938061896955</v>
      </c>
      <c r="D47" s="143">
        <v>991.1043055201327</v>
      </c>
      <c r="E47" s="144">
        <f t="shared" si="49"/>
        <v>37.281869647398338</v>
      </c>
      <c r="F47" s="143">
        <v>31.835695187165776</v>
      </c>
      <c r="G47" s="144">
        <f t="shared" si="50"/>
        <v>15.657227509527274</v>
      </c>
      <c r="H47" s="143">
        <f t="shared" si="51"/>
        <v>3878.6963105211175</v>
      </c>
      <c r="I47" s="100">
        <f t="shared" si="52"/>
        <v>33.619283739175302</v>
      </c>
      <c r="J47" s="143">
        <v>4767.9345609425645</v>
      </c>
      <c r="K47" s="144">
        <f t="shared" si="53"/>
        <v>19.383364599687862</v>
      </c>
      <c r="L47" s="143">
        <v>1760.4805095553168</v>
      </c>
      <c r="M47" s="144">
        <f t="shared" si="54"/>
        <v>14.805639580765922</v>
      </c>
      <c r="N47" s="143">
        <v>803.99123275893362</v>
      </c>
      <c r="O47" s="144">
        <f t="shared" si="55"/>
        <v>23.076546353577466</v>
      </c>
      <c r="P47" s="143">
        <f t="shared" si="56"/>
        <v>7332.4063032568147</v>
      </c>
      <c r="Q47" s="100">
        <f t="shared" si="57"/>
        <v>18.343534528352851</v>
      </c>
      <c r="R47" s="143">
        <f t="shared" si="65"/>
        <v>19058.348571914863</v>
      </c>
      <c r="S47" s="144">
        <f t="shared" si="58"/>
        <v>21.585364182985224</v>
      </c>
      <c r="T47" s="143">
        <f t="shared" si="59"/>
        <v>3895.4098099876664</v>
      </c>
      <c r="U47" s="144">
        <f t="shared" si="60"/>
        <v>19.722081455690674</v>
      </c>
      <c r="V47" s="143">
        <f t="shared" si="61"/>
        <v>978.29248523714034</v>
      </c>
      <c r="W47" s="144">
        <f t="shared" si="62"/>
        <v>21.13817886277705</v>
      </c>
      <c r="X47" s="143">
        <f t="shared" si="63"/>
        <v>23932.050867139671</v>
      </c>
      <c r="Y47" s="100">
        <f t="shared" si="64"/>
        <v>21.240361982683041</v>
      </c>
      <c r="Z47" s="103"/>
      <c r="AA47" s="103"/>
    </row>
    <row r="48" spans="1:28" s="6" customFormat="1" ht="20.100000000000001" customHeight="1" x14ac:dyDescent="0.15">
      <c r="A48" s="8" t="s">
        <v>99</v>
      </c>
      <c r="B48" s="143">
        <v>1571.705371726458</v>
      </c>
      <c r="C48" s="144">
        <f t="shared" si="49"/>
        <v>18.116846980341709</v>
      </c>
      <c r="D48" s="143">
        <v>559.03763399171339</v>
      </c>
      <c r="E48" s="144">
        <f t="shared" si="49"/>
        <v>21.029036078630643</v>
      </c>
      <c r="F48" s="143" t="s">
        <v>163</v>
      </c>
      <c r="G48" s="144" t="str">
        <f t="shared" si="50"/>
        <v/>
      </c>
      <c r="H48" s="143">
        <f t="shared" si="51"/>
        <v>2130.7430057181714</v>
      </c>
      <c r="I48" s="100">
        <f t="shared" si="52"/>
        <v>18.468590461746697</v>
      </c>
      <c r="J48" s="143">
        <v>4945.4618667476816</v>
      </c>
      <c r="K48" s="144">
        <f t="shared" si="53"/>
        <v>20.105076789911504</v>
      </c>
      <c r="L48" s="143">
        <v>2479.391666684091</v>
      </c>
      <c r="M48" s="144">
        <f t="shared" si="54"/>
        <v>20.851681797801643</v>
      </c>
      <c r="N48" s="143">
        <v>225.1192820927391</v>
      </c>
      <c r="O48" s="144">
        <f t="shared" si="55"/>
        <v>6.461482832928878</v>
      </c>
      <c r="P48" s="143">
        <f t="shared" si="56"/>
        <v>7649.972815524512</v>
      </c>
      <c r="Q48" s="100">
        <f t="shared" si="57"/>
        <v>19.137992996951855</v>
      </c>
      <c r="R48" s="143">
        <f t="shared" si="65"/>
        <v>13942.505004869075</v>
      </c>
      <c r="S48" s="144">
        <f t="shared" si="58"/>
        <v>15.7911923489893</v>
      </c>
      <c r="T48" s="143">
        <f t="shared" si="59"/>
        <v>3991.8516240499075</v>
      </c>
      <c r="U48" s="144">
        <f t="shared" si="60"/>
        <v>20.210356991628732</v>
      </c>
      <c r="V48" s="143">
        <f t="shared" si="61"/>
        <v>274.46977274694473</v>
      </c>
      <c r="W48" s="144">
        <f t="shared" si="62"/>
        <v>5.930528176697913</v>
      </c>
      <c r="X48" s="143">
        <f t="shared" si="63"/>
        <v>18208.82640166593</v>
      </c>
      <c r="Y48" s="100">
        <f t="shared" si="64"/>
        <v>16.160840798741191</v>
      </c>
      <c r="Z48" s="103"/>
      <c r="AA48" s="103"/>
    </row>
    <row r="49" spans="1:27" s="6" customFormat="1" ht="20.100000000000001" customHeight="1" thickBot="1" x14ac:dyDescent="0.2">
      <c r="A49" s="46" t="s">
        <v>8</v>
      </c>
      <c r="B49" s="146">
        <v>2003.7094974775623</v>
      </c>
      <c r="C49" s="147">
        <f t="shared" si="49"/>
        <v>23.096503334453349</v>
      </c>
      <c r="D49" s="146">
        <v>673.2459656383345</v>
      </c>
      <c r="E49" s="147">
        <f t="shared" si="49"/>
        <v>25.325153156703085</v>
      </c>
      <c r="F49" s="146">
        <v>123.65199041405938</v>
      </c>
      <c r="G49" s="147">
        <f t="shared" si="50"/>
        <v>60.813729197260017</v>
      </c>
      <c r="H49" s="146">
        <f t="shared" si="51"/>
        <v>2800.6074535299563</v>
      </c>
      <c r="I49" s="149">
        <f t="shared" si="52"/>
        <v>24.274758600428502</v>
      </c>
      <c r="J49" s="146">
        <v>10321.981268534659</v>
      </c>
      <c r="K49" s="147">
        <f t="shared" si="53"/>
        <v>41.962557111858409</v>
      </c>
      <c r="L49" s="146">
        <v>5364.4505965640956</v>
      </c>
      <c r="M49" s="147">
        <f t="shared" si="54"/>
        <v>45.115024932377487</v>
      </c>
      <c r="N49" s="146">
        <v>2296.5171621390332</v>
      </c>
      <c r="O49" s="147">
        <f t="shared" si="55"/>
        <v>65.9157495561617</v>
      </c>
      <c r="P49" s="146">
        <f t="shared" si="56"/>
        <v>17982.949027237788</v>
      </c>
      <c r="Q49" s="149">
        <f t="shared" si="57"/>
        <v>44.98807523203233</v>
      </c>
      <c r="R49" s="146">
        <f t="shared" si="65"/>
        <v>23175.337391251553</v>
      </c>
      <c r="S49" s="147">
        <f t="shared" si="58"/>
        <v>26.24823949284383</v>
      </c>
      <c r="T49" s="146">
        <f t="shared" si="59"/>
        <v>7119.9677340805438</v>
      </c>
      <c r="U49" s="147">
        <f t="shared" si="60"/>
        <v>36.047704981743742</v>
      </c>
      <c r="V49" s="146">
        <f t="shared" si="61"/>
        <v>2713.6457151337727</v>
      </c>
      <c r="W49" s="147">
        <f t="shared" si="62"/>
        <v>58.63433417134106</v>
      </c>
      <c r="X49" s="146">
        <f t="shared" si="63"/>
        <v>33008.95084046587</v>
      </c>
      <c r="Y49" s="149">
        <f t="shared" si="64"/>
        <v>29.296363626018064</v>
      </c>
      <c r="Z49" s="103"/>
      <c r="AA49" s="103"/>
    </row>
    <row r="50" spans="1:27" s="6" customFormat="1" ht="20.100000000000001" customHeight="1" thickTop="1" x14ac:dyDescent="0.15">
      <c r="A50" s="11" t="s">
        <v>133</v>
      </c>
      <c r="B50" s="150">
        <f>IF(SUM(B45:B49)&gt;0,SUM(B45:B49),"")</f>
        <v>8675.3802879269751</v>
      </c>
      <c r="C50" s="151">
        <f>IF(ISNUMBER(B50),B50/B$50*100,"")</f>
        <v>100</v>
      </c>
      <c r="D50" s="150">
        <f>IF(SUM(D45:D49)&gt;0,SUM(D45:D49),"")</f>
        <v>2658.4082689353418</v>
      </c>
      <c r="E50" s="151">
        <f>IF(ISNUMBER(D50),D50/D$50*100,"")</f>
        <v>100</v>
      </c>
      <c r="F50" s="150">
        <f>IF(SUM(F45:F49)&gt;0,SUM(F45:F49),"")</f>
        <v>203.32907066588933</v>
      </c>
      <c r="G50" s="151">
        <f>IF(ISNUMBER(F50),F50/F$50*100,"")</f>
        <v>100</v>
      </c>
      <c r="H50" s="150">
        <f>IF(SUM(H45:H49)&gt;0,SUM(H45:H49),"")</f>
        <v>11537.117627528207</v>
      </c>
      <c r="I50" s="152">
        <f>IF(ISNUMBER(H50),H50/H$50*100,"")</f>
        <v>100</v>
      </c>
      <c r="J50" s="150">
        <f>IF(SUM(J45:J49)&gt;0,SUM(J45:J49),"")</f>
        <v>24598.074995810297</v>
      </c>
      <c r="K50" s="151">
        <f>IF(ISNUMBER(J50),J50/J$50*100,"")</f>
        <v>100</v>
      </c>
      <c r="L50" s="150">
        <f>IF(SUM(L45:L49)&gt;0,SUM(L45:L49),"")</f>
        <v>11890.607629287191</v>
      </c>
      <c r="M50" s="151">
        <f>IF(ISNUMBER(L50),L50/L$50*100,"")</f>
        <v>100</v>
      </c>
      <c r="N50" s="150">
        <f>IF(SUM(N45:N49)&gt;0,SUM(N45:N49),"")</f>
        <v>3484.0188841095542</v>
      </c>
      <c r="O50" s="151">
        <f>IF(ISNUMBER(N50),N50/N$50*100,"")</f>
        <v>100</v>
      </c>
      <c r="P50" s="150">
        <f>IF(SUM(P45:P49)&gt;0,SUM(P45:P49),"")</f>
        <v>39972.701509207043</v>
      </c>
      <c r="Q50" s="152">
        <f>IF(ISNUMBER(P50),P50/P$50*100,"")</f>
        <v>100</v>
      </c>
      <c r="R50" s="150">
        <f>IF(SUM(R45:R49)&gt;0,SUM(R45:R49),"")</f>
        <v>88292.921121700172</v>
      </c>
      <c r="S50" s="151">
        <f>IF(ISNUMBER(R50),R50/R$50*100,"")</f>
        <v>100</v>
      </c>
      <c r="T50" s="150">
        <f>IF(SUM(T45:T49)&gt;0,SUM(T45:T49),"")</f>
        <v>19751.514660049597</v>
      </c>
      <c r="U50" s="151">
        <f>IF(ISNUMBER(T50),T50/T$50*100,"")</f>
        <v>100</v>
      </c>
      <c r="V50" s="150">
        <f>IF(SUM(V45:V49)&gt;0,SUM(V45:V49),"")</f>
        <v>4628.0831077640723</v>
      </c>
      <c r="W50" s="151">
        <f>IF(ISNUMBER(V50),V50/V$50*100,"")</f>
        <v>100</v>
      </c>
      <c r="X50" s="150">
        <f>IF(SUM(X45:X49)&gt;0,SUM(X45:X49),"")</f>
        <v>112672.51888951386</v>
      </c>
      <c r="Y50" s="152">
        <f>IF(ISNUMBER(X50),X50/X$50*100,"")</f>
        <v>100</v>
      </c>
      <c r="Z50" s="103"/>
      <c r="AA50" s="103"/>
    </row>
    <row r="51" spans="1:27" ht="20.100000000000001" customHeight="1" x14ac:dyDescent="0.15">
      <c r="D51" s="23"/>
      <c r="E51" s="24"/>
      <c r="R51" s="23" t="s">
        <v>23</v>
      </c>
      <c r="S51" s="24" t="s">
        <v>29</v>
      </c>
    </row>
    <row r="52" spans="1:27" ht="20.100000000000001" customHeight="1" x14ac:dyDescent="0.15">
      <c r="D52" s="18"/>
      <c r="E52" s="25"/>
      <c r="R52" s="18"/>
      <c r="S52" s="25" t="s">
        <v>165</v>
      </c>
    </row>
  </sheetData>
  <mergeCells count="66">
    <mergeCell ref="B4:C5"/>
    <mergeCell ref="D4:K4"/>
    <mergeCell ref="L4:M5"/>
    <mergeCell ref="F5:G5"/>
    <mergeCell ref="H5:I5"/>
    <mergeCell ref="J5:K5"/>
    <mergeCell ref="R25:Y25"/>
    <mergeCell ref="B16:I16"/>
    <mergeCell ref="J16:Q16"/>
    <mergeCell ref="R16:Y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X26:Y26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B25:I25"/>
    <mergeCell ref="J25:Q25"/>
    <mergeCell ref="R43:Y43"/>
    <mergeCell ref="B34:I34"/>
    <mergeCell ref="J34:Q34"/>
    <mergeCell ref="R34:Y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X44:Y44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B43:I43"/>
    <mergeCell ref="J43:Q43"/>
  </mergeCells>
  <phoneticPr fontId="3"/>
  <pageMargins left="0.59055118110236227" right="0.59055118110236227" top="0.98425196850393704" bottom="0.98425196850393704" header="0.51181102362204722" footer="0.51181102362204722"/>
  <pageSetup paperSize="9" scale="4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7</vt:i4>
      </vt:variant>
    </vt:vector>
  </HeadingPairs>
  <TitlesOfParts>
    <vt:vector size="12" baseType="lpstr">
      <vt:lpstr>2-8-1</vt:lpstr>
      <vt:lpstr>2-8-2</vt:lpstr>
      <vt:lpstr>2-8-3</vt:lpstr>
      <vt:lpstr>2-8-4</vt:lpstr>
      <vt:lpstr>2-8-5</vt:lpstr>
      <vt:lpstr>'2-8-1'!Print_Area</vt:lpstr>
      <vt:lpstr>'2-8-2'!Print_Area</vt:lpstr>
      <vt:lpstr>'2-8-3'!Print_Area</vt:lpstr>
      <vt:lpstr>'2-8-4'!Print_Area</vt:lpstr>
      <vt:lpstr>'2-8-5'!Print_Area</vt:lpstr>
      <vt:lpstr>'2-8-1'!Print_Titles</vt:lpstr>
      <vt:lpstr>'2-8-4'!Print_Titles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2020-10-02T13:20:03Z</dcterms:modified>
</cp:coreProperties>
</file>