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12-1" sheetId="36" r:id="rId1"/>
    <sheet name="2-12-2" sheetId="37" r:id="rId2"/>
    <sheet name="2-12-3" sheetId="38" r:id="rId3"/>
    <sheet name="2-12-4" sheetId="39" r:id="rId4"/>
    <sheet name="2-12-5" sheetId="40" r:id="rId5"/>
  </sheets>
  <externalReferences>
    <externalReference r:id="rId6"/>
    <externalReference r:id="rId7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'2-12-1'!$A$1:$W$280</definedName>
    <definedName name="_xlnm.Print_Area" localSheetId="1">'2-12-2'!$A$1:$S$127</definedName>
    <definedName name="_xlnm.Print_Area" localSheetId="2">'2-12-3'!$A$1:$Y$60</definedName>
    <definedName name="_xlnm.Print_Area" localSheetId="3">'2-12-4'!$A$1:$N$49</definedName>
    <definedName name="_xlnm.Print_Area" localSheetId="4">'2-12-5'!$A$1:$N$49</definedName>
    <definedName name="_xlnm.Print_Titles" localSheetId="0">'2-12-1'!$1:$5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" i="38" l="1"/>
  <c r="L12" i="38"/>
  <c r="L11" i="38"/>
  <c r="J11" i="38"/>
  <c r="H11" i="38"/>
  <c r="F11" i="38"/>
  <c r="B11" i="38"/>
  <c r="L10" i="38"/>
  <c r="J10" i="38"/>
  <c r="H10" i="38"/>
  <c r="F10" i="38"/>
  <c r="B10" i="38"/>
  <c r="L9" i="38"/>
  <c r="J9" i="38"/>
  <c r="H9" i="38"/>
  <c r="F9" i="38"/>
  <c r="B9" i="38"/>
  <c r="L8" i="38"/>
  <c r="J8" i="38"/>
  <c r="H8" i="38"/>
  <c r="F8" i="38"/>
  <c r="D8" i="38" s="1"/>
  <c r="B8" i="38"/>
  <c r="L7" i="38"/>
  <c r="J7" i="38"/>
  <c r="H7" i="38"/>
  <c r="F7" i="38"/>
  <c r="B7" i="38"/>
  <c r="L6" i="38"/>
  <c r="J6" i="38"/>
  <c r="H6" i="38"/>
  <c r="F6" i="38"/>
  <c r="D6" i="38" s="1"/>
  <c r="B6" i="38"/>
  <c r="Q127" i="37"/>
  <c r="I72" i="37" s="1"/>
  <c r="S126" i="37"/>
  <c r="D126" i="37"/>
  <c r="C126" i="37"/>
  <c r="S125" i="37"/>
  <c r="Q125" i="37" s="1"/>
  <c r="N125" i="37"/>
  <c r="K125" i="37"/>
  <c r="H125" i="37"/>
  <c r="D125" i="37"/>
  <c r="E125" i="37" s="1"/>
  <c r="C125" i="37"/>
  <c r="S124" i="37"/>
  <c r="Q124" i="37" s="1"/>
  <c r="N124" i="37"/>
  <c r="K124" i="37"/>
  <c r="H124" i="37"/>
  <c r="D124" i="37"/>
  <c r="E124" i="37" s="1"/>
  <c r="C124" i="37"/>
  <c r="S123" i="37"/>
  <c r="Q123" i="37"/>
  <c r="N123" i="37"/>
  <c r="K123" i="37"/>
  <c r="H123" i="37"/>
  <c r="D123" i="37"/>
  <c r="E123" i="37" s="1"/>
  <c r="C123" i="37"/>
  <c r="S122" i="37"/>
  <c r="Q122" i="37" s="1"/>
  <c r="N122" i="37"/>
  <c r="K122" i="37"/>
  <c r="H122" i="37"/>
  <c r="D122" i="37"/>
  <c r="E122" i="37" s="1"/>
  <c r="C122" i="37"/>
  <c r="S121" i="37"/>
  <c r="Q121" i="37" s="1"/>
  <c r="N121" i="37"/>
  <c r="K121" i="37"/>
  <c r="H121" i="37"/>
  <c r="D121" i="37"/>
  <c r="E121" i="37" s="1"/>
  <c r="C121" i="37"/>
  <c r="S120" i="37"/>
  <c r="Q120" i="37"/>
  <c r="N120" i="37"/>
  <c r="K120" i="37"/>
  <c r="H120" i="37"/>
  <c r="D120" i="37"/>
  <c r="E120" i="37" s="1"/>
  <c r="C120" i="37"/>
  <c r="S119" i="37"/>
  <c r="D119" i="37"/>
  <c r="C119" i="37"/>
  <c r="S118" i="37"/>
  <c r="Q118" i="37" s="1"/>
  <c r="N118" i="37"/>
  <c r="K118" i="37"/>
  <c r="H118" i="37"/>
  <c r="D118" i="37"/>
  <c r="E118" i="37" s="1"/>
  <c r="C118" i="37"/>
  <c r="S117" i="37"/>
  <c r="Q117" i="37" s="1"/>
  <c r="N117" i="37"/>
  <c r="K117" i="37"/>
  <c r="H117" i="37"/>
  <c r="D117" i="37"/>
  <c r="E117" i="37" s="1"/>
  <c r="C117" i="37"/>
  <c r="S116" i="37"/>
  <c r="Q116" i="37" s="1"/>
  <c r="N116" i="37"/>
  <c r="K116" i="37"/>
  <c r="H116" i="37"/>
  <c r="D116" i="37"/>
  <c r="E116" i="37" s="1"/>
  <c r="C116" i="37"/>
  <c r="S115" i="37"/>
  <c r="Q115" i="37" s="1"/>
  <c r="N115" i="37"/>
  <c r="K115" i="37"/>
  <c r="H115" i="37"/>
  <c r="D115" i="37"/>
  <c r="E115" i="37" s="1"/>
  <c r="C115" i="37"/>
  <c r="S114" i="37"/>
  <c r="Q114" i="37" s="1"/>
  <c r="N114" i="37"/>
  <c r="K114" i="37"/>
  <c r="H114" i="37"/>
  <c r="D114" i="37"/>
  <c r="E114" i="37" s="1"/>
  <c r="C114" i="37"/>
  <c r="S113" i="37"/>
  <c r="Q113" i="37" s="1"/>
  <c r="N113" i="37"/>
  <c r="K113" i="37"/>
  <c r="H113" i="37"/>
  <c r="D113" i="37"/>
  <c r="E113" i="37" s="1"/>
  <c r="C113" i="37"/>
  <c r="S112" i="37"/>
  <c r="D112" i="37"/>
  <c r="C112" i="37"/>
  <c r="S111" i="37"/>
  <c r="Q111" i="37" s="1"/>
  <c r="N111" i="37"/>
  <c r="K111" i="37"/>
  <c r="H111" i="37"/>
  <c r="D111" i="37"/>
  <c r="E111" i="37" s="1"/>
  <c r="C111" i="37"/>
  <c r="S110" i="37"/>
  <c r="Q110" i="37"/>
  <c r="N110" i="37"/>
  <c r="K110" i="37"/>
  <c r="H110" i="37"/>
  <c r="D110" i="37"/>
  <c r="E110" i="37" s="1"/>
  <c r="C110" i="37"/>
  <c r="S109" i="37"/>
  <c r="Q109" i="37" s="1"/>
  <c r="N109" i="37"/>
  <c r="K109" i="37"/>
  <c r="H109" i="37"/>
  <c r="D109" i="37"/>
  <c r="E109" i="37" s="1"/>
  <c r="C109" i="37"/>
  <c r="S108" i="37"/>
  <c r="Q108" i="37" s="1"/>
  <c r="N108" i="37"/>
  <c r="K108" i="37"/>
  <c r="H108" i="37"/>
  <c r="D108" i="37"/>
  <c r="E108" i="37" s="1"/>
  <c r="C108" i="37"/>
  <c r="S107" i="37"/>
  <c r="Q107" i="37" s="1"/>
  <c r="N107" i="37"/>
  <c r="K107" i="37"/>
  <c r="H107" i="37"/>
  <c r="D107" i="37"/>
  <c r="E107" i="37" s="1"/>
  <c r="C107" i="37"/>
  <c r="S106" i="37"/>
  <c r="Q106" i="37" s="1"/>
  <c r="N106" i="37"/>
  <c r="K106" i="37"/>
  <c r="H106" i="37"/>
  <c r="D106" i="37"/>
  <c r="E106" i="37" s="1"/>
  <c r="C106" i="37"/>
  <c r="S105" i="37"/>
  <c r="D105" i="37"/>
  <c r="C105" i="37"/>
  <c r="S104" i="37"/>
  <c r="Q104" i="37" s="1"/>
  <c r="N104" i="37"/>
  <c r="K104" i="37"/>
  <c r="H104" i="37"/>
  <c r="D104" i="37"/>
  <c r="E104" i="37" s="1"/>
  <c r="C104" i="37"/>
  <c r="S103" i="37"/>
  <c r="Q103" i="37" s="1"/>
  <c r="N103" i="37"/>
  <c r="K103" i="37"/>
  <c r="H103" i="37"/>
  <c r="E103" i="37"/>
  <c r="D103" i="37"/>
  <c r="C103" i="37"/>
  <c r="S102" i="37"/>
  <c r="Q102" i="37" s="1"/>
  <c r="N102" i="37"/>
  <c r="K102" i="37"/>
  <c r="H102" i="37"/>
  <c r="D102" i="37"/>
  <c r="E102" i="37" s="1"/>
  <c r="C102" i="37"/>
  <c r="S101" i="37"/>
  <c r="Q101" i="37" s="1"/>
  <c r="N101" i="37"/>
  <c r="K101" i="37"/>
  <c r="H101" i="37"/>
  <c r="D101" i="37"/>
  <c r="E101" i="37" s="1"/>
  <c r="C101" i="37"/>
  <c r="S100" i="37"/>
  <c r="Q100" i="37" s="1"/>
  <c r="N100" i="37"/>
  <c r="K100" i="37"/>
  <c r="H100" i="37"/>
  <c r="D100" i="37"/>
  <c r="E100" i="37" s="1"/>
  <c r="C100" i="37"/>
  <c r="S99" i="37"/>
  <c r="Q99" i="37" s="1"/>
  <c r="N99" i="37"/>
  <c r="K99" i="37"/>
  <c r="H99" i="37"/>
  <c r="D99" i="37"/>
  <c r="E99" i="37" s="1"/>
  <c r="C99" i="37"/>
  <c r="S98" i="37"/>
  <c r="D98" i="37"/>
  <c r="C98" i="37"/>
  <c r="S97" i="37"/>
  <c r="Q97" i="37"/>
  <c r="N97" i="37"/>
  <c r="K97" i="37"/>
  <c r="H97" i="37"/>
  <c r="D97" i="37"/>
  <c r="E97" i="37" s="1"/>
  <c r="C97" i="37"/>
  <c r="S96" i="37"/>
  <c r="Q96" i="37" s="1"/>
  <c r="N96" i="37"/>
  <c r="K96" i="37"/>
  <c r="H96" i="37"/>
  <c r="D96" i="37"/>
  <c r="E96" i="37" s="1"/>
  <c r="C96" i="37"/>
  <c r="S95" i="37"/>
  <c r="Q95" i="37" s="1"/>
  <c r="N95" i="37"/>
  <c r="K95" i="37"/>
  <c r="H95" i="37"/>
  <c r="D95" i="37"/>
  <c r="E95" i="37" s="1"/>
  <c r="C95" i="37"/>
  <c r="S94" i="37"/>
  <c r="Q94" i="37" s="1"/>
  <c r="N94" i="37"/>
  <c r="K94" i="37"/>
  <c r="H94" i="37"/>
  <c r="D94" i="37"/>
  <c r="E94" i="37" s="1"/>
  <c r="C94" i="37"/>
  <c r="S93" i="37"/>
  <c r="Q93" i="37" s="1"/>
  <c r="N93" i="37"/>
  <c r="K93" i="37"/>
  <c r="H93" i="37"/>
  <c r="D93" i="37"/>
  <c r="E93" i="37" s="1"/>
  <c r="C93" i="37"/>
  <c r="S92" i="37"/>
  <c r="Q92" i="37" s="1"/>
  <c r="N92" i="37"/>
  <c r="K92" i="37"/>
  <c r="H92" i="37"/>
  <c r="D92" i="37"/>
  <c r="E92" i="37" s="1"/>
  <c r="C92" i="37"/>
  <c r="S91" i="37"/>
  <c r="D91" i="37"/>
  <c r="C91" i="37"/>
  <c r="S90" i="37"/>
  <c r="Q90" i="37" s="1"/>
  <c r="N90" i="37"/>
  <c r="K90" i="37"/>
  <c r="H90" i="37"/>
  <c r="D90" i="37"/>
  <c r="E90" i="37" s="1"/>
  <c r="C90" i="37"/>
  <c r="S89" i="37"/>
  <c r="Q89" i="37" s="1"/>
  <c r="N89" i="37"/>
  <c r="K89" i="37"/>
  <c r="H89" i="37"/>
  <c r="D89" i="37"/>
  <c r="E89" i="37" s="1"/>
  <c r="C89" i="37"/>
  <c r="S88" i="37"/>
  <c r="Q88" i="37" s="1"/>
  <c r="N88" i="37"/>
  <c r="K88" i="37"/>
  <c r="H88" i="37"/>
  <c r="D88" i="37"/>
  <c r="E88" i="37" s="1"/>
  <c r="C88" i="37"/>
  <c r="S87" i="37"/>
  <c r="Q87" i="37" s="1"/>
  <c r="N87" i="37"/>
  <c r="K87" i="37"/>
  <c r="H87" i="37"/>
  <c r="D87" i="37"/>
  <c r="E87" i="37" s="1"/>
  <c r="C87" i="37"/>
  <c r="S86" i="37"/>
  <c r="Q86" i="37" s="1"/>
  <c r="N86" i="37"/>
  <c r="K86" i="37"/>
  <c r="H86" i="37"/>
  <c r="D86" i="37"/>
  <c r="E86" i="37" s="1"/>
  <c r="C86" i="37"/>
  <c r="S85" i="37"/>
  <c r="Q85" i="37" s="1"/>
  <c r="N85" i="37"/>
  <c r="K85" i="37"/>
  <c r="H85" i="37"/>
  <c r="D85" i="37"/>
  <c r="E85" i="37" s="1"/>
  <c r="C85" i="37"/>
  <c r="S84" i="37"/>
  <c r="D84" i="37"/>
  <c r="C84" i="37"/>
  <c r="S83" i="37"/>
  <c r="Q83" i="37" s="1"/>
  <c r="N83" i="37"/>
  <c r="K83" i="37"/>
  <c r="H83" i="37"/>
  <c r="D83" i="37"/>
  <c r="E83" i="37" s="1"/>
  <c r="C83" i="37"/>
  <c r="S82" i="37"/>
  <c r="Q82" i="37" s="1"/>
  <c r="N82" i="37"/>
  <c r="K82" i="37"/>
  <c r="H82" i="37"/>
  <c r="D82" i="37"/>
  <c r="E82" i="37" s="1"/>
  <c r="C82" i="37"/>
  <c r="S81" i="37"/>
  <c r="Q81" i="37"/>
  <c r="N81" i="37"/>
  <c r="K81" i="37"/>
  <c r="H81" i="37"/>
  <c r="D81" i="37"/>
  <c r="E81" i="37" s="1"/>
  <c r="C81" i="37"/>
  <c r="S80" i="37"/>
  <c r="Q80" i="37" s="1"/>
  <c r="N80" i="37"/>
  <c r="K80" i="37"/>
  <c r="H80" i="37"/>
  <c r="E80" i="37"/>
  <c r="D80" i="37"/>
  <c r="C80" i="37"/>
  <c r="S79" i="37"/>
  <c r="Q79" i="37" s="1"/>
  <c r="N79" i="37"/>
  <c r="K79" i="37"/>
  <c r="H79" i="37"/>
  <c r="D79" i="37"/>
  <c r="E79" i="37" s="1"/>
  <c r="C79" i="37"/>
  <c r="S78" i="37"/>
  <c r="Q78" i="37"/>
  <c r="N78" i="37"/>
  <c r="K78" i="37"/>
  <c r="H78" i="37"/>
  <c r="D78" i="37"/>
  <c r="E78" i="37" s="1"/>
  <c r="C78" i="37"/>
  <c r="L65" i="37"/>
  <c r="K65" i="37"/>
  <c r="J65" i="37"/>
  <c r="I65" i="37"/>
  <c r="H65" i="37"/>
  <c r="G65" i="37"/>
  <c r="F65" i="37"/>
  <c r="E65" i="37"/>
  <c r="D65" i="37"/>
  <c r="C65" i="37"/>
  <c r="L64" i="37"/>
  <c r="K64" i="37"/>
  <c r="J64" i="37"/>
  <c r="I64" i="37"/>
  <c r="H64" i="37"/>
  <c r="G64" i="37"/>
  <c r="F64" i="37"/>
  <c r="E64" i="37"/>
  <c r="D64" i="37"/>
  <c r="C64" i="37"/>
  <c r="L63" i="37"/>
  <c r="K63" i="37"/>
  <c r="J63" i="37"/>
  <c r="I63" i="37"/>
  <c r="H63" i="37"/>
  <c r="G63" i="37"/>
  <c r="F63" i="37"/>
  <c r="E63" i="37"/>
  <c r="D63" i="37"/>
  <c r="C63" i="37"/>
  <c r="L62" i="37"/>
  <c r="K62" i="37"/>
  <c r="J62" i="37"/>
  <c r="I62" i="37"/>
  <c r="H62" i="37"/>
  <c r="G62" i="37"/>
  <c r="F62" i="37"/>
  <c r="E62" i="37"/>
  <c r="D62" i="37"/>
  <c r="C62" i="37"/>
  <c r="L61" i="37"/>
  <c r="K61" i="37"/>
  <c r="J61" i="37"/>
  <c r="I61" i="37"/>
  <c r="H61" i="37"/>
  <c r="G61" i="37"/>
  <c r="F61" i="37"/>
  <c r="E61" i="37"/>
  <c r="D61" i="37"/>
  <c r="C61" i="37"/>
  <c r="L60" i="37"/>
  <c r="K60" i="37"/>
  <c r="J60" i="37"/>
  <c r="I60" i="37"/>
  <c r="H60" i="37"/>
  <c r="G60" i="37"/>
  <c r="F60" i="37"/>
  <c r="E60" i="37"/>
  <c r="D60" i="37"/>
  <c r="C60" i="37"/>
  <c r="L53" i="37"/>
  <c r="K53" i="37"/>
  <c r="J53" i="37"/>
  <c r="I53" i="37"/>
  <c r="H53" i="37"/>
  <c r="G53" i="37"/>
  <c r="F53" i="37"/>
  <c r="E53" i="37"/>
  <c r="D53" i="37"/>
  <c r="C53" i="37"/>
  <c r="L52" i="37"/>
  <c r="K52" i="37"/>
  <c r="J52" i="37"/>
  <c r="I52" i="37"/>
  <c r="H52" i="37"/>
  <c r="G52" i="37"/>
  <c r="F52" i="37"/>
  <c r="E52" i="37"/>
  <c r="D52" i="37"/>
  <c r="C52" i="37"/>
  <c r="L51" i="37"/>
  <c r="K51" i="37"/>
  <c r="J51" i="37"/>
  <c r="I51" i="37"/>
  <c r="H51" i="37"/>
  <c r="G51" i="37"/>
  <c r="F51" i="37"/>
  <c r="E51" i="37"/>
  <c r="D51" i="37"/>
  <c r="C51" i="37"/>
  <c r="L50" i="37"/>
  <c r="K50" i="37"/>
  <c r="J50" i="37"/>
  <c r="I50" i="37"/>
  <c r="H50" i="37"/>
  <c r="G50" i="37"/>
  <c r="F50" i="37"/>
  <c r="E50" i="37"/>
  <c r="D50" i="37"/>
  <c r="C50" i="37"/>
  <c r="L49" i="37"/>
  <c r="K49" i="37"/>
  <c r="J49" i="37"/>
  <c r="I49" i="37"/>
  <c r="H49" i="37"/>
  <c r="G49" i="37"/>
  <c r="F49" i="37"/>
  <c r="E49" i="37"/>
  <c r="D49" i="37"/>
  <c r="C49" i="37"/>
  <c r="L48" i="37"/>
  <c r="K48" i="37"/>
  <c r="J48" i="37"/>
  <c r="I48" i="37"/>
  <c r="H48" i="37"/>
  <c r="G48" i="37"/>
  <c r="F48" i="37"/>
  <c r="E48" i="37"/>
  <c r="D48" i="37"/>
  <c r="C48" i="37"/>
  <c r="L41" i="37"/>
  <c r="K41" i="37"/>
  <c r="J41" i="37"/>
  <c r="I41" i="37"/>
  <c r="H41" i="37"/>
  <c r="G41" i="37"/>
  <c r="F41" i="37"/>
  <c r="E41" i="37"/>
  <c r="D41" i="37"/>
  <c r="C41" i="37"/>
  <c r="L40" i="37"/>
  <c r="K40" i="37"/>
  <c r="J40" i="37"/>
  <c r="I40" i="37"/>
  <c r="H40" i="37"/>
  <c r="G40" i="37"/>
  <c r="F40" i="37"/>
  <c r="E40" i="37"/>
  <c r="D40" i="37"/>
  <c r="C40" i="37"/>
  <c r="L39" i="37"/>
  <c r="K39" i="37"/>
  <c r="J39" i="37"/>
  <c r="I39" i="37"/>
  <c r="H39" i="37"/>
  <c r="G39" i="37"/>
  <c r="F39" i="37"/>
  <c r="E39" i="37"/>
  <c r="D39" i="37"/>
  <c r="C39" i="37"/>
  <c r="L38" i="37"/>
  <c r="K38" i="37"/>
  <c r="J38" i="37"/>
  <c r="I38" i="37"/>
  <c r="H38" i="37"/>
  <c r="G38" i="37"/>
  <c r="F38" i="37"/>
  <c r="E38" i="37"/>
  <c r="D38" i="37"/>
  <c r="C38" i="37"/>
  <c r="L37" i="37"/>
  <c r="K37" i="37"/>
  <c r="J37" i="37"/>
  <c r="I37" i="37"/>
  <c r="H37" i="37"/>
  <c r="G37" i="37"/>
  <c r="F37" i="37"/>
  <c r="E37" i="37"/>
  <c r="D37" i="37"/>
  <c r="C37" i="37"/>
  <c r="L36" i="37"/>
  <c r="K36" i="37"/>
  <c r="J36" i="37"/>
  <c r="I36" i="37"/>
  <c r="H36" i="37"/>
  <c r="G36" i="37"/>
  <c r="F36" i="37"/>
  <c r="E36" i="37"/>
  <c r="D36" i="37"/>
  <c r="C36" i="37"/>
  <c r="L29" i="37"/>
  <c r="K29" i="37"/>
  <c r="J29" i="37"/>
  <c r="I29" i="37"/>
  <c r="H29" i="37"/>
  <c r="G29" i="37"/>
  <c r="F29" i="37"/>
  <c r="E29" i="37"/>
  <c r="D29" i="37"/>
  <c r="C29" i="37"/>
  <c r="L28" i="37"/>
  <c r="K28" i="37"/>
  <c r="J28" i="37"/>
  <c r="I28" i="37"/>
  <c r="H28" i="37"/>
  <c r="G28" i="37"/>
  <c r="F28" i="37"/>
  <c r="E28" i="37"/>
  <c r="D28" i="37"/>
  <c r="C28" i="37"/>
  <c r="L27" i="37"/>
  <c r="K27" i="37"/>
  <c r="J27" i="37"/>
  <c r="I27" i="37"/>
  <c r="H27" i="37"/>
  <c r="G27" i="37"/>
  <c r="F27" i="37"/>
  <c r="E27" i="37"/>
  <c r="D27" i="37"/>
  <c r="C27" i="37"/>
  <c r="L26" i="37"/>
  <c r="K26" i="37"/>
  <c r="J26" i="37"/>
  <c r="I26" i="37"/>
  <c r="H26" i="37"/>
  <c r="G26" i="37"/>
  <c r="F26" i="37"/>
  <c r="E26" i="37"/>
  <c r="D26" i="37"/>
  <c r="C26" i="37"/>
  <c r="L25" i="37"/>
  <c r="K25" i="37"/>
  <c r="J25" i="37"/>
  <c r="I25" i="37"/>
  <c r="H25" i="37"/>
  <c r="G25" i="37"/>
  <c r="F25" i="37"/>
  <c r="E25" i="37"/>
  <c r="D25" i="37"/>
  <c r="C25" i="37"/>
  <c r="L24" i="37"/>
  <c r="K24" i="37"/>
  <c r="J24" i="37"/>
  <c r="I24" i="37"/>
  <c r="H24" i="37"/>
  <c r="G24" i="37"/>
  <c r="F24" i="37"/>
  <c r="E24" i="37"/>
  <c r="D24" i="37"/>
  <c r="C24" i="37"/>
  <c r="D17" i="37"/>
  <c r="F13" i="37"/>
  <c r="L11" i="37"/>
  <c r="L17" i="37" s="1"/>
  <c r="K11" i="37"/>
  <c r="K17" i="37" s="1"/>
  <c r="J11" i="37"/>
  <c r="J17" i="37" s="1"/>
  <c r="I11" i="37"/>
  <c r="I17" i="37" s="1"/>
  <c r="H11" i="37"/>
  <c r="H17" i="37" s="1"/>
  <c r="G11" i="37"/>
  <c r="G17" i="37" s="1"/>
  <c r="F11" i="37"/>
  <c r="F17" i="37" s="1"/>
  <c r="E11" i="37"/>
  <c r="E17" i="37" s="1"/>
  <c r="D11" i="37"/>
  <c r="C11" i="37"/>
  <c r="C17" i="37" s="1"/>
  <c r="L10" i="37"/>
  <c r="L16" i="37" s="1"/>
  <c r="K10" i="37"/>
  <c r="K16" i="37" s="1"/>
  <c r="J10" i="37"/>
  <c r="J16" i="37" s="1"/>
  <c r="I10" i="37"/>
  <c r="I16" i="37" s="1"/>
  <c r="H10" i="37"/>
  <c r="H16" i="37" s="1"/>
  <c r="G10" i="37"/>
  <c r="G16" i="37" s="1"/>
  <c r="F10" i="37"/>
  <c r="F16" i="37" s="1"/>
  <c r="E10" i="37"/>
  <c r="E16" i="37" s="1"/>
  <c r="D10" i="37"/>
  <c r="D16" i="37" s="1"/>
  <c r="C10" i="37"/>
  <c r="C16" i="37" s="1"/>
  <c r="L9" i="37"/>
  <c r="L15" i="37" s="1"/>
  <c r="K9" i="37"/>
  <c r="K15" i="37" s="1"/>
  <c r="J9" i="37"/>
  <c r="J15" i="37" s="1"/>
  <c r="I9" i="37"/>
  <c r="I15" i="37" s="1"/>
  <c r="H9" i="37"/>
  <c r="H15" i="37" s="1"/>
  <c r="G9" i="37"/>
  <c r="G15" i="37" s="1"/>
  <c r="F9" i="37"/>
  <c r="F15" i="37" s="1"/>
  <c r="E9" i="37"/>
  <c r="E15" i="37" s="1"/>
  <c r="D9" i="37"/>
  <c r="D15" i="37" s="1"/>
  <c r="C9" i="37"/>
  <c r="C15" i="37" s="1"/>
  <c r="L8" i="37"/>
  <c r="L14" i="37" s="1"/>
  <c r="K8" i="37"/>
  <c r="K14" i="37" s="1"/>
  <c r="J8" i="37"/>
  <c r="J14" i="37" s="1"/>
  <c r="I8" i="37"/>
  <c r="I14" i="37" s="1"/>
  <c r="H8" i="37"/>
  <c r="H14" i="37" s="1"/>
  <c r="G8" i="37"/>
  <c r="G14" i="37" s="1"/>
  <c r="F8" i="37"/>
  <c r="F14" i="37" s="1"/>
  <c r="E8" i="37"/>
  <c r="E14" i="37" s="1"/>
  <c r="D8" i="37"/>
  <c r="D14" i="37" s="1"/>
  <c r="C8" i="37"/>
  <c r="C14" i="37" s="1"/>
  <c r="L7" i="37"/>
  <c r="L13" i="37" s="1"/>
  <c r="K7" i="37"/>
  <c r="K13" i="37" s="1"/>
  <c r="J7" i="37"/>
  <c r="J13" i="37" s="1"/>
  <c r="I7" i="37"/>
  <c r="I13" i="37" s="1"/>
  <c r="H7" i="37"/>
  <c r="H13" i="37" s="1"/>
  <c r="G7" i="37"/>
  <c r="G13" i="37" s="1"/>
  <c r="F7" i="37"/>
  <c r="E7" i="37"/>
  <c r="E13" i="37" s="1"/>
  <c r="D7" i="37"/>
  <c r="D13" i="37" s="1"/>
  <c r="C7" i="37"/>
  <c r="C13" i="37" s="1"/>
  <c r="L6" i="37"/>
  <c r="L12" i="37" s="1"/>
  <c r="K6" i="37"/>
  <c r="K12" i="37" s="1"/>
  <c r="J6" i="37"/>
  <c r="J12" i="37" s="1"/>
  <c r="I6" i="37"/>
  <c r="I12" i="37" s="1"/>
  <c r="H6" i="37"/>
  <c r="H12" i="37" s="1"/>
  <c r="G6" i="37"/>
  <c r="G12" i="37" s="1"/>
  <c r="F6" i="37"/>
  <c r="F12" i="37" s="1"/>
  <c r="E6" i="37"/>
  <c r="E12" i="37" s="1"/>
  <c r="D6" i="37"/>
  <c r="D12" i="37" s="1"/>
  <c r="C6" i="37"/>
  <c r="C12" i="37" s="1"/>
  <c r="T271" i="36"/>
  <c r="Q271" i="36"/>
  <c r="R271" i="36" s="1"/>
  <c r="N271" i="36"/>
  <c r="O270" i="36" s="1"/>
  <c r="O277" i="36" s="1"/>
  <c r="L271" i="36"/>
  <c r="M271" i="36" s="1"/>
  <c r="J271" i="36"/>
  <c r="H271" i="36"/>
  <c r="I271" i="36" s="1"/>
  <c r="F271" i="36"/>
  <c r="G270" i="36" s="1"/>
  <c r="G277" i="36" s="1"/>
  <c r="D271" i="36"/>
  <c r="E271" i="36" s="1"/>
  <c r="E270" i="36"/>
  <c r="E277" i="36" s="1"/>
  <c r="R269" i="36"/>
  <c r="R276" i="36" s="1"/>
  <c r="E269" i="36"/>
  <c r="E276" i="36" s="1"/>
  <c r="E268" i="36"/>
  <c r="E275" i="36" s="1"/>
  <c r="E267" i="36"/>
  <c r="E274" i="36" s="1"/>
  <c r="M266" i="36"/>
  <c r="M273" i="36" s="1"/>
  <c r="E266" i="36"/>
  <c r="E273" i="36" s="1"/>
  <c r="R265" i="36"/>
  <c r="R272" i="36" s="1"/>
  <c r="E265" i="36"/>
  <c r="E272" i="36" s="1"/>
  <c r="R268" i="36" l="1"/>
  <c r="M270" i="36"/>
  <c r="M277" i="36" s="1"/>
  <c r="D10" i="38"/>
  <c r="M7" i="38"/>
  <c r="M268" i="36"/>
  <c r="M275" i="36" s="1"/>
  <c r="M265" i="36"/>
  <c r="M272" i="36" s="1"/>
  <c r="M269" i="36"/>
  <c r="M276" i="36" s="1"/>
  <c r="O271" i="36"/>
  <c r="R266" i="36"/>
  <c r="R273" i="36" s="1"/>
  <c r="R270" i="36"/>
  <c r="M267" i="36"/>
  <c r="M274" i="36" s="1"/>
  <c r="R267" i="36"/>
  <c r="R274" i="36" s="1"/>
  <c r="G271" i="36"/>
  <c r="K270" i="36"/>
  <c r="K277" i="36" s="1"/>
  <c r="K269" i="36"/>
  <c r="K276" i="36" s="1"/>
  <c r="K268" i="36"/>
  <c r="K275" i="36" s="1"/>
  <c r="K267" i="36"/>
  <c r="K274" i="36" s="1"/>
  <c r="K266" i="36"/>
  <c r="K273" i="36" s="1"/>
  <c r="K265" i="36"/>
  <c r="K272" i="36" s="1"/>
  <c r="K271" i="36"/>
  <c r="M11" i="38"/>
  <c r="M12" i="38"/>
  <c r="M10" i="38"/>
  <c r="M6" i="38"/>
  <c r="M9" i="38"/>
  <c r="D11" i="38"/>
  <c r="U271" i="36"/>
  <c r="U270" i="36"/>
  <c r="U269" i="36"/>
  <c r="U276" i="36" s="1"/>
  <c r="U268" i="36"/>
  <c r="U275" i="36" s="1"/>
  <c r="U267" i="36"/>
  <c r="U274" i="36" s="1"/>
  <c r="U266" i="36"/>
  <c r="U273" i="36" s="1"/>
  <c r="U265" i="36"/>
  <c r="U272" i="36" s="1"/>
  <c r="M8" i="38"/>
  <c r="F12" i="38"/>
  <c r="G10" i="38" s="1"/>
  <c r="G265" i="36"/>
  <c r="G272" i="36" s="1"/>
  <c r="G266" i="36"/>
  <c r="G273" i="36" s="1"/>
  <c r="G267" i="36"/>
  <c r="G274" i="36" s="1"/>
  <c r="G268" i="36"/>
  <c r="G275" i="36" s="1"/>
  <c r="G269" i="36"/>
  <c r="G276" i="36" s="1"/>
  <c r="I265" i="36"/>
  <c r="I272" i="36" s="1"/>
  <c r="I266" i="36"/>
  <c r="I273" i="36" s="1"/>
  <c r="I267" i="36"/>
  <c r="I274" i="36" s="1"/>
  <c r="I268" i="36"/>
  <c r="I275" i="36" s="1"/>
  <c r="I269" i="36"/>
  <c r="I276" i="36" s="1"/>
  <c r="I270" i="36"/>
  <c r="I277" i="36" s="1"/>
  <c r="D7" i="38"/>
  <c r="D9" i="38"/>
  <c r="H12" i="38"/>
  <c r="I12" i="38" s="1"/>
  <c r="B12" i="38"/>
  <c r="C12" i="38" s="1"/>
  <c r="J12" i="38"/>
  <c r="K12" i="38" s="1"/>
  <c r="O265" i="36"/>
  <c r="O272" i="36" s="1"/>
  <c r="O266" i="36"/>
  <c r="O273" i="36" s="1"/>
  <c r="O267" i="36"/>
  <c r="O274" i="36" s="1"/>
  <c r="O268" i="36"/>
  <c r="O275" i="36" s="1"/>
  <c r="O269" i="36"/>
  <c r="O276" i="36" s="1"/>
  <c r="K8" i="38" l="1"/>
  <c r="I11" i="38"/>
  <c r="G8" i="38"/>
  <c r="K6" i="38"/>
  <c r="G7" i="38"/>
  <c r="C10" i="38"/>
  <c r="I10" i="38"/>
  <c r="I8" i="38"/>
  <c r="D12" i="38"/>
  <c r="E7" i="38" s="1"/>
  <c r="C9" i="38"/>
  <c r="G11" i="38"/>
  <c r="G12" i="38"/>
  <c r="C7" i="38"/>
  <c r="I7" i="38"/>
  <c r="I9" i="38"/>
  <c r="K10" i="38"/>
  <c r="K7" i="38"/>
  <c r="C6" i="38"/>
  <c r="C11" i="38"/>
  <c r="C8" i="38"/>
  <c r="G9" i="38"/>
  <c r="K11" i="38"/>
  <c r="K9" i="38"/>
  <c r="I6" i="38"/>
  <c r="G6" i="38"/>
  <c r="E12" i="38" l="1"/>
  <c r="E6" i="38"/>
  <c r="E10" i="38"/>
  <c r="E8" i="38"/>
  <c r="E11" i="38"/>
  <c r="E9" i="38"/>
</calcChain>
</file>

<file path=xl/sharedStrings.xml><?xml version="1.0" encoding="utf-8"?>
<sst xmlns="http://schemas.openxmlformats.org/spreadsheetml/2006/main" count="1083" uniqueCount="300">
  <si>
    <t>資本金</t>
  </si>
  <si>
    <t>合　計</t>
    <phoneticPr fontId="4"/>
  </si>
  <si>
    <t>年度</t>
    <rPh sb="0" eb="2">
      <t>ネンド</t>
    </rPh>
    <phoneticPr fontId="4"/>
  </si>
  <si>
    <t>R01年度</t>
  </si>
  <si>
    <t>業種</t>
    <rPh sb="0" eb="2">
      <t>ギョウシュ</t>
    </rPh>
    <phoneticPr fontId="4"/>
  </si>
  <si>
    <t>一次下請</t>
    <rPh sb="0" eb="4">
      <t>イチ</t>
    </rPh>
    <phoneticPr fontId="4"/>
  </si>
  <si>
    <t>１０％未満</t>
    <rPh sb="3" eb="5">
      <t>ミマン</t>
    </rPh>
    <phoneticPr fontId="4"/>
  </si>
  <si>
    <t>二次下請</t>
    <rPh sb="0" eb="4">
      <t>ニ</t>
    </rPh>
    <phoneticPr fontId="4"/>
  </si>
  <si>
    <t>小　計</t>
    <rPh sb="0" eb="3">
      <t>ショウケイ</t>
    </rPh>
    <phoneticPr fontId="4"/>
  </si>
  <si>
    <t>１０％以上</t>
    <rPh sb="3" eb="5">
      <t>イジョウ</t>
    </rPh>
    <phoneticPr fontId="4"/>
  </si>
  <si>
    <t>３０％未満</t>
    <rPh sb="3" eb="5">
      <t>ミマン</t>
    </rPh>
    <phoneticPr fontId="4"/>
  </si>
  <si>
    <t>３０％以上</t>
    <rPh sb="3" eb="5">
      <t>イジョウ</t>
    </rPh>
    <phoneticPr fontId="4"/>
  </si>
  <si>
    <t>５０％未満</t>
    <rPh sb="3" eb="5">
      <t>ミマン</t>
    </rPh>
    <phoneticPr fontId="4"/>
  </si>
  <si>
    <t>５０％以上</t>
    <rPh sb="3" eb="5">
      <t>イジョウ</t>
    </rPh>
    <phoneticPr fontId="4"/>
  </si>
  <si>
    <t>７０％未満</t>
    <rPh sb="3" eb="5">
      <t>ミマン</t>
    </rPh>
    <phoneticPr fontId="4"/>
  </si>
  <si>
    <t>７０％以上</t>
    <rPh sb="3" eb="5">
      <t>イジョウ</t>
    </rPh>
    <phoneticPr fontId="4"/>
  </si>
  <si>
    <t>１００％</t>
    <phoneticPr fontId="4"/>
  </si>
  <si>
    <t>（単位：社、％）</t>
    <rPh sb="1" eb="3">
      <t>タンイ</t>
    </rPh>
    <rPh sb="4" eb="5">
      <t>シャ</t>
    </rPh>
    <phoneticPr fontId="4"/>
  </si>
  <si>
    <t>土木</t>
    <rPh sb="0" eb="2">
      <t>ドボク</t>
    </rPh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</si>
  <si>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</si>
  <si>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小　　計</t>
    <rPh sb="0" eb="4">
      <t>ショウケイ</t>
    </rPh>
    <phoneticPr fontId="4"/>
  </si>
  <si>
    <t>建築</t>
    <rPh sb="0" eb="2">
      <t>ケンチク</t>
    </rPh>
    <phoneticPr fontId="4"/>
  </si>
  <si>
    <t>職別</t>
    <rPh sb="0" eb="2">
      <t>ショクベツ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</si>
  <si>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</si>
  <si>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</si>
  <si>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</si>
  <si>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設備</t>
    <rPh sb="0" eb="2">
      <t>セツビ</t>
    </rPh>
    <phoneticPr fontId="4"/>
  </si>
  <si>
    <t>合　　計</t>
    <rPh sb="0" eb="4">
      <t>ゴウケイ</t>
    </rPh>
    <phoneticPr fontId="4"/>
  </si>
  <si>
    <t>（注）</t>
    <rPh sb="1" eb="2">
      <t>チュウ</t>
    </rPh>
    <phoneticPr fontId="4"/>
  </si>
  <si>
    <t>（単位：％）</t>
    <rPh sb="1" eb="3">
      <t>タンイ</t>
    </rPh>
    <phoneticPr fontId="4"/>
  </si>
  <si>
    <t>増減</t>
    <rPh sb="0" eb="2">
      <t>ゾウゲン</t>
    </rPh>
    <phoneticPr fontId="4"/>
  </si>
  <si>
    <t>H14年度</t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</si>
  <si>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4"/>
  </si>
  <si>
    <t>1.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4"/>
  </si>
  <si>
    <t xml:space="preserve"> </t>
  </si>
  <si>
    <t>三次以下下請</t>
    <rPh sb="0" eb="6">
      <t>サン</t>
    </rPh>
    <phoneticPr fontId="4"/>
  </si>
  <si>
    <t>しゅんせつ　　工事業</t>
    <rPh sb="7" eb="9">
      <t>コウジ</t>
    </rPh>
    <rPh sb="9" eb="10">
      <t>ギョウ</t>
    </rPh>
    <phoneticPr fontId="4"/>
  </si>
  <si>
    <t>小　　計</t>
  </si>
  <si>
    <t>５０％以上１００％以下</t>
    <rPh sb="3" eb="5">
      <t>イジョウ</t>
    </rPh>
    <rPh sb="9" eb="11">
      <t>イカ</t>
    </rPh>
    <phoneticPr fontId="4"/>
  </si>
  <si>
    <t>-</t>
    <phoneticPr fontId="4"/>
  </si>
  <si>
    <t>合計</t>
    <rPh sb="0" eb="2">
      <t>ゴウケイ</t>
    </rPh>
    <phoneticPr fontId="4"/>
  </si>
  <si>
    <t>-</t>
    <phoneticPr fontId="4"/>
  </si>
  <si>
    <t>専属比率</t>
    <rPh sb="0" eb="2">
      <t>センゾク</t>
    </rPh>
    <rPh sb="2" eb="4">
      <t>ヒリツ</t>
    </rPh>
    <phoneticPr fontId="4"/>
  </si>
  <si>
    <t>（概要）</t>
    <rPh sb="1" eb="3">
      <t>ガイヨウ</t>
    </rPh>
    <phoneticPr fontId="4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</si>
  <si>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4"/>
  </si>
  <si>
    <t>１０％以上２０％未満</t>
    <rPh sb="3" eb="5">
      <t>イジョウ</t>
    </rPh>
    <rPh sb="8" eb="10">
      <t>ミマン</t>
    </rPh>
    <phoneticPr fontId="4"/>
  </si>
  <si>
    <t>２０％以上３０％未満</t>
    <rPh sb="3" eb="5">
      <t>イジョウ</t>
    </rPh>
    <rPh sb="8" eb="10">
      <t>ミマン</t>
    </rPh>
    <phoneticPr fontId="4"/>
  </si>
  <si>
    <t>３０％以上４０％未満</t>
    <rPh sb="3" eb="5">
      <t>イジョウ</t>
    </rPh>
    <rPh sb="8" eb="10">
      <t>ミマン</t>
    </rPh>
    <phoneticPr fontId="4"/>
  </si>
  <si>
    <t>４０％以上５０％未満</t>
    <rPh sb="3" eb="5">
      <t>イジョウ</t>
    </rPh>
    <rPh sb="8" eb="10">
      <t>ミマン</t>
    </rPh>
    <phoneticPr fontId="4"/>
  </si>
  <si>
    <t>５０％以上６０％未満</t>
    <rPh sb="3" eb="5">
      <t>イジョウ</t>
    </rPh>
    <rPh sb="8" eb="10">
      <t>ミマン</t>
    </rPh>
    <phoneticPr fontId="4"/>
  </si>
  <si>
    <t>６０％以上７０％未満</t>
    <rPh sb="3" eb="5">
      <t>イジョウ</t>
    </rPh>
    <rPh sb="8" eb="10">
      <t>ミマン</t>
    </rPh>
    <phoneticPr fontId="4"/>
  </si>
  <si>
    <t>７０％以上８０％未満</t>
    <rPh sb="3" eb="5">
      <t>イジョウ</t>
    </rPh>
    <rPh sb="8" eb="10">
      <t>ミマン</t>
    </rPh>
    <phoneticPr fontId="4"/>
  </si>
  <si>
    <t>８０％以上９０％未満</t>
    <rPh sb="3" eb="5">
      <t>イジョウ</t>
    </rPh>
    <rPh sb="8" eb="10">
      <t>ミマン</t>
    </rPh>
    <phoneticPr fontId="4"/>
  </si>
  <si>
    <t>９０％以上１００％未満</t>
    <rPh sb="3" eb="5">
      <t>イジョウ</t>
    </rPh>
    <rPh sb="9" eb="11">
      <t>ミマン</t>
    </rPh>
    <phoneticPr fontId="4"/>
  </si>
  <si>
    <t>合　　　　　計</t>
    <rPh sb="0" eb="7">
      <t>ゴウケイ</t>
    </rPh>
    <phoneticPr fontId="4"/>
  </si>
  <si>
    <t>　　土　　　　　木</t>
    <rPh sb="2" eb="9">
      <t>ドボク</t>
    </rPh>
    <phoneticPr fontId="4"/>
  </si>
  <si>
    <t>　　建　　　　　築</t>
    <rPh sb="2" eb="9">
      <t>ケンチク</t>
    </rPh>
    <phoneticPr fontId="4"/>
  </si>
  <si>
    <t>　　職　　　　　別</t>
    <rPh sb="2" eb="9">
      <t>ショクベツ</t>
    </rPh>
    <phoneticPr fontId="4"/>
  </si>
  <si>
    <t>　　職　　　　　別</t>
    <rPh sb="2" eb="3">
      <t>ショク</t>
    </rPh>
    <rPh sb="8" eb="9">
      <t>ベツ</t>
    </rPh>
    <phoneticPr fontId="4"/>
  </si>
  <si>
    <t>　　設　　　　　備</t>
    <rPh sb="2" eb="9">
      <t>セツビ</t>
    </rPh>
    <phoneticPr fontId="4"/>
  </si>
  <si>
    <t>-</t>
    <phoneticPr fontId="4"/>
  </si>
  <si>
    <t>表2－12－1　総工事件数に占める原価割れ工事件数の比率</t>
    <rPh sb="0" eb="1">
      <t>ヒョウ</t>
    </rPh>
    <rPh sb="8" eb="9">
      <t>ソウ</t>
    </rPh>
    <rPh sb="9" eb="11">
      <t>コウジ</t>
    </rPh>
    <rPh sb="11" eb="13">
      <t>ケンスウ</t>
    </rPh>
    <rPh sb="14" eb="15">
      <t>シ</t>
    </rPh>
    <rPh sb="17" eb="19">
      <t>ゲンカ</t>
    </rPh>
    <rPh sb="19" eb="20">
      <t>ワ</t>
    </rPh>
    <rPh sb="21" eb="23">
      <t>コウジ</t>
    </rPh>
    <rPh sb="23" eb="25">
      <t>ケンスウ</t>
    </rPh>
    <rPh sb="26" eb="28">
      <t>ヒリツ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</si>
  <si>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</si>
  <si>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</si>
  <si>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</si>
  <si>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原価割れ比率</t>
    <rPh sb="0" eb="2">
      <t>ゲンカ</t>
    </rPh>
    <rPh sb="2" eb="3">
      <t>ワ</t>
    </rPh>
    <rPh sb="4" eb="6">
      <t>ヒリツ</t>
    </rPh>
    <phoneticPr fontId="4"/>
  </si>
  <si>
    <t>500万円未満</t>
    <phoneticPr fontId="2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</si>
  <si>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</si>
  <si>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</si>
  <si>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</si>
  <si>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</si>
  <si>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　　　　　   3億円未満</t>
    <phoneticPr fontId="4"/>
  </si>
  <si>
    <t>3億円以上      　　　　　   10億円未満</t>
    <phoneticPr fontId="4"/>
  </si>
  <si>
    <t>10億円以上</t>
    <phoneticPr fontId="4"/>
  </si>
  <si>
    <t>　　一般土木建築</t>
    <phoneticPr fontId="4"/>
  </si>
  <si>
    <t>一般土木　　建築工事業</t>
    <phoneticPr fontId="4"/>
  </si>
  <si>
    <t xml:space="preserve"> 0%</t>
    <phoneticPr fontId="4"/>
  </si>
  <si>
    <t xml:space="preserve"> 0%超　10%以下</t>
    <phoneticPr fontId="4"/>
  </si>
  <si>
    <t>10%超　20%以下</t>
    <phoneticPr fontId="4"/>
  </si>
  <si>
    <t>20%超　30%以下</t>
    <phoneticPr fontId="2"/>
  </si>
  <si>
    <t>30%超　40%以下</t>
    <phoneticPr fontId="4"/>
  </si>
  <si>
    <t>40%超</t>
    <phoneticPr fontId="4"/>
  </si>
  <si>
    <t>土木工事業</t>
    <rPh sb="0" eb="2">
      <t>ドボク</t>
    </rPh>
    <rPh sb="2" eb="5">
      <t>コージ</t>
    </rPh>
    <phoneticPr fontId="4"/>
  </si>
  <si>
    <t xml:space="preserve"> 0%</t>
    <phoneticPr fontId="4"/>
  </si>
  <si>
    <t xml:space="preserve"> 0%超　10%以下</t>
    <phoneticPr fontId="4"/>
  </si>
  <si>
    <t>10%超　20%以下</t>
    <phoneticPr fontId="4"/>
  </si>
  <si>
    <t>20%超　30%以下</t>
    <phoneticPr fontId="2"/>
  </si>
  <si>
    <t>40%超</t>
    <phoneticPr fontId="4"/>
  </si>
  <si>
    <t>ほ装工事業</t>
    <rPh sb="0" eb="2">
      <t>ホソウ</t>
    </rPh>
    <rPh sb="2" eb="5">
      <t>コージ</t>
    </rPh>
    <phoneticPr fontId="4"/>
  </si>
  <si>
    <t xml:space="preserve"> 0%</t>
    <phoneticPr fontId="4"/>
  </si>
  <si>
    <t xml:space="preserve"> 0%超　10%以下</t>
    <phoneticPr fontId="4"/>
  </si>
  <si>
    <t>10%超　20%以下</t>
    <phoneticPr fontId="4"/>
  </si>
  <si>
    <t>20%超　30%以下</t>
    <phoneticPr fontId="2"/>
  </si>
  <si>
    <t>30%超　40%以下</t>
    <phoneticPr fontId="4"/>
  </si>
  <si>
    <t>40%超</t>
    <phoneticPr fontId="4"/>
  </si>
  <si>
    <t xml:space="preserve"> 0%</t>
    <phoneticPr fontId="4"/>
  </si>
  <si>
    <t xml:space="preserve"> 0%超　10%以下</t>
    <phoneticPr fontId="4"/>
  </si>
  <si>
    <t>10%超　20%以下</t>
    <phoneticPr fontId="4"/>
  </si>
  <si>
    <t>30%超　40%以下</t>
    <phoneticPr fontId="4"/>
  </si>
  <si>
    <t>40%超</t>
    <phoneticPr fontId="4"/>
  </si>
  <si>
    <t xml:space="preserve"> 0%</t>
    <phoneticPr fontId="4"/>
  </si>
  <si>
    <t xml:space="preserve"> 0%超　10%以下</t>
    <phoneticPr fontId="4"/>
  </si>
  <si>
    <t>10%超　20%以下</t>
    <phoneticPr fontId="4"/>
  </si>
  <si>
    <t>20%超　30%以下</t>
    <phoneticPr fontId="2"/>
  </si>
  <si>
    <t>40%超</t>
    <phoneticPr fontId="4"/>
  </si>
  <si>
    <t>水道施設　　　工事業</t>
    <rPh sb="0" eb="4">
      <t>スイド</t>
    </rPh>
    <rPh sb="7" eb="9">
      <t>コウジ</t>
    </rPh>
    <rPh sb="9" eb="10">
      <t>ギョウ</t>
    </rPh>
    <phoneticPr fontId="4"/>
  </si>
  <si>
    <t xml:space="preserve"> 0%</t>
    <phoneticPr fontId="4"/>
  </si>
  <si>
    <t xml:space="preserve"> 0%超　10%以下</t>
    <phoneticPr fontId="4"/>
  </si>
  <si>
    <t>20%超　30%以下</t>
    <phoneticPr fontId="2"/>
  </si>
  <si>
    <t>30%超　40%以下</t>
    <phoneticPr fontId="4"/>
  </si>
  <si>
    <t>40%超</t>
    <phoneticPr fontId="4"/>
  </si>
  <si>
    <t xml:space="preserve"> 0%超　10%以下</t>
    <phoneticPr fontId="4"/>
  </si>
  <si>
    <t>建築工事業</t>
    <rPh sb="0" eb="2">
      <t>ケンチク</t>
    </rPh>
    <rPh sb="2" eb="5">
      <t>コージ</t>
    </rPh>
    <phoneticPr fontId="4"/>
  </si>
  <si>
    <t xml:space="preserve"> 0%超　10%以下</t>
    <phoneticPr fontId="4"/>
  </si>
  <si>
    <t>10%超　20%以下</t>
    <phoneticPr fontId="4"/>
  </si>
  <si>
    <t>30%超　40%以下</t>
    <phoneticPr fontId="4"/>
  </si>
  <si>
    <t>木造建築　　　工事業</t>
    <rPh sb="0" eb="2">
      <t>モクゾウ</t>
    </rPh>
    <rPh sb="2" eb="4">
      <t>ケンチク</t>
    </rPh>
    <rPh sb="7" eb="10">
      <t>コージ</t>
    </rPh>
    <phoneticPr fontId="4"/>
  </si>
  <si>
    <t>10%超　20%以下</t>
    <phoneticPr fontId="4"/>
  </si>
  <si>
    <t>20%超　30%以下</t>
    <phoneticPr fontId="2"/>
  </si>
  <si>
    <t>30%超　40%以下</t>
    <phoneticPr fontId="4"/>
  </si>
  <si>
    <t>40%超</t>
    <phoneticPr fontId="4"/>
  </si>
  <si>
    <t>10%超　20%以下</t>
    <phoneticPr fontId="4"/>
  </si>
  <si>
    <t>20%超　30%以下</t>
    <phoneticPr fontId="2"/>
  </si>
  <si>
    <t>30%超　40%以下</t>
    <phoneticPr fontId="4"/>
  </si>
  <si>
    <t xml:space="preserve"> 0%</t>
    <phoneticPr fontId="4"/>
  </si>
  <si>
    <t xml:space="preserve"> 0%超　10%以下</t>
    <phoneticPr fontId="4"/>
  </si>
  <si>
    <t>10%超　20%以下</t>
    <phoneticPr fontId="4"/>
  </si>
  <si>
    <t>40%超</t>
    <phoneticPr fontId="4"/>
  </si>
  <si>
    <t>とび・土工・　　コンクリート　　工事業</t>
    <rPh sb="3" eb="4">
      <t>ド</t>
    </rPh>
    <rPh sb="4" eb="5">
      <t>ダイク</t>
    </rPh>
    <rPh sb="16" eb="19">
      <t>コージ</t>
    </rPh>
    <phoneticPr fontId="4"/>
  </si>
  <si>
    <t xml:space="preserve"> 0%</t>
    <phoneticPr fontId="4"/>
  </si>
  <si>
    <t xml:space="preserve"> 0%超　10%以下</t>
    <phoneticPr fontId="4"/>
  </si>
  <si>
    <t>10%超　20%以下</t>
    <phoneticPr fontId="4"/>
  </si>
  <si>
    <t>20%超　30%以下</t>
    <phoneticPr fontId="2"/>
  </si>
  <si>
    <t>鋼構造物　　工事業</t>
    <rPh sb="0" eb="9">
      <t>コウコ</t>
    </rPh>
    <phoneticPr fontId="4"/>
  </si>
  <si>
    <t xml:space="preserve"> 0%</t>
    <phoneticPr fontId="4"/>
  </si>
  <si>
    <t xml:space="preserve"> 0%超　10%以下</t>
    <phoneticPr fontId="4"/>
  </si>
  <si>
    <t>20%超　30%以下</t>
    <phoneticPr fontId="2"/>
  </si>
  <si>
    <t>30%超　40%以下</t>
    <phoneticPr fontId="4"/>
  </si>
  <si>
    <t>40%超</t>
    <phoneticPr fontId="4"/>
  </si>
  <si>
    <t>鉄筋工事業</t>
    <rPh sb="0" eb="2">
      <t>テッキン</t>
    </rPh>
    <rPh sb="2" eb="5">
      <t>コージ</t>
    </rPh>
    <phoneticPr fontId="4"/>
  </si>
  <si>
    <t xml:space="preserve"> 0%</t>
    <phoneticPr fontId="4"/>
  </si>
  <si>
    <t xml:space="preserve"> 0%超　10%以下</t>
    <phoneticPr fontId="4"/>
  </si>
  <si>
    <t>10%超　20%以下</t>
    <phoneticPr fontId="4"/>
  </si>
  <si>
    <t>解体工事業</t>
    <phoneticPr fontId="4"/>
  </si>
  <si>
    <t xml:space="preserve"> 0%超　10%以下</t>
    <phoneticPr fontId="4"/>
  </si>
  <si>
    <t>30%超　40%以下</t>
    <phoneticPr fontId="4"/>
  </si>
  <si>
    <t xml:space="preserve"> 0%</t>
    <phoneticPr fontId="4"/>
  </si>
  <si>
    <t>30%超　40%以下</t>
    <phoneticPr fontId="4"/>
  </si>
  <si>
    <t>左官工事業</t>
    <rPh sb="0" eb="2">
      <t>サカン</t>
    </rPh>
    <rPh sb="2" eb="5">
      <t>コージ</t>
    </rPh>
    <phoneticPr fontId="4"/>
  </si>
  <si>
    <t>10%超　20%以下</t>
    <phoneticPr fontId="4"/>
  </si>
  <si>
    <t>40%超</t>
    <phoneticPr fontId="4"/>
  </si>
  <si>
    <t>石工事業</t>
    <rPh sb="0" eb="1">
      <t>イシ</t>
    </rPh>
    <rPh sb="1" eb="4">
      <t>コージ</t>
    </rPh>
    <phoneticPr fontId="4"/>
  </si>
  <si>
    <t xml:space="preserve"> 0%超　10%以下</t>
    <phoneticPr fontId="4"/>
  </si>
  <si>
    <t>40%超</t>
    <phoneticPr fontId="4"/>
  </si>
  <si>
    <t>屋根工事業</t>
    <rPh sb="0" eb="2">
      <t>ヤネ</t>
    </rPh>
    <rPh sb="2" eb="5">
      <t>コージ</t>
    </rPh>
    <phoneticPr fontId="4"/>
  </si>
  <si>
    <t>30%超　40%以下</t>
    <phoneticPr fontId="4"/>
  </si>
  <si>
    <t>タイル・れんが・ブロック　　　工事業</t>
    <rPh sb="15" eb="18">
      <t>コージ</t>
    </rPh>
    <phoneticPr fontId="4"/>
  </si>
  <si>
    <t>板金工事業</t>
    <rPh sb="0" eb="2">
      <t>バンキン</t>
    </rPh>
    <rPh sb="2" eb="5">
      <t>コージ</t>
    </rPh>
    <phoneticPr fontId="4"/>
  </si>
  <si>
    <t>20%超　30%以下</t>
    <phoneticPr fontId="2"/>
  </si>
  <si>
    <t>40%超</t>
    <phoneticPr fontId="4"/>
  </si>
  <si>
    <t>ガラス工事業</t>
    <rPh sb="3" eb="6">
      <t>コージ</t>
    </rPh>
    <phoneticPr fontId="4"/>
  </si>
  <si>
    <t xml:space="preserve"> 0%</t>
    <phoneticPr fontId="4"/>
  </si>
  <si>
    <t>10%超　20%以下</t>
    <phoneticPr fontId="4"/>
  </si>
  <si>
    <t>30%超　40%以下</t>
    <phoneticPr fontId="4"/>
  </si>
  <si>
    <t>塗装工事業</t>
    <rPh sb="0" eb="2">
      <t>トソウ</t>
    </rPh>
    <rPh sb="2" eb="5">
      <t>コージ</t>
    </rPh>
    <phoneticPr fontId="4"/>
  </si>
  <si>
    <t xml:space="preserve"> 0%</t>
    <phoneticPr fontId="4"/>
  </si>
  <si>
    <t>20%超　30%以下</t>
    <phoneticPr fontId="2"/>
  </si>
  <si>
    <t>30%超　40%以下</t>
    <phoneticPr fontId="4"/>
  </si>
  <si>
    <t>40%超</t>
    <phoneticPr fontId="4"/>
  </si>
  <si>
    <t>防水工事業</t>
    <rPh sb="0" eb="2">
      <t>ボウスイ</t>
    </rPh>
    <rPh sb="2" eb="5">
      <t>コージ</t>
    </rPh>
    <phoneticPr fontId="4"/>
  </si>
  <si>
    <t xml:space="preserve"> 0%</t>
    <phoneticPr fontId="4"/>
  </si>
  <si>
    <t>内装仕上　　　工事業</t>
    <rPh sb="0" eb="2">
      <t>ナイソウ</t>
    </rPh>
    <rPh sb="2" eb="4">
      <t>シアゲ</t>
    </rPh>
    <rPh sb="7" eb="10">
      <t>コージ</t>
    </rPh>
    <phoneticPr fontId="4"/>
  </si>
  <si>
    <t xml:space="preserve"> 0%</t>
    <phoneticPr fontId="4"/>
  </si>
  <si>
    <t>建具工事業</t>
    <rPh sb="0" eb="2">
      <t>ケング</t>
    </rPh>
    <rPh sb="2" eb="5">
      <t>コージ</t>
    </rPh>
    <phoneticPr fontId="4"/>
  </si>
  <si>
    <t>10%超　20%以下</t>
    <phoneticPr fontId="4"/>
  </si>
  <si>
    <t>電気工事業</t>
    <rPh sb="0" eb="2">
      <t>デンキ</t>
    </rPh>
    <rPh sb="2" eb="5">
      <t>コージ</t>
    </rPh>
    <phoneticPr fontId="4"/>
  </si>
  <si>
    <t>30%超　40%以下</t>
    <phoneticPr fontId="4"/>
  </si>
  <si>
    <t>管工事業</t>
    <rPh sb="0" eb="1">
      <t>クダ</t>
    </rPh>
    <rPh sb="1" eb="4">
      <t>コージ</t>
    </rPh>
    <phoneticPr fontId="4"/>
  </si>
  <si>
    <t xml:space="preserve"> 0%</t>
    <phoneticPr fontId="4"/>
  </si>
  <si>
    <t>10%超　20%以下</t>
    <phoneticPr fontId="4"/>
  </si>
  <si>
    <t>30%超　40%以下</t>
    <phoneticPr fontId="4"/>
  </si>
  <si>
    <t>熱絶縁　　　工事業</t>
    <rPh sb="0" eb="1">
      <t>ネツ</t>
    </rPh>
    <rPh sb="1" eb="3">
      <t>ゼツエン</t>
    </rPh>
    <rPh sb="6" eb="9">
      <t>コージ</t>
    </rPh>
    <phoneticPr fontId="4"/>
  </si>
  <si>
    <t>20%超　30%以下</t>
    <phoneticPr fontId="2"/>
  </si>
  <si>
    <t>電気通信　　　　工事業</t>
    <rPh sb="0" eb="2">
      <t>デンキ</t>
    </rPh>
    <rPh sb="2" eb="4">
      <t>ツウシン</t>
    </rPh>
    <rPh sb="8" eb="11">
      <t>コージ</t>
    </rPh>
    <phoneticPr fontId="4"/>
  </si>
  <si>
    <t>さく井工事業</t>
    <rPh sb="2" eb="3">
      <t>イ</t>
    </rPh>
    <rPh sb="3" eb="6">
      <t>コージ</t>
    </rPh>
    <phoneticPr fontId="4"/>
  </si>
  <si>
    <t>20%超　30%以下</t>
    <phoneticPr fontId="2"/>
  </si>
  <si>
    <t>30%超　40%以下</t>
    <phoneticPr fontId="4"/>
  </si>
  <si>
    <t>消防施設工事業</t>
    <rPh sb="0" eb="2">
      <t>ショウボウ</t>
    </rPh>
    <rPh sb="2" eb="4">
      <t>シセツ</t>
    </rPh>
    <rPh sb="4" eb="7">
      <t>コージ</t>
    </rPh>
    <phoneticPr fontId="4"/>
  </si>
  <si>
    <t xml:space="preserve"> 0%</t>
    <phoneticPr fontId="4"/>
  </si>
  <si>
    <t>前　回　合　計</t>
    <rPh sb="0" eb="3">
      <t>ゼンカイ</t>
    </rPh>
    <rPh sb="4" eb="7">
      <t>ゴウケイ</t>
    </rPh>
    <phoneticPr fontId="4"/>
  </si>
  <si>
    <t xml:space="preserve"> 0%超　 5%以下</t>
    <phoneticPr fontId="4"/>
  </si>
  <si>
    <t xml:space="preserve"> 5%超　10%以下</t>
    <phoneticPr fontId="4"/>
  </si>
  <si>
    <t>10%超　15%以下</t>
  </si>
  <si>
    <t>15%超　20%以下</t>
    <phoneticPr fontId="4"/>
  </si>
  <si>
    <t>20%超</t>
    <phoneticPr fontId="4"/>
  </si>
  <si>
    <t>増　　　　　減</t>
    <rPh sb="0" eb="7">
      <t>ゾウゲン</t>
    </rPh>
    <phoneticPr fontId="4"/>
  </si>
  <si>
    <t xml:space="preserve"> 0%超　 5%以下</t>
    <phoneticPr fontId="4"/>
  </si>
  <si>
    <t>15%超　20%以下</t>
    <phoneticPr fontId="4"/>
  </si>
  <si>
    <t>20%超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</si>
  <si>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</si>
  <si>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</si>
  <si>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</si>
  <si>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</si>
  <si>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</si>
  <si>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2．無効回答企業 167社を除く</t>
    <phoneticPr fontId="2"/>
  </si>
  <si>
    <t>表2－12－2　総工事件数に占める原価割れ工事件数の比率（経年変化）</t>
    <rPh sb="0" eb="1">
      <t>ヒョウ</t>
    </rPh>
    <rPh sb="8" eb="9">
      <t>ソウ</t>
    </rPh>
    <rPh sb="9" eb="11">
      <t>コウジ</t>
    </rPh>
    <rPh sb="11" eb="13">
      <t>ケンスウ</t>
    </rPh>
    <rPh sb="14" eb="15">
      <t>シ</t>
    </rPh>
    <rPh sb="17" eb="19">
      <t>ゲンカ</t>
    </rPh>
    <rPh sb="19" eb="20">
      <t>ワ</t>
    </rPh>
    <rPh sb="21" eb="23">
      <t>コウジ</t>
    </rPh>
    <rPh sb="23" eb="25">
      <t>ケンスウ</t>
    </rPh>
    <rPh sb="26" eb="28">
      <t>ヒリツ</t>
    </rPh>
    <rPh sb="29" eb="31">
      <t>ケイネン</t>
    </rPh>
    <rPh sb="31" eb="33">
      <t>ヘンカ</t>
    </rPh>
    <phoneticPr fontId="4"/>
  </si>
  <si>
    <t>個　　人</t>
    <phoneticPr fontId="4"/>
  </si>
  <si>
    <t>法　　　　　　　人</t>
    <phoneticPr fontId="4"/>
  </si>
  <si>
    <t>年度</t>
    <rPh sb="0" eb="2">
      <t>１１ネンド</t>
    </rPh>
    <phoneticPr fontId="4"/>
  </si>
  <si>
    <t>500万円未満</t>
    <phoneticPr fontId="2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</si>
  <si>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</si>
  <si>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</si>
  <si>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</si>
  <si>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</si>
  <si>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　　　　　   3億円未満</t>
    <phoneticPr fontId="4"/>
  </si>
  <si>
    <t>3億円以上      　　　　　   10億円未満</t>
    <phoneticPr fontId="4"/>
  </si>
  <si>
    <t>10億円以上</t>
    <phoneticPr fontId="4"/>
  </si>
  <si>
    <t>R01
年度</t>
  </si>
  <si>
    <t xml:space="preserve"> 0%超　10%以下</t>
    <phoneticPr fontId="4"/>
  </si>
  <si>
    <t>10%超　20%以下</t>
    <phoneticPr fontId="4"/>
  </si>
  <si>
    <t>20%超　30%以下</t>
    <phoneticPr fontId="2"/>
  </si>
  <si>
    <t>30%超　40%以下</t>
    <phoneticPr fontId="4"/>
  </si>
  <si>
    <t>H26
年度</t>
    <phoneticPr fontId="4"/>
  </si>
  <si>
    <t>40%超</t>
    <phoneticPr fontId="4"/>
  </si>
  <si>
    <t>20%超　30%以下</t>
    <phoneticPr fontId="2"/>
  </si>
  <si>
    <t>40%超</t>
    <phoneticPr fontId="4"/>
  </si>
  <si>
    <t>H23
年度</t>
    <phoneticPr fontId="4"/>
  </si>
  <si>
    <t>10%超　20%以下</t>
    <phoneticPr fontId="4"/>
  </si>
  <si>
    <t>40%超</t>
    <phoneticPr fontId="4"/>
  </si>
  <si>
    <t>20%超　30%以下</t>
    <phoneticPr fontId="2"/>
  </si>
  <si>
    <t>H20
年度</t>
    <phoneticPr fontId="4"/>
  </si>
  <si>
    <t xml:space="preserve"> 0%超　10%以下</t>
    <phoneticPr fontId="4"/>
  </si>
  <si>
    <t>30%超　40%以下</t>
    <phoneticPr fontId="4"/>
  </si>
  <si>
    <t>H17
年度</t>
    <phoneticPr fontId="4"/>
  </si>
  <si>
    <t xml:space="preserve"> 0%超　10%以下</t>
    <phoneticPr fontId="4"/>
  </si>
  <si>
    <t>40%超</t>
    <phoneticPr fontId="4"/>
  </si>
  <si>
    <t>H14
年度</t>
    <phoneticPr fontId="4"/>
  </si>
  <si>
    <t>20%超　30%以下</t>
    <phoneticPr fontId="2"/>
  </si>
  <si>
    <t>H26年度</t>
    <phoneticPr fontId="4"/>
  </si>
  <si>
    <t>H23年度</t>
    <phoneticPr fontId="4"/>
  </si>
  <si>
    <t>H20年度</t>
    <phoneticPr fontId="4"/>
  </si>
  <si>
    <t>H17年度</t>
    <phoneticPr fontId="4"/>
  </si>
  <si>
    <t>業　種</t>
    <rPh sb="0" eb="3">
      <t>ギョウシュ</t>
    </rPh>
    <phoneticPr fontId="4"/>
  </si>
  <si>
    <t>一般
土木
建築</t>
    <phoneticPr fontId="2"/>
  </si>
  <si>
    <t>　０％</t>
    <phoneticPr fontId="4"/>
  </si>
  <si>
    <t>　０％超　１０％以下</t>
    <rPh sb="3" eb="4">
      <t>コ</t>
    </rPh>
    <rPh sb="8" eb="10">
      <t>イカ</t>
    </rPh>
    <phoneticPr fontId="4"/>
  </si>
  <si>
    <t>１０％超　２０％以下</t>
    <rPh sb="3" eb="4">
      <t>コ</t>
    </rPh>
    <rPh sb="8" eb="10">
      <t>イカ</t>
    </rPh>
    <phoneticPr fontId="4"/>
  </si>
  <si>
    <t>２０％超　３０％以下</t>
    <rPh sb="3" eb="4">
      <t>コ</t>
    </rPh>
    <rPh sb="8" eb="10">
      <t>イカ</t>
    </rPh>
    <phoneticPr fontId="4"/>
  </si>
  <si>
    <t>３０％超　４０％以下</t>
    <rPh sb="3" eb="4">
      <t>コ</t>
    </rPh>
    <rPh sb="8" eb="10">
      <t>イカ</t>
    </rPh>
    <phoneticPr fontId="4"/>
  </si>
  <si>
    <t>４０％超</t>
    <rPh sb="3" eb="4">
      <t>コ</t>
    </rPh>
    <phoneticPr fontId="4"/>
  </si>
  <si>
    <t>-</t>
    <phoneticPr fontId="4"/>
  </si>
  <si>
    <t>-</t>
    <phoneticPr fontId="4"/>
  </si>
  <si>
    <t>-</t>
    <phoneticPr fontId="4"/>
  </si>
  <si>
    <t>　０％</t>
    <phoneticPr fontId="4"/>
  </si>
  <si>
    <t>-</t>
    <phoneticPr fontId="4"/>
  </si>
  <si>
    <t>　０％</t>
    <phoneticPr fontId="4"/>
  </si>
  <si>
    <t>木造
建築</t>
    <rPh sb="0" eb="2">
      <t>モクゾウ</t>
    </rPh>
    <rPh sb="3" eb="5">
      <t>ケンチク</t>
    </rPh>
    <phoneticPr fontId="4"/>
  </si>
  <si>
    <t>　０％</t>
    <phoneticPr fontId="4"/>
  </si>
  <si>
    <t>-</t>
    <phoneticPr fontId="4"/>
  </si>
  <si>
    <t>　０％</t>
    <phoneticPr fontId="4"/>
  </si>
  <si>
    <t>-</t>
    <phoneticPr fontId="4"/>
  </si>
  <si>
    <t>-</t>
    <phoneticPr fontId="4"/>
  </si>
  <si>
    <t>　０％</t>
    <phoneticPr fontId="4"/>
  </si>
  <si>
    <t>表2－12－3　総工事件数に占める原価割れ工事件数の状況（下請比率、次数別集計）</t>
    <rPh sb="0" eb="1">
      <t>ヒョウ</t>
    </rPh>
    <rPh sb="8" eb="9">
      <t>ソウ</t>
    </rPh>
    <rPh sb="9" eb="11">
      <t>コウジ</t>
    </rPh>
    <rPh sb="11" eb="13">
      <t>ケンスウ</t>
    </rPh>
    <rPh sb="14" eb="15">
      <t>シ</t>
    </rPh>
    <rPh sb="17" eb="19">
      <t>ゲンカ</t>
    </rPh>
    <rPh sb="19" eb="20">
      <t>ワ</t>
    </rPh>
    <rPh sb="21" eb="23">
      <t>コウジ</t>
    </rPh>
    <rPh sb="23" eb="25">
      <t>ケンスウ</t>
    </rPh>
    <rPh sb="26" eb="28">
      <t>ジョウキョウ</t>
    </rPh>
    <rPh sb="29" eb="31">
      <t>シタウケ</t>
    </rPh>
    <rPh sb="31" eb="33">
      <t>ヒリツ</t>
    </rPh>
    <rPh sb="34" eb="36">
      <t>ジスウ</t>
    </rPh>
    <rPh sb="36" eb="37">
      <t>ベツ</t>
    </rPh>
    <rPh sb="37" eb="39">
      <t>シュウケイ</t>
    </rPh>
    <phoneticPr fontId="4"/>
  </si>
  <si>
    <t>下請比率、次数</t>
    <rPh sb="0" eb="2">
      <t>シタウケ</t>
    </rPh>
    <rPh sb="2" eb="4">
      <t>ヒリツ</t>
    </rPh>
    <rPh sb="5" eb="7">
      <t>ジスウ</t>
    </rPh>
    <phoneticPr fontId="4"/>
  </si>
  <si>
    <t>０％超　　　　　50％未満</t>
    <rPh sb="2" eb="3">
      <t>コ</t>
    </rPh>
    <rPh sb="11" eb="13">
      <t>ミマン</t>
    </rPh>
    <phoneticPr fontId="4"/>
  </si>
  <si>
    <t>合　計</t>
    <phoneticPr fontId="4"/>
  </si>
  <si>
    <t xml:space="preserve"> 0%</t>
  </si>
  <si>
    <t xml:space="preserve"> 0%超　10%以下</t>
    <phoneticPr fontId="2"/>
  </si>
  <si>
    <t>10%超　20%以下</t>
    <phoneticPr fontId="2"/>
  </si>
  <si>
    <t>20%超　30%以下</t>
    <phoneticPr fontId="2"/>
  </si>
  <si>
    <t>30%超　40%以下</t>
    <phoneticPr fontId="2"/>
  </si>
  <si>
    <t>40%超</t>
    <phoneticPr fontId="2"/>
  </si>
  <si>
    <t>０％超１０％未満</t>
    <rPh sb="2" eb="3">
      <t>チョウ</t>
    </rPh>
    <phoneticPr fontId="4"/>
  </si>
  <si>
    <t>三次以下下請</t>
  </si>
  <si>
    <t xml:space="preserve"> 0%超　10%以下</t>
    <phoneticPr fontId="2"/>
  </si>
  <si>
    <t>10%超　20%以下</t>
    <phoneticPr fontId="2"/>
  </si>
  <si>
    <t>20%超　30%以下</t>
    <phoneticPr fontId="2"/>
  </si>
  <si>
    <t>30%超　40%以下</t>
    <phoneticPr fontId="2"/>
  </si>
  <si>
    <t>40%超</t>
    <phoneticPr fontId="2"/>
  </si>
  <si>
    <t xml:space="preserve"> 0%超　10%以下</t>
    <phoneticPr fontId="2"/>
  </si>
  <si>
    <t>10%超　20%以下</t>
    <phoneticPr fontId="2"/>
  </si>
  <si>
    <t>20%超　30%以下</t>
    <phoneticPr fontId="2"/>
  </si>
  <si>
    <t>40%超</t>
    <phoneticPr fontId="2"/>
  </si>
  <si>
    <t>20%超　30%以下</t>
    <phoneticPr fontId="2"/>
  </si>
  <si>
    <t>小　計</t>
    <phoneticPr fontId="2"/>
  </si>
  <si>
    <t>表2－12－4　総工事件数に占める原価割れ工事件数の状況（上位１社）（専属比率別、下請比率、次数別集計）</t>
    <rPh sb="0" eb="1">
      <t>ヒョウ</t>
    </rPh>
    <rPh sb="8" eb="9">
      <t>ソウ</t>
    </rPh>
    <rPh sb="9" eb="11">
      <t>コウジ</t>
    </rPh>
    <rPh sb="11" eb="13">
      <t>ケンスウ</t>
    </rPh>
    <rPh sb="14" eb="15">
      <t>シ</t>
    </rPh>
    <rPh sb="17" eb="19">
      <t>ゲンカ</t>
    </rPh>
    <rPh sb="19" eb="20">
      <t>ワ</t>
    </rPh>
    <rPh sb="21" eb="23">
      <t>コウジ</t>
    </rPh>
    <rPh sb="23" eb="25">
      <t>ケンスウ</t>
    </rPh>
    <rPh sb="26" eb="28">
      <t>ジョウキョウ</t>
    </rPh>
    <rPh sb="29" eb="31">
      <t>ジョウイ</t>
    </rPh>
    <rPh sb="32" eb="33">
      <t>シャ</t>
    </rPh>
    <rPh sb="35" eb="37">
      <t>センゾク</t>
    </rPh>
    <rPh sb="37" eb="39">
      <t>ヒリツ</t>
    </rPh>
    <rPh sb="39" eb="40">
      <t>ベツ</t>
    </rPh>
    <rPh sb="41" eb="43">
      <t>シタウケ</t>
    </rPh>
    <rPh sb="43" eb="45">
      <t>ヒリツ</t>
    </rPh>
    <rPh sb="46" eb="48">
      <t>ジスウ</t>
    </rPh>
    <rPh sb="48" eb="49">
      <t>ベツ</t>
    </rPh>
    <rPh sb="49" eb="51">
      <t>シュウケイ</t>
    </rPh>
    <phoneticPr fontId="4"/>
  </si>
  <si>
    <t>50％以上100％以下</t>
    <rPh sb="3" eb="5">
      <t>イジョウ</t>
    </rPh>
    <rPh sb="9" eb="11">
      <t>イカ</t>
    </rPh>
    <phoneticPr fontId="4"/>
  </si>
  <si>
    <t>合　計</t>
    <phoneticPr fontId="4"/>
  </si>
  <si>
    <t>10%超　20%以下</t>
    <phoneticPr fontId="2"/>
  </si>
  <si>
    <t>20%超　30%以下</t>
    <phoneticPr fontId="2"/>
  </si>
  <si>
    <t>表2－12－5　総工事件数に占める原価割れ工事件数の状況（上位２社）（専属比率別、下請比率、次数別集計）</t>
    <rPh sb="0" eb="1">
      <t>ヒョウ</t>
    </rPh>
    <rPh sb="8" eb="9">
      <t>ソウ</t>
    </rPh>
    <rPh sb="9" eb="11">
      <t>コウジ</t>
    </rPh>
    <rPh sb="11" eb="13">
      <t>ケンスウ</t>
    </rPh>
    <rPh sb="14" eb="15">
      <t>シ</t>
    </rPh>
    <rPh sb="17" eb="19">
      <t>ゲンカ</t>
    </rPh>
    <rPh sb="19" eb="20">
      <t>ワ</t>
    </rPh>
    <rPh sb="21" eb="23">
      <t>コウジ</t>
    </rPh>
    <rPh sb="23" eb="25">
      <t>ケンスウ</t>
    </rPh>
    <rPh sb="26" eb="28">
      <t>ジョウキョウ</t>
    </rPh>
    <rPh sb="29" eb="31">
      <t>ジョウイ</t>
    </rPh>
    <rPh sb="32" eb="33">
      <t>シャ</t>
    </rPh>
    <rPh sb="35" eb="37">
      <t>センゾク</t>
    </rPh>
    <rPh sb="37" eb="39">
      <t>ヒリツ</t>
    </rPh>
    <rPh sb="39" eb="40">
      <t>ベツ</t>
    </rPh>
    <rPh sb="41" eb="43">
      <t>シタウケ</t>
    </rPh>
    <rPh sb="43" eb="45">
      <t>ヒリツ</t>
    </rPh>
    <rPh sb="46" eb="48">
      <t>ジスウ</t>
    </rPh>
    <rPh sb="48" eb="49">
      <t>ベツ</t>
    </rPh>
    <rPh sb="49" eb="51">
      <t>シュウケイ</t>
    </rPh>
    <phoneticPr fontId="4"/>
  </si>
  <si>
    <t xml:space="preserve"> 0%超　10%以下</t>
    <phoneticPr fontId="2"/>
  </si>
  <si>
    <t>10%超　20%以下</t>
    <phoneticPr fontId="2"/>
  </si>
  <si>
    <t>30%超　40%以下</t>
    <phoneticPr fontId="2"/>
  </si>
  <si>
    <t>40%超</t>
    <phoneticPr fontId="2"/>
  </si>
  <si>
    <t/>
  </si>
  <si>
    <t>2．無効回答企業 1,097社を除く</t>
  </si>
  <si>
    <t>2．無効回答企業 1,153社を除く</t>
  </si>
  <si>
    <t>2．無効回答企業 1,167社を除く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</si>
</sst>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0.0;&quot;▲ &quot;#,##0.0"/>
    <numFmt numFmtId="177" formatCode="0.0;&quot;▲ &quot;0.0"/>
    <numFmt numFmtId="178" formatCode="#,##0_ "/>
    <numFmt numFmtId="179" formatCode="\(0.0\)"/>
    <numFmt numFmtId="180" formatCode="[Black]\(0.0\)"/>
    <numFmt numFmtId="181" formatCode="[Black]\(#,##0.0\)"/>
    <numFmt numFmtId="182" formatCode="#,##0;&quot;▲ &quot;#,##0"/>
  </numFmts>
  <fonts count="13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8" fillId="0" borderId="0"/>
    <xf numFmtId="38" fontId="8" fillId="0" borderId="0" applyFont="0" applyFill="0" applyBorder="0" applyAlignment="0" applyProtection="0"/>
    <xf numFmtId="0" fontId="7" fillId="0" borderId="0"/>
  </cellStyleXfs>
  <cellXfs count="296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center" vertical="center" wrapText="1"/>
    </xf>
    <xf numFmtId="176" fontId="5" fillId="0" borderId="0" xfId="1" applyNumberFormat="1" applyFont="1" applyBorder="1" applyAlignment="1">
      <alignment vertical="center"/>
    </xf>
    <xf numFmtId="176" fontId="6" fillId="0" borderId="18" xfId="1" applyNumberFormat="1" applyFont="1" applyFill="1" applyBorder="1" applyAlignment="1">
      <alignment horizontal="center" vertical="center"/>
    </xf>
    <xf numFmtId="176" fontId="6" fillId="0" borderId="13" xfId="1" applyNumberFormat="1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178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176" fontId="5" fillId="0" borderId="0" xfId="1" applyNumberFormat="1" applyFont="1" applyAlignment="1">
      <alignment vertical="center" wrapText="1"/>
    </xf>
    <xf numFmtId="0" fontId="5" fillId="0" borderId="0" xfId="1" applyFont="1"/>
    <xf numFmtId="0" fontId="5" fillId="0" borderId="0" xfId="1" applyFont="1" applyAlignment="1">
      <alignment horizontal="right"/>
    </xf>
    <xf numFmtId="178" fontId="6" fillId="0" borderId="31" xfId="1" applyNumberFormat="1" applyFont="1" applyFill="1" applyBorder="1" applyAlignment="1">
      <alignment vertical="center"/>
    </xf>
    <xf numFmtId="178" fontId="6" fillId="0" borderId="29" xfId="1" applyNumberFormat="1" applyFont="1" applyFill="1" applyBorder="1" applyAlignment="1">
      <alignment vertical="center"/>
    </xf>
    <xf numFmtId="178" fontId="6" fillId="0" borderId="34" xfId="1" applyNumberFormat="1" applyFont="1" applyFill="1" applyBorder="1" applyAlignment="1">
      <alignment vertical="center"/>
    </xf>
    <xf numFmtId="0" fontId="5" fillId="0" borderId="0" xfId="1" applyFont="1" applyAlignment="1">
      <alignment horizontal="right" vertical="center"/>
    </xf>
    <xf numFmtId="178" fontId="5" fillId="0" borderId="0" xfId="1" quotePrefix="1" applyNumberFormat="1" applyFont="1" applyAlignment="1">
      <alignment vertical="center"/>
    </xf>
    <xf numFmtId="178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176" fontId="5" fillId="0" borderId="0" xfId="3" applyNumberFormat="1" applyFont="1" applyAlignment="1">
      <alignment vertical="center"/>
    </xf>
    <xf numFmtId="176" fontId="5" fillId="0" borderId="0" xfId="3" applyNumberFormat="1" applyFont="1" applyBorder="1" applyAlignment="1">
      <alignment vertical="center"/>
    </xf>
    <xf numFmtId="176" fontId="6" fillId="0" borderId="17" xfId="3" applyNumberFormat="1" applyFont="1" applyFill="1" applyBorder="1" applyAlignment="1">
      <alignment horizontal="center" vertical="center" wrapText="1"/>
    </xf>
    <xf numFmtId="176" fontId="6" fillId="0" borderId="10" xfId="3" applyNumberFormat="1" applyFont="1" applyFill="1" applyBorder="1" applyAlignment="1">
      <alignment horizontal="center" vertical="center" wrapText="1"/>
    </xf>
    <xf numFmtId="176" fontId="5" fillId="0" borderId="15" xfId="3" applyNumberFormat="1" applyFont="1" applyFill="1" applyBorder="1" applyAlignment="1">
      <alignment vertical="center" shrinkToFit="1"/>
    </xf>
    <xf numFmtId="176" fontId="5" fillId="0" borderId="4" xfId="1" applyNumberFormat="1" applyFont="1" applyFill="1" applyBorder="1" applyAlignment="1">
      <alignment vertical="center"/>
    </xf>
    <xf numFmtId="176" fontId="5" fillId="0" borderId="14" xfId="1" applyNumberFormat="1" applyFont="1" applyFill="1" applyBorder="1" applyAlignment="1">
      <alignment vertical="center"/>
    </xf>
    <xf numFmtId="176" fontId="5" fillId="0" borderId="16" xfId="1" applyNumberFormat="1" applyFont="1" applyFill="1" applyBorder="1" applyAlignment="1">
      <alignment vertical="center"/>
    </xf>
    <xf numFmtId="176" fontId="5" fillId="0" borderId="22" xfId="1" applyNumberFormat="1" applyFont="1" applyFill="1" applyBorder="1" applyAlignment="1">
      <alignment vertical="center"/>
    </xf>
    <xf numFmtId="176" fontId="5" fillId="0" borderId="0" xfId="3" applyNumberFormat="1" applyFont="1" applyFill="1" applyAlignment="1">
      <alignment vertical="center"/>
    </xf>
    <xf numFmtId="176" fontId="5" fillId="0" borderId="11" xfId="3" applyNumberFormat="1" applyFont="1" applyFill="1" applyBorder="1" applyAlignment="1">
      <alignment vertical="center" shrinkToFit="1"/>
    </xf>
    <xf numFmtId="176" fontId="5" fillId="0" borderId="13" xfId="3" applyNumberFormat="1" applyFont="1" applyFill="1" applyBorder="1" applyAlignment="1">
      <alignment vertical="center" shrinkToFit="1"/>
    </xf>
    <xf numFmtId="176" fontId="2" fillId="0" borderId="0" xfId="3" applyNumberFormat="1" applyFont="1" applyFill="1" applyAlignment="1">
      <alignment vertical="center"/>
    </xf>
    <xf numFmtId="0" fontId="5" fillId="0" borderId="0" xfId="3" applyFont="1" applyFill="1" applyAlignment="1">
      <alignment horizontal="right" vertical="center"/>
    </xf>
    <xf numFmtId="176" fontId="6" fillId="0" borderId="2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vertical="center"/>
    </xf>
    <xf numFmtId="176" fontId="5" fillId="0" borderId="2" xfId="3" applyNumberFormat="1" applyFont="1" applyFill="1" applyBorder="1" applyAlignment="1">
      <alignment horizontal="right" vertical="center"/>
    </xf>
    <xf numFmtId="176" fontId="5" fillId="0" borderId="7" xfId="3" applyNumberFormat="1" applyFont="1" applyFill="1" applyBorder="1" applyAlignment="1">
      <alignment horizontal="center" vertical="center"/>
    </xf>
    <xf numFmtId="178" fontId="5" fillId="0" borderId="12" xfId="3" applyNumberFormat="1" applyFont="1" applyFill="1" applyBorder="1" applyAlignment="1">
      <alignment vertical="center" shrinkToFit="1"/>
    </xf>
    <xf numFmtId="179" fontId="5" fillId="0" borderId="28" xfId="3" applyNumberFormat="1" applyFont="1" applyFill="1" applyBorder="1" applyAlignment="1">
      <alignment vertical="center" shrinkToFit="1"/>
    </xf>
    <xf numFmtId="178" fontId="5" fillId="0" borderId="14" xfId="3" applyNumberFormat="1" applyFont="1" applyFill="1" applyBorder="1" applyAlignment="1">
      <alignment vertical="center" shrinkToFit="1"/>
    </xf>
    <xf numFmtId="179" fontId="5" fillId="0" borderId="30" xfId="3" applyNumberFormat="1" applyFont="1" applyFill="1" applyBorder="1" applyAlignment="1">
      <alignment vertical="center" shrinkToFit="1"/>
    </xf>
    <xf numFmtId="178" fontId="5" fillId="0" borderId="16" xfId="3" applyNumberFormat="1" applyFont="1" applyFill="1" applyBorder="1" applyAlignment="1">
      <alignment vertical="center" shrinkToFit="1"/>
    </xf>
    <xf numFmtId="179" fontId="5" fillId="0" borderId="32" xfId="3" applyNumberFormat="1" applyFont="1" applyFill="1" applyBorder="1" applyAlignment="1">
      <alignment vertical="center" shrinkToFit="1"/>
    </xf>
    <xf numFmtId="176" fontId="5" fillId="0" borderId="17" xfId="3" applyNumberFormat="1" applyFont="1" applyFill="1" applyBorder="1" applyAlignment="1">
      <alignment vertical="center"/>
    </xf>
    <xf numFmtId="176" fontId="5" fillId="0" borderId="6" xfId="3" applyNumberFormat="1" applyFont="1" applyFill="1" applyBorder="1" applyAlignment="1">
      <alignment horizontal="center" vertical="center"/>
    </xf>
    <xf numFmtId="178" fontId="5" fillId="0" borderId="17" xfId="3" applyNumberFormat="1" applyFont="1" applyFill="1" applyBorder="1" applyAlignment="1">
      <alignment vertical="center" shrinkToFit="1"/>
    </xf>
    <xf numFmtId="179" fontId="5" fillId="0" borderId="18" xfId="3" applyNumberFormat="1" applyFont="1" applyFill="1" applyBorder="1" applyAlignment="1">
      <alignment vertical="center" shrinkToFit="1"/>
    </xf>
    <xf numFmtId="176" fontId="5" fillId="0" borderId="36" xfId="3" applyNumberFormat="1" applyFont="1" applyFill="1" applyBorder="1" applyAlignment="1">
      <alignment vertical="center"/>
    </xf>
    <xf numFmtId="176" fontId="5" fillId="0" borderId="39" xfId="3" applyNumberFormat="1" applyFont="1" applyFill="1" applyBorder="1" applyAlignment="1">
      <alignment horizontal="center" vertical="center"/>
    </xf>
    <xf numFmtId="178" fontId="5" fillId="0" borderId="36" xfId="3" applyNumberFormat="1" applyFont="1" applyFill="1" applyBorder="1" applyAlignment="1">
      <alignment vertical="center" shrinkToFit="1"/>
    </xf>
    <xf numFmtId="179" fontId="5" fillId="0" borderId="39" xfId="3" applyNumberFormat="1" applyFont="1" applyFill="1" applyBorder="1" applyAlignment="1">
      <alignment vertical="center" shrinkToFit="1"/>
    </xf>
    <xf numFmtId="178" fontId="5" fillId="0" borderId="22" xfId="3" applyNumberFormat="1" applyFont="1" applyFill="1" applyBorder="1" applyAlignment="1">
      <alignment vertical="center" shrinkToFit="1"/>
    </xf>
    <xf numFmtId="179" fontId="5" fillId="0" borderId="35" xfId="3" applyNumberFormat="1" applyFont="1" applyFill="1" applyBorder="1" applyAlignment="1">
      <alignment vertical="center" shrinkToFit="1"/>
    </xf>
    <xf numFmtId="176" fontId="5" fillId="0" borderId="17" xfId="3" applyNumberFormat="1" applyFont="1" applyFill="1" applyBorder="1" applyAlignment="1">
      <alignment horizontal="center" vertical="center"/>
    </xf>
    <xf numFmtId="176" fontId="5" fillId="0" borderId="18" xfId="3" applyNumberFormat="1" applyFont="1" applyFill="1" applyBorder="1" applyAlignment="1">
      <alignment horizontal="center" vertical="center"/>
    </xf>
    <xf numFmtId="178" fontId="5" fillId="0" borderId="4" xfId="3" applyNumberFormat="1" applyFont="1" applyFill="1" applyBorder="1" applyAlignment="1">
      <alignment vertical="center" shrinkToFit="1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176" fontId="6" fillId="0" borderId="2" xfId="1" applyNumberFormat="1" applyFont="1" applyFill="1" applyBorder="1" applyAlignment="1">
      <alignment horizontal="right" vertical="center"/>
    </xf>
    <xf numFmtId="176" fontId="6" fillId="0" borderId="6" xfId="1" applyNumberFormat="1" applyFont="1" applyFill="1" applyBorder="1" applyAlignment="1">
      <alignment horizontal="center" vertical="center"/>
    </xf>
    <xf numFmtId="0" fontId="1" fillId="0" borderId="0" xfId="1"/>
    <xf numFmtId="0" fontId="5" fillId="0" borderId="0" xfId="1" applyFont="1" applyFill="1" applyAlignment="1">
      <alignment horizontal="right" vertical="center"/>
    </xf>
    <xf numFmtId="0" fontId="1" fillId="0" borderId="19" xfId="1" applyFont="1" applyFill="1" applyBorder="1" applyAlignment="1">
      <alignment horizontal="center" vertical="top" textRotation="255"/>
    </xf>
    <xf numFmtId="178" fontId="6" fillId="0" borderId="25" xfId="1" applyNumberFormat="1" applyFont="1" applyFill="1" applyBorder="1" applyAlignment="1">
      <alignment vertical="center"/>
    </xf>
    <xf numFmtId="176" fontId="5" fillId="0" borderId="11" xfId="3" applyNumberFormat="1" applyFont="1" applyFill="1" applyBorder="1" applyAlignment="1">
      <alignment vertical="center"/>
    </xf>
    <xf numFmtId="176" fontId="5" fillId="0" borderId="21" xfId="3" applyNumberFormat="1" applyFont="1" applyFill="1" applyBorder="1" applyAlignment="1">
      <alignment vertical="center"/>
    </xf>
    <xf numFmtId="176" fontId="5" fillId="0" borderId="13" xfId="3" applyNumberFormat="1" applyFont="1" applyFill="1" applyBorder="1" applyAlignment="1">
      <alignment vertical="center"/>
    </xf>
    <xf numFmtId="176" fontId="5" fillId="0" borderId="15" xfId="3" applyNumberFormat="1" applyFont="1" applyFill="1" applyBorder="1" applyAlignment="1">
      <alignment vertical="center"/>
    </xf>
    <xf numFmtId="181" fontId="5" fillId="0" borderId="0" xfId="1" applyNumberFormat="1" applyFont="1" applyFill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26" xfId="1" applyNumberFormat="1" applyFont="1" applyFill="1" applyBorder="1" applyAlignment="1">
      <alignment horizontal="right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81" fontId="6" fillId="0" borderId="30" xfId="1" applyNumberFormat="1" applyFont="1" applyFill="1" applyBorder="1" applyAlignment="1">
      <alignment vertical="center"/>
    </xf>
    <xf numFmtId="181" fontId="6" fillId="0" borderId="32" xfId="1" applyNumberFormat="1" applyFont="1" applyFill="1" applyBorder="1" applyAlignment="1">
      <alignment vertical="center"/>
    </xf>
    <xf numFmtId="181" fontId="6" fillId="0" borderId="18" xfId="1" applyNumberFormat="1" applyFont="1" applyFill="1" applyBorder="1" applyAlignment="1">
      <alignment vertical="center"/>
    </xf>
    <xf numFmtId="0" fontId="6" fillId="0" borderId="19" xfId="1" applyFont="1" applyFill="1" applyBorder="1" applyAlignment="1">
      <alignment vertical="top"/>
    </xf>
    <xf numFmtId="176" fontId="6" fillId="0" borderId="19" xfId="1" applyNumberFormat="1" applyFont="1" applyFill="1" applyBorder="1" applyAlignment="1">
      <alignment vertical="top"/>
    </xf>
    <xf numFmtId="176" fontId="6" fillId="0" borderId="9" xfId="1" applyNumberFormat="1" applyFont="1" applyFill="1" applyBorder="1" applyAlignment="1">
      <alignment vertical="top"/>
    </xf>
    <xf numFmtId="0" fontId="6" fillId="0" borderId="19" xfId="1" applyFont="1" applyFill="1" applyBorder="1" applyAlignment="1">
      <alignment horizontal="center" vertical="top" textRotation="255"/>
    </xf>
    <xf numFmtId="181" fontId="6" fillId="0" borderId="35" xfId="1" applyNumberFormat="1" applyFont="1" applyFill="1" applyBorder="1" applyAlignment="1">
      <alignment vertical="center"/>
    </xf>
    <xf numFmtId="181" fontId="5" fillId="0" borderId="0" xfId="1" applyNumberFormat="1" applyFont="1" applyAlignment="1">
      <alignment vertical="center"/>
    </xf>
    <xf numFmtId="178" fontId="5" fillId="0" borderId="0" xfId="3" applyNumberFormat="1" applyFont="1" applyFill="1" applyAlignment="1">
      <alignment vertical="center"/>
    </xf>
    <xf numFmtId="176" fontId="5" fillId="0" borderId="1" xfId="3" applyNumberFormat="1" applyFont="1" applyFill="1" applyBorder="1" applyAlignment="1">
      <alignment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19" xfId="3" applyNumberFormat="1" applyFont="1" applyFill="1" applyBorder="1" applyAlignment="1">
      <alignment vertical="center"/>
    </xf>
    <xf numFmtId="176" fontId="5" fillId="0" borderId="8" xfId="3" applyNumberFormat="1" applyFont="1" applyFill="1" applyBorder="1" applyAlignment="1">
      <alignment horizontal="center" vertical="center" wrapText="1"/>
    </xf>
    <xf numFmtId="176" fontId="5" fillId="0" borderId="9" xfId="3" applyNumberFormat="1" applyFont="1" applyFill="1" applyBorder="1" applyAlignment="1">
      <alignment horizontal="center" vertical="center" wrapText="1"/>
    </xf>
    <xf numFmtId="176" fontId="5" fillId="0" borderId="23" xfId="3" applyNumberFormat="1" applyFont="1" applyFill="1" applyBorder="1" applyAlignment="1">
      <alignment horizontal="center" vertical="center" shrinkToFit="1"/>
    </xf>
    <xf numFmtId="176" fontId="5" fillId="0" borderId="21" xfId="3" applyNumberFormat="1" applyFont="1" applyFill="1" applyBorder="1" applyAlignment="1">
      <alignment vertical="center" shrinkToFit="1"/>
    </xf>
    <xf numFmtId="178" fontId="5" fillId="0" borderId="0" xfId="3" applyNumberFormat="1" applyFont="1" applyAlignment="1">
      <alignment vertical="center"/>
    </xf>
    <xf numFmtId="0" fontId="5" fillId="0" borderId="0" xfId="3" applyFont="1" applyAlignment="1">
      <alignment vertical="center"/>
    </xf>
    <xf numFmtId="179" fontId="6" fillId="0" borderId="29" xfId="1" applyNumberFormat="1" applyFont="1" applyFill="1" applyBorder="1" applyAlignment="1">
      <alignment vertical="center"/>
    </xf>
    <xf numFmtId="181" fontId="6" fillId="0" borderId="6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horizontal="center" vertical="center" wrapText="1"/>
    </xf>
    <xf numFmtId="176" fontId="5" fillId="0" borderId="0" xfId="3" applyNumberFormat="1" applyFont="1" applyFill="1" applyBorder="1" applyAlignment="1">
      <alignment vertical="center"/>
    </xf>
    <xf numFmtId="176" fontId="5" fillId="0" borderId="2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horizontal="center" vertical="center"/>
    </xf>
    <xf numFmtId="176" fontId="6" fillId="0" borderId="11" xfId="1" quotePrefix="1" applyNumberFormat="1" applyFont="1" applyFill="1" applyBorder="1" applyAlignment="1">
      <alignment vertical="center"/>
    </xf>
    <xf numFmtId="176" fontId="6" fillId="0" borderId="13" xfId="1" quotePrefix="1" applyNumberFormat="1" applyFont="1" applyFill="1" applyBorder="1" applyAlignment="1">
      <alignment vertical="center"/>
    </xf>
    <xf numFmtId="176" fontId="6" fillId="0" borderId="17" xfId="1" applyNumberFormat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vertical="top"/>
    </xf>
    <xf numFmtId="0" fontId="1" fillId="0" borderId="25" xfId="1" applyFont="1" applyFill="1" applyBorder="1"/>
    <xf numFmtId="0" fontId="6" fillId="0" borderId="7" xfId="1" applyFont="1" applyFill="1" applyBorder="1" applyAlignment="1">
      <alignment horizontal="center" vertical="center" wrapText="1"/>
    </xf>
    <xf numFmtId="0" fontId="1" fillId="0" borderId="7" xfId="1" applyFont="1" applyFill="1" applyBorder="1"/>
    <xf numFmtId="0" fontId="1" fillId="0" borderId="0" xfId="1" applyFont="1" applyFill="1" applyBorder="1"/>
    <xf numFmtId="0" fontId="1" fillId="0" borderId="9" xfId="1" applyFont="1" applyFill="1" applyBorder="1" applyAlignment="1">
      <alignment horizontal="center" vertical="top" textRotation="255"/>
    </xf>
    <xf numFmtId="0" fontId="1" fillId="0" borderId="17" xfId="1" applyFont="1" applyFill="1" applyBorder="1"/>
    <xf numFmtId="176" fontId="6" fillId="0" borderId="21" xfId="1" quotePrefix="1" applyNumberFormat="1" applyFont="1" applyFill="1" applyBorder="1" applyAlignment="1">
      <alignment vertical="center"/>
    </xf>
    <xf numFmtId="0" fontId="1" fillId="0" borderId="36" xfId="1" applyFont="1" applyFill="1" applyBorder="1"/>
    <xf numFmtId="0" fontId="1" fillId="0" borderId="37" xfId="1" applyFont="1" applyFill="1" applyBorder="1"/>
    <xf numFmtId="176" fontId="6" fillId="0" borderId="38" xfId="1" applyNumberFormat="1" applyFont="1" applyFill="1" applyBorder="1" applyAlignment="1">
      <alignment horizontal="center" vertical="center"/>
    </xf>
    <xf numFmtId="179" fontId="6" fillId="0" borderId="34" xfId="1" applyNumberFormat="1" applyFont="1" applyFill="1" applyBorder="1" applyAlignment="1">
      <alignment vertical="center"/>
    </xf>
    <xf numFmtId="178" fontId="6" fillId="0" borderId="22" xfId="1" applyNumberFormat="1" applyFont="1" applyFill="1" applyBorder="1" applyAlignment="1">
      <alignment vertical="center"/>
    </xf>
    <xf numFmtId="179" fontId="6" fillId="0" borderId="31" xfId="1" applyNumberFormat="1" applyFont="1" applyFill="1" applyBorder="1" applyAlignment="1">
      <alignment vertical="center"/>
    </xf>
    <xf numFmtId="179" fontId="6" fillId="0" borderId="5" xfId="1" applyNumberFormat="1" applyFont="1" applyFill="1" applyBorder="1" applyAlignment="1">
      <alignment vertical="center"/>
    </xf>
    <xf numFmtId="177" fontId="6" fillId="0" borderId="35" xfId="1" applyNumberFormat="1" applyFont="1" applyFill="1" applyBorder="1" applyAlignment="1">
      <alignment vertical="center"/>
    </xf>
    <xf numFmtId="177" fontId="6" fillId="0" borderId="34" xfId="1" applyNumberFormat="1" applyFont="1" applyFill="1" applyBorder="1" applyAlignment="1">
      <alignment vertical="center"/>
    </xf>
    <xf numFmtId="177" fontId="6" fillId="0" borderId="12" xfId="1" applyNumberFormat="1" applyFont="1" applyFill="1" applyBorder="1" applyAlignment="1">
      <alignment vertical="center"/>
    </xf>
    <xf numFmtId="177" fontId="5" fillId="0" borderId="27" xfId="1" applyNumberFormat="1" applyFont="1" applyFill="1" applyBorder="1" applyAlignment="1">
      <alignment vertical="center"/>
    </xf>
    <xf numFmtId="177" fontId="6" fillId="0" borderId="27" xfId="1" applyNumberFormat="1" applyFont="1" applyFill="1" applyBorder="1" applyAlignment="1">
      <alignment vertical="center"/>
    </xf>
    <xf numFmtId="177" fontId="6" fillId="0" borderId="28" xfId="1" applyNumberFormat="1" applyFont="1" applyFill="1" applyBorder="1" applyAlignment="1">
      <alignment vertical="center"/>
    </xf>
    <xf numFmtId="177" fontId="6" fillId="0" borderId="30" xfId="1" applyNumberFormat="1" applyFont="1" applyFill="1" applyBorder="1" applyAlignment="1">
      <alignment vertical="center"/>
    </xf>
    <xf numFmtId="177" fontId="6" fillId="0" borderId="29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177" fontId="5" fillId="0" borderId="29" xfId="1" applyNumberFormat="1" applyFont="1" applyFill="1" applyBorder="1" applyAlignment="1">
      <alignment vertical="center"/>
    </xf>
    <xf numFmtId="177" fontId="6" fillId="0" borderId="32" xfId="1" applyNumberFormat="1" applyFont="1" applyFill="1" applyBorder="1" applyAlignment="1">
      <alignment vertical="center"/>
    </xf>
    <xf numFmtId="177" fontId="6" fillId="0" borderId="31" xfId="1" applyNumberFormat="1" applyFont="1" applyFill="1" applyBorder="1" applyAlignment="1">
      <alignment vertical="center"/>
    </xf>
    <xf numFmtId="177" fontId="6" fillId="0" borderId="16" xfId="1" applyNumberFormat="1" applyFont="1" applyFill="1" applyBorder="1" applyAlignment="1">
      <alignment vertical="center"/>
    </xf>
    <xf numFmtId="177" fontId="5" fillId="0" borderId="31" xfId="1" applyNumberFormat="1" applyFont="1" applyFill="1" applyBorder="1" applyAlignment="1">
      <alignment vertical="center"/>
    </xf>
    <xf numFmtId="181" fontId="5" fillId="0" borderId="0" xfId="1" quotePrefix="1" applyNumberFormat="1" applyFont="1" applyFill="1" applyAlignment="1">
      <alignment vertical="center"/>
    </xf>
    <xf numFmtId="178" fontId="5" fillId="0" borderId="25" xfId="3" applyNumberFormat="1" applyFont="1" applyFill="1" applyBorder="1" applyAlignment="1">
      <alignment vertical="center"/>
    </xf>
    <xf numFmtId="176" fontId="6" fillId="0" borderId="1" xfId="3" applyNumberFormat="1" applyFont="1" applyFill="1" applyBorder="1" applyAlignment="1">
      <alignment vertical="center"/>
    </xf>
    <xf numFmtId="176" fontId="6" fillId="0" borderId="18" xfId="3" applyNumberFormat="1" applyFont="1" applyFill="1" applyBorder="1" applyAlignment="1">
      <alignment horizontal="center" vertical="center" wrapText="1"/>
    </xf>
    <xf numFmtId="176" fontId="5" fillId="0" borderId="21" xfId="3" quotePrefix="1" applyNumberFormat="1" applyFont="1" applyFill="1" applyBorder="1" applyAlignment="1">
      <alignment vertical="center"/>
    </xf>
    <xf numFmtId="176" fontId="5" fillId="0" borderId="11" xfId="4" applyNumberFormat="1" applyFont="1" applyFill="1" applyBorder="1" applyAlignment="1">
      <alignment vertical="center"/>
    </xf>
    <xf numFmtId="176" fontId="5" fillId="0" borderId="13" xfId="4" applyNumberFormat="1" applyFont="1" applyFill="1" applyBorder="1" applyAlignment="1">
      <alignment vertical="center"/>
    </xf>
    <xf numFmtId="176" fontId="5" fillId="0" borderId="15" xfId="4" applyNumberFormat="1" applyFont="1" applyFill="1" applyBorder="1" applyAlignment="1">
      <alignment vertical="center"/>
    </xf>
    <xf numFmtId="176" fontId="5" fillId="0" borderId="3" xfId="3" applyNumberFormat="1" applyFont="1" applyFill="1" applyBorder="1" applyAlignment="1">
      <alignment vertical="center"/>
    </xf>
    <xf numFmtId="176" fontId="5" fillId="0" borderId="17" xfId="3" applyNumberFormat="1" applyFont="1" applyFill="1" applyBorder="1" applyAlignment="1">
      <alignment horizontal="center" vertical="center" wrapText="1"/>
    </xf>
    <xf numFmtId="176" fontId="5" fillId="0" borderId="11" xfId="3" quotePrefix="1" applyNumberFormat="1" applyFont="1" applyFill="1" applyBorder="1" applyAlignment="1">
      <alignment vertical="center"/>
    </xf>
    <xf numFmtId="176" fontId="5" fillId="0" borderId="10" xfId="3" applyNumberFormat="1" applyFont="1" applyFill="1" applyBorder="1" applyAlignment="1">
      <alignment horizontal="center" vertical="center" shrinkToFit="1"/>
    </xf>
    <xf numFmtId="0" fontId="5" fillId="0" borderId="19" xfId="3" applyNumberFormat="1" applyFont="1" applyFill="1" applyBorder="1" applyAlignment="1">
      <alignment vertical="center"/>
    </xf>
    <xf numFmtId="0" fontId="5" fillId="0" borderId="17" xfId="3" applyNumberFormat="1" applyFont="1" applyFill="1" applyBorder="1" applyAlignment="1">
      <alignment vertical="center"/>
    </xf>
    <xf numFmtId="182" fontId="2" fillId="0" borderId="0" xfId="1" applyNumberFormat="1" applyFont="1" applyAlignment="1">
      <alignment vertical="center"/>
    </xf>
    <xf numFmtId="182" fontId="10" fillId="0" borderId="0" xfId="1" applyNumberFormat="1" applyFont="1" applyAlignment="1">
      <alignment vertical="center"/>
    </xf>
    <xf numFmtId="182" fontId="11" fillId="0" borderId="0" xfId="1" applyNumberFormat="1" applyFont="1" applyAlignment="1">
      <alignment vertical="center"/>
    </xf>
    <xf numFmtId="182" fontId="6" fillId="0" borderId="0" xfId="1" applyNumberFormat="1" applyFont="1" applyAlignment="1">
      <alignment vertical="center"/>
    </xf>
    <xf numFmtId="182" fontId="5" fillId="0" borderId="0" xfId="1" applyNumberFormat="1" applyFont="1" applyAlignment="1">
      <alignment vertical="center"/>
    </xf>
    <xf numFmtId="182" fontId="5" fillId="0" borderId="0" xfId="1" applyNumberFormat="1" applyFont="1" applyAlignment="1">
      <alignment horizontal="right" vertical="center"/>
    </xf>
    <xf numFmtId="182" fontId="6" fillId="0" borderId="3" xfId="1" applyNumberFormat="1" applyFont="1" applyBorder="1" applyAlignment="1">
      <alignment horizontal="right" vertical="center"/>
    </xf>
    <xf numFmtId="182" fontId="5" fillId="0" borderId="26" xfId="1" applyNumberFormat="1" applyFont="1" applyBorder="1" applyAlignment="1">
      <alignment horizontal="center" vertical="center"/>
    </xf>
    <xf numFmtId="182" fontId="6" fillId="0" borderId="9" xfId="1" applyNumberFormat="1" applyFont="1" applyBorder="1" applyAlignment="1">
      <alignment wrapText="1"/>
    </xf>
    <xf numFmtId="182" fontId="5" fillId="0" borderId="17" xfId="1" applyNumberFormat="1" applyFont="1" applyBorder="1" applyAlignment="1">
      <alignment horizontal="center" vertical="center" wrapText="1"/>
    </xf>
    <xf numFmtId="182" fontId="5" fillId="0" borderId="18" xfId="1" applyNumberFormat="1" applyFont="1" applyBorder="1" applyAlignment="1">
      <alignment horizontal="center" vertical="center" wrapText="1"/>
    </xf>
    <xf numFmtId="182" fontId="6" fillId="0" borderId="0" xfId="1" applyNumberFormat="1" applyFont="1" applyAlignment="1">
      <alignment horizontal="center" vertical="center" wrapText="1"/>
    </xf>
    <xf numFmtId="182" fontId="6" fillId="0" borderId="11" xfId="1" applyNumberFormat="1" applyFont="1" applyBorder="1" applyAlignment="1">
      <alignment vertical="center"/>
    </xf>
    <xf numFmtId="182" fontId="6" fillId="0" borderId="0" xfId="1" applyNumberFormat="1" applyFont="1" applyBorder="1" applyAlignment="1">
      <alignment vertical="center"/>
    </xf>
    <xf numFmtId="182" fontId="6" fillId="0" borderId="13" xfId="1" applyNumberFormat="1" applyFont="1" applyBorder="1" applyAlignment="1">
      <alignment vertical="center"/>
    </xf>
    <xf numFmtId="182" fontId="6" fillId="0" borderId="40" xfId="1" applyNumberFormat="1" applyFont="1" applyBorder="1" applyAlignment="1">
      <alignment vertical="center"/>
    </xf>
    <xf numFmtId="182" fontId="6" fillId="0" borderId="9" xfId="1" applyNumberFormat="1" applyFont="1" applyBorder="1" applyAlignment="1">
      <alignment horizontal="center" vertical="center"/>
    </xf>
    <xf numFmtId="182" fontId="6" fillId="0" borderId="0" xfId="1" applyNumberFormat="1" applyFont="1" applyAlignment="1">
      <alignment horizontal="right" vertical="center"/>
    </xf>
    <xf numFmtId="182" fontId="6" fillId="0" borderId="0" xfId="1" applyNumberFormat="1" applyFont="1" applyBorder="1" applyAlignment="1">
      <alignment horizontal="center" vertical="center"/>
    </xf>
    <xf numFmtId="179" fontId="6" fillId="0" borderId="0" xfId="1" applyNumberFormat="1" applyFont="1" applyBorder="1" applyAlignment="1">
      <alignment vertical="center"/>
    </xf>
    <xf numFmtId="182" fontId="9" fillId="0" borderId="0" xfId="1" applyNumberFormat="1" applyFont="1" applyAlignment="1">
      <alignment vertical="center"/>
    </xf>
    <xf numFmtId="182" fontId="6" fillId="0" borderId="1" xfId="1" applyNumberFormat="1" applyFont="1" applyBorder="1" applyAlignment="1">
      <alignment vertical="center"/>
    </xf>
    <xf numFmtId="182" fontId="6" fillId="0" borderId="2" xfId="1" applyNumberFormat="1" applyFont="1" applyBorder="1" applyAlignment="1">
      <alignment horizontal="right" vertical="center"/>
    </xf>
    <xf numFmtId="182" fontId="6" fillId="0" borderId="17" xfId="1" applyNumberFormat="1" applyFont="1" applyBorder="1" applyAlignment="1">
      <alignment horizontal="center" wrapText="1"/>
    </xf>
    <xf numFmtId="182" fontId="6" fillId="0" borderId="18" xfId="1" applyNumberFormat="1" applyFont="1" applyBorder="1" applyAlignment="1">
      <alignment wrapText="1"/>
    </xf>
    <xf numFmtId="182" fontId="6" fillId="0" borderId="19" xfId="1" applyNumberFormat="1" applyFont="1" applyBorder="1" applyAlignment="1">
      <alignment vertical="center"/>
    </xf>
    <xf numFmtId="182" fontId="6" fillId="0" borderId="15" xfId="1" applyNumberFormat="1" applyFont="1" applyBorder="1" applyAlignment="1">
      <alignment vertical="center"/>
    </xf>
    <xf numFmtId="182" fontId="6" fillId="0" borderId="17" xfId="1" applyNumberFormat="1" applyFont="1" applyBorder="1" applyAlignment="1">
      <alignment horizontal="center" vertical="center"/>
    </xf>
    <xf numFmtId="182" fontId="6" fillId="0" borderId="18" xfId="1" applyNumberFormat="1" applyFont="1" applyBorder="1" applyAlignment="1">
      <alignment horizontal="center" vertical="center"/>
    </xf>
    <xf numFmtId="182" fontId="6" fillId="0" borderId="36" xfId="1" applyNumberFormat="1" applyFont="1" applyBorder="1" applyAlignment="1">
      <alignment horizontal="center" vertical="center"/>
    </xf>
    <xf numFmtId="182" fontId="6" fillId="0" borderId="38" xfId="1" applyNumberFormat="1" applyFont="1" applyBorder="1" applyAlignment="1">
      <alignment horizontal="center" vertical="center"/>
    </xf>
    <xf numFmtId="182" fontId="6" fillId="0" borderId="19" xfId="1" applyNumberFormat="1" applyFont="1" applyBorder="1" applyAlignment="1">
      <alignment horizontal="center" vertical="center"/>
    </xf>
    <xf numFmtId="179" fontId="6" fillId="0" borderId="30" xfId="1" applyNumberFormat="1" applyFont="1" applyBorder="1" applyAlignment="1">
      <alignment vertical="center" shrinkToFit="1"/>
    </xf>
    <xf numFmtId="179" fontId="6" fillId="0" borderId="28" xfId="1" applyNumberFormat="1" applyFont="1" applyBorder="1" applyAlignment="1">
      <alignment vertical="center" shrinkToFit="1"/>
    </xf>
    <xf numFmtId="178" fontId="6" fillId="0" borderId="31" xfId="1" applyNumberFormat="1" applyFont="1" applyFill="1" applyBorder="1" applyAlignment="1">
      <alignment vertical="center" shrinkToFit="1"/>
    </xf>
    <xf numFmtId="179" fontId="6" fillId="0" borderId="28" xfId="1" applyNumberFormat="1" applyFont="1" applyFill="1" applyBorder="1" applyAlignment="1">
      <alignment vertical="center" shrinkToFit="1"/>
    </xf>
    <xf numFmtId="178" fontId="6" fillId="0" borderId="27" xfId="1" applyNumberFormat="1" applyFont="1" applyFill="1" applyBorder="1" applyAlignment="1">
      <alignment vertical="center" shrinkToFit="1"/>
    </xf>
    <xf numFmtId="178" fontId="6" fillId="0" borderId="29" xfId="1" applyNumberFormat="1" applyFont="1" applyFill="1" applyBorder="1" applyAlignment="1">
      <alignment vertical="center" shrinkToFit="1"/>
    </xf>
    <xf numFmtId="178" fontId="6" fillId="0" borderId="34" xfId="1" applyNumberFormat="1" applyFont="1" applyFill="1" applyBorder="1" applyAlignment="1">
      <alignment vertical="center" shrinkToFit="1"/>
    </xf>
    <xf numFmtId="178" fontId="6" fillId="0" borderId="29" xfId="1" applyNumberFormat="1" applyFont="1" applyFill="1" applyBorder="1" applyAlignment="1">
      <alignment horizontal="right" vertical="center" shrinkToFit="1"/>
    </xf>
    <xf numFmtId="178" fontId="6" fillId="0" borderId="25" xfId="1" applyNumberFormat="1" applyFont="1" applyFill="1" applyBorder="1" applyAlignment="1">
      <alignment vertical="center" shrinkToFit="1"/>
    </xf>
    <xf numFmtId="181" fontId="6" fillId="0" borderId="28" xfId="1" applyNumberFormat="1" applyFont="1" applyFill="1" applyBorder="1" applyAlignment="1">
      <alignment vertical="center" shrinkToFit="1"/>
    </xf>
    <xf numFmtId="181" fontId="6" fillId="0" borderId="30" xfId="1" applyNumberFormat="1" applyFont="1" applyFill="1" applyBorder="1" applyAlignment="1">
      <alignment vertical="center" shrinkToFit="1"/>
    </xf>
    <xf numFmtId="181" fontId="6" fillId="0" borderId="32" xfId="1" applyNumberFormat="1" applyFont="1" applyFill="1" applyBorder="1" applyAlignment="1">
      <alignment vertical="center" shrinkToFit="1"/>
    </xf>
    <xf numFmtId="181" fontId="6" fillId="0" borderId="18" xfId="1" applyNumberFormat="1" applyFont="1" applyFill="1" applyBorder="1" applyAlignment="1">
      <alignment vertical="center" shrinkToFit="1"/>
    </xf>
    <xf numFmtId="181" fontId="6" fillId="0" borderId="30" xfId="1" applyNumberFormat="1" applyFont="1" applyFill="1" applyBorder="1" applyAlignment="1">
      <alignment horizontal="right" vertical="center" shrinkToFit="1"/>
    </xf>
    <xf numFmtId="181" fontId="6" fillId="0" borderId="18" xfId="1" applyNumberFormat="1" applyFont="1" applyFill="1" applyBorder="1" applyAlignment="1">
      <alignment horizontal="right" vertical="center" shrinkToFit="1"/>
    </xf>
    <xf numFmtId="181" fontId="6" fillId="0" borderId="35" xfId="1" applyNumberFormat="1" applyFont="1" applyFill="1" applyBorder="1" applyAlignment="1">
      <alignment vertical="center" shrinkToFit="1"/>
    </xf>
    <xf numFmtId="181" fontId="6" fillId="0" borderId="38" xfId="1" applyNumberFormat="1" applyFont="1" applyFill="1" applyBorder="1" applyAlignment="1">
      <alignment vertical="center" shrinkToFit="1"/>
    </xf>
    <xf numFmtId="179" fontId="6" fillId="0" borderId="42" xfId="1" applyNumberFormat="1" applyFont="1" applyBorder="1" applyAlignment="1">
      <alignment vertical="center" shrinkToFit="1"/>
    </xf>
    <xf numFmtId="179" fontId="6" fillId="0" borderId="18" xfId="1" applyNumberFormat="1" applyFont="1" applyBorder="1" applyAlignment="1">
      <alignment vertical="center" shrinkToFit="1"/>
    </xf>
    <xf numFmtId="178" fontId="6" fillId="0" borderId="25" xfId="1" applyNumberFormat="1" applyFont="1" applyFill="1" applyBorder="1" applyAlignment="1">
      <alignment horizontal="right" vertical="center" shrinkToFit="1"/>
    </xf>
    <xf numFmtId="178" fontId="6" fillId="0" borderId="37" xfId="1" applyNumberFormat="1" applyFont="1" applyFill="1" applyBorder="1" applyAlignment="1">
      <alignment vertical="center" shrinkToFit="1"/>
    </xf>
    <xf numFmtId="182" fontId="6" fillId="0" borderId="12" xfId="1" applyNumberFormat="1" applyFont="1" applyBorder="1" applyAlignment="1">
      <alignment vertical="center" shrinkToFit="1"/>
    </xf>
    <xf numFmtId="182" fontId="6" fillId="0" borderId="14" xfId="1" applyNumberFormat="1" applyFont="1" applyBorder="1" applyAlignment="1">
      <alignment vertical="center" shrinkToFit="1"/>
    </xf>
    <xf numFmtId="182" fontId="6" fillId="0" borderId="41" xfId="1" applyNumberFormat="1" applyFont="1" applyBorder="1" applyAlignment="1">
      <alignment vertical="center" shrinkToFit="1"/>
    </xf>
    <xf numFmtId="182" fontId="6" fillId="0" borderId="17" xfId="1" applyNumberFormat="1" applyFont="1" applyBorder="1" applyAlignment="1">
      <alignment vertical="center" shrinkToFit="1"/>
    </xf>
    <xf numFmtId="182" fontId="6" fillId="0" borderId="12" xfId="1" applyNumberFormat="1" applyFont="1" applyFill="1" applyBorder="1" applyAlignment="1">
      <alignment vertical="center" shrinkToFit="1"/>
    </xf>
    <xf numFmtId="180" fontId="12" fillId="0" borderId="28" xfId="1" applyNumberFormat="1" applyFont="1" applyBorder="1" applyAlignment="1">
      <alignment vertical="center" shrinkToFit="1"/>
    </xf>
    <xf numFmtId="180" fontId="12" fillId="0" borderId="30" xfId="1" applyNumberFormat="1" applyFont="1" applyBorder="1" applyAlignment="1">
      <alignment vertical="center" shrinkToFit="1"/>
    </xf>
    <xf numFmtId="182" fontId="6" fillId="0" borderId="20" xfId="1" applyNumberFormat="1" applyFont="1" applyBorder="1" applyAlignment="1">
      <alignment vertical="center" shrinkToFit="1"/>
    </xf>
    <xf numFmtId="180" fontId="12" fillId="0" borderId="33" xfId="1" applyNumberFormat="1" applyFont="1" applyBorder="1" applyAlignment="1">
      <alignment vertical="center" shrinkToFit="1"/>
    </xf>
    <xf numFmtId="180" fontId="12" fillId="0" borderId="18" xfId="1" applyNumberFormat="1" applyFont="1" applyBorder="1" applyAlignment="1">
      <alignment vertical="center" shrinkToFit="1"/>
    </xf>
    <xf numFmtId="182" fontId="6" fillId="0" borderId="24" xfId="1" applyNumberFormat="1" applyFont="1" applyBorder="1" applyAlignment="1">
      <alignment vertical="center" shrinkToFit="1"/>
    </xf>
    <xf numFmtId="180" fontId="12" fillId="0" borderId="39" xfId="1" applyNumberFormat="1" applyFont="1" applyBorder="1" applyAlignment="1">
      <alignment vertical="center" shrinkToFit="1"/>
    </xf>
    <xf numFmtId="182" fontId="6" fillId="0" borderId="22" xfId="1" applyNumberFormat="1" applyFont="1" applyBorder="1" applyAlignment="1">
      <alignment vertical="center" shrinkToFit="1"/>
    </xf>
    <xf numFmtId="180" fontId="12" fillId="0" borderId="35" xfId="1" applyNumberFormat="1" applyFont="1" applyFill="1" applyBorder="1" applyAlignment="1">
      <alignment vertical="center" shrinkToFit="1"/>
    </xf>
    <xf numFmtId="182" fontId="6" fillId="0" borderId="22" xfId="1" applyNumberFormat="1" applyFont="1" applyFill="1" applyBorder="1" applyAlignment="1">
      <alignment vertical="center" shrinkToFit="1"/>
    </xf>
    <xf numFmtId="180" fontId="12" fillId="0" borderId="35" xfId="1" applyNumberFormat="1" applyFont="1" applyBorder="1" applyAlignment="1">
      <alignment vertical="center" shrinkToFit="1"/>
    </xf>
    <xf numFmtId="180" fontId="12" fillId="0" borderId="28" xfId="1" applyNumberFormat="1" applyFont="1" applyFill="1" applyBorder="1" applyAlignment="1">
      <alignment vertical="center" shrinkToFit="1"/>
    </xf>
    <xf numFmtId="182" fontId="6" fillId="0" borderId="14" xfId="1" applyNumberFormat="1" applyFont="1" applyFill="1" applyBorder="1" applyAlignment="1">
      <alignment vertical="center" shrinkToFit="1"/>
    </xf>
    <xf numFmtId="180" fontId="12" fillId="0" borderId="30" xfId="1" applyNumberFormat="1" applyFont="1" applyFill="1" applyBorder="1" applyAlignment="1">
      <alignment vertical="center" shrinkToFit="1"/>
    </xf>
    <xf numFmtId="182" fontId="6" fillId="0" borderId="20" xfId="1" applyNumberFormat="1" applyFont="1" applyFill="1" applyBorder="1" applyAlignment="1">
      <alignment vertical="center" shrinkToFit="1"/>
    </xf>
    <xf numFmtId="180" fontId="12" fillId="0" borderId="33" xfId="1" applyNumberFormat="1" applyFont="1" applyFill="1" applyBorder="1" applyAlignment="1">
      <alignment vertical="center" shrinkToFit="1"/>
    </xf>
    <xf numFmtId="182" fontId="6" fillId="0" borderId="17" xfId="1" applyNumberFormat="1" applyFont="1" applyFill="1" applyBorder="1" applyAlignment="1">
      <alignment vertical="center" shrinkToFit="1"/>
    </xf>
    <xf numFmtId="180" fontId="12" fillId="0" borderId="18" xfId="1" applyNumberFormat="1" applyFont="1" applyFill="1" applyBorder="1" applyAlignment="1">
      <alignment vertical="center" shrinkToFit="1"/>
    </xf>
    <xf numFmtId="182" fontId="6" fillId="0" borderId="24" xfId="1" applyNumberFormat="1" applyFont="1" applyFill="1" applyBorder="1" applyAlignment="1">
      <alignment vertical="center" shrinkToFit="1"/>
    </xf>
    <xf numFmtId="180" fontId="12" fillId="0" borderId="39" xfId="1" applyNumberFormat="1" applyFont="1" applyFill="1" applyBorder="1" applyAlignment="1">
      <alignment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17" xfId="1" applyNumberFormat="1" applyFont="1" applyFill="1" applyBorder="1" applyAlignment="1">
      <alignment horizontal="center" vertical="center" wrapText="1"/>
    </xf>
    <xf numFmtId="176" fontId="6" fillId="0" borderId="25" xfId="1" applyNumberFormat="1" applyFont="1" applyFill="1" applyBorder="1" applyAlignment="1">
      <alignment horizontal="center" vertical="center" wrapText="1"/>
    </xf>
    <xf numFmtId="176" fontId="6" fillId="0" borderId="26" xfId="1" applyNumberFormat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4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vertical="top" textRotation="255" wrapText="1"/>
    </xf>
    <xf numFmtId="0" fontId="6" fillId="0" borderId="19" xfId="1" applyFont="1" applyFill="1" applyBorder="1" applyAlignment="1">
      <alignment vertical="top" textRotation="255" wrapText="1"/>
    </xf>
    <xf numFmtId="176" fontId="6" fillId="0" borderId="3" xfId="1" applyNumberFormat="1" applyFont="1" applyFill="1" applyBorder="1" applyAlignment="1">
      <alignment vertical="top" wrapText="1"/>
    </xf>
    <xf numFmtId="0" fontId="6" fillId="0" borderId="19" xfId="1" applyFont="1" applyFill="1" applyBorder="1" applyAlignment="1">
      <alignment vertical="top" wrapText="1"/>
    </xf>
    <xf numFmtId="0" fontId="6" fillId="0" borderId="9" xfId="1" applyFont="1" applyFill="1" applyBorder="1" applyAlignment="1">
      <alignment vertical="top" textRotation="255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top" textRotation="255"/>
    </xf>
    <xf numFmtId="0" fontId="1" fillId="0" borderId="19" xfId="1" applyFont="1" applyFill="1" applyBorder="1" applyAlignment="1">
      <alignment horizontal="center" vertical="top" textRotation="255"/>
    </xf>
    <xf numFmtId="176" fontId="6" fillId="0" borderId="19" xfId="1" applyNumberFormat="1" applyFont="1" applyFill="1" applyBorder="1" applyAlignment="1">
      <alignment vertical="top" textRotation="255" wrapText="1"/>
    </xf>
    <xf numFmtId="176" fontId="6" fillId="0" borderId="19" xfId="1" applyNumberFormat="1" applyFont="1" applyFill="1" applyBorder="1" applyAlignment="1">
      <alignment vertical="top" wrapText="1"/>
    </xf>
    <xf numFmtId="181" fontId="6" fillId="0" borderId="4" xfId="1" quotePrefix="1" applyNumberFormat="1" applyFont="1" applyFill="1" applyBorder="1" applyAlignment="1">
      <alignment horizontal="center" vertical="center"/>
    </xf>
    <xf numFmtId="181" fontId="6" fillId="0" borderId="6" xfId="1" quotePrefix="1" applyNumberFormat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 wrapText="1"/>
    </xf>
    <xf numFmtId="0" fontId="1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176" fontId="5" fillId="0" borderId="3" xfId="3" applyNumberFormat="1" applyFont="1" applyFill="1" applyBorder="1" applyAlignment="1">
      <alignment horizontal="center" vertical="center" wrapText="1"/>
    </xf>
    <xf numFmtId="176" fontId="5" fillId="0" borderId="19" xfId="3" applyNumberFormat="1" applyFont="1" applyFill="1" applyBorder="1" applyAlignment="1">
      <alignment horizontal="center" vertical="center" wrapText="1"/>
    </xf>
    <xf numFmtId="176" fontId="5" fillId="0" borderId="9" xfId="3" applyNumberFormat="1" applyFont="1" applyFill="1" applyBorder="1" applyAlignment="1">
      <alignment horizontal="center" vertical="center" wrapText="1"/>
    </xf>
    <xf numFmtId="176" fontId="6" fillId="0" borderId="3" xfId="3" applyNumberFormat="1" applyFont="1" applyFill="1" applyBorder="1" applyAlignment="1">
      <alignment horizontal="center" vertical="center"/>
    </xf>
    <xf numFmtId="176" fontId="6" fillId="0" borderId="9" xfId="3" applyNumberFormat="1" applyFont="1" applyFill="1" applyBorder="1" applyAlignment="1">
      <alignment horizontal="center" vertical="center"/>
    </xf>
    <xf numFmtId="176" fontId="6" fillId="0" borderId="4" xfId="3" applyNumberFormat="1" applyFont="1" applyFill="1" applyBorder="1" applyAlignment="1">
      <alignment horizontal="center" vertical="center"/>
    </xf>
    <xf numFmtId="0" fontId="8" fillId="0" borderId="5" xfId="3" applyFill="1" applyBorder="1" applyAlignment="1">
      <alignment horizontal="center" vertical="center"/>
    </xf>
    <xf numFmtId="0" fontId="8" fillId="0" borderId="6" xfId="3" applyFill="1" applyBorder="1" applyAlignment="1">
      <alignment horizontal="center" vertical="center"/>
    </xf>
    <xf numFmtId="176" fontId="6" fillId="0" borderId="2" xfId="3" applyNumberFormat="1" applyFont="1" applyFill="1" applyBorder="1" applyAlignment="1">
      <alignment horizontal="center" vertical="center"/>
    </xf>
    <xf numFmtId="176" fontId="6" fillId="0" borderId="18" xfId="3" applyNumberFormat="1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center" vertical="center"/>
    </xf>
    <xf numFmtId="0" fontId="8" fillId="0" borderId="26" xfId="3" applyFill="1" applyBorder="1" applyAlignment="1">
      <alignment horizontal="center" vertical="center"/>
    </xf>
    <xf numFmtId="0" fontId="8" fillId="0" borderId="7" xfId="3" applyFill="1" applyBorder="1" applyAlignment="1">
      <alignment horizontal="center" vertical="center"/>
    </xf>
    <xf numFmtId="0" fontId="8" fillId="0" borderId="0" xfId="3" applyFill="1" applyBorder="1" applyAlignment="1">
      <alignment horizontal="center" vertical="center"/>
    </xf>
    <xf numFmtId="0" fontId="8" fillId="0" borderId="2" xfId="3" applyFill="1" applyBorder="1" applyAlignment="1">
      <alignment horizontal="center" vertical="center"/>
    </xf>
    <xf numFmtId="0" fontId="8" fillId="0" borderId="8" xfId="3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vertical="top" wrapText="1"/>
    </xf>
    <xf numFmtId="176" fontId="5" fillId="0" borderId="19" xfId="3" applyNumberFormat="1" applyFont="1" applyFill="1" applyBorder="1" applyAlignment="1">
      <alignment vertical="top" wrapText="1"/>
    </xf>
    <xf numFmtId="0" fontId="5" fillId="0" borderId="3" xfId="3" applyNumberFormat="1" applyFont="1" applyFill="1" applyBorder="1" applyAlignment="1">
      <alignment vertical="top" wrapText="1"/>
    </xf>
    <xf numFmtId="0" fontId="8" fillId="0" borderId="19" xfId="3" applyFill="1" applyBorder="1" applyAlignment="1">
      <alignment wrapText="1"/>
    </xf>
    <xf numFmtId="176" fontId="5" fillId="0" borderId="7" xfId="3" applyNumberFormat="1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/>
    </xf>
    <xf numFmtId="182" fontId="5" fillId="0" borderId="1" xfId="1" applyNumberFormat="1" applyFont="1" applyBorder="1" applyAlignment="1">
      <alignment horizontal="center" vertical="center" wrapText="1"/>
    </xf>
    <xf numFmtId="182" fontId="5" fillId="0" borderId="2" xfId="1" quotePrefix="1" applyNumberFormat="1" applyFont="1" applyBorder="1" applyAlignment="1">
      <alignment horizontal="center" vertical="center" wrapText="1"/>
    </xf>
    <xf numFmtId="182" fontId="5" fillId="0" borderId="17" xfId="1" quotePrefix="1" applyNumberFormat="1" applyFont="1" applyBorder="1" applyAlignment="1">
      <alignment horizontal="center" vertical="center" wrapText="1"/>
    </xf>
    <xf numFmtId="182" fontId="5" fillId="0" borderId="18" xfId="1" quotePrefix="1" applyNumberFormat="1" applyFont="1" applyBorder="1" applyAlignment="1">
      <alignment horizontal="center" vertical="center" wrapText="1"/>
    </xf>
    <xf numFmtId="182" fontId="5" fillId="0" borderId="26" xfId="1" applyNumberFormat="1" applyFont="1" applyBorder="1" applyAlignment="1">
      <alignment horizontal="center" vertical="center"/>
    </xf>
    <xf numFmtId="182" fontId="5" fillId="0" borderId="5" xfId="1" applyNumberFormat="1" applyFont="1" applyBorder="1" applyAlignment="1">
      <alignment horizontal="center" vertical="center"/>
    </xf>
    <xf numFmtId="182" fontId="5" fillId="0" borderId="1" xfId="1" applyNumberFormat="1" applyFont="1" applyBorder="1" applyAlignment="1">
      <alignment horizontal="center" vertical="center"/>
    </xf>
    <xf numFmtId="182" fontId="5" fillId="0" borderId="2" xfId="1" applyNumberFormat="1" applyFont="1" applyBorder="1" applyAlignment="1">
      <alignment horizontal="center" vertical="center"/>
    </xf>
    <xf numFmtId="182" fontId="5" fillId="0" borderId="7" xfId="1" applyNumberFormat="1" applyFont="1" applyBorder="1" applyAlignment="1">
      <alignment horizontal="center" vertical="center"/>
    </xf>
    <xf numFmtId="182" fontId="5" fillId="0" borderId="8" xfId="1" applyNumberFormat="1" applyFont="1" applyBorder="1" applyAlignment="1">
      <alignment horizontal="center" vertical="center"/>
    </xf>
    <xf numFmtId="182" fontId="5" fillId="0" borderId="4" xfId="1" applyNumberFormat="1" applyFont="1" applyBorder="1" applyAlignment="1">
      <alignment horizontal="center" vertical="center" wrapText="1"/>
    </xf>
    <xf numFmtId="182" fontId="5" fillId="0" borderId="6" xfId="1" applyNumberFormat="1" applyFont="1" applyBorder="1" applyAlignment="1">
      <alignment horizontal="center" vertical="center" wrapText="1"/>
    </xf>
    <xf numFmtId="182" fontId="5" fillId="0" borderId="4" xfId="1" applyNumberFormat="1" applyFont="1" applyBorder="1" applyAlignment="1">
      <alignment horizontal="center" vertical="center"/>
    </xf>
    <xf numFmtId="182" fontId="5" fillId="0" borderId="17" xfId="1" applyNumberFormat="1" applyFont="1" applyBorder="1" applyAlignment="1">
      <alignment horizontal="center" vertical="center"/>
    </xf>
    <xf numFmtId="182" fontId="5" fillId="0" borderId="18" xfId="1" applyNumberFormat="1" applyFont="1" applyBorder="1" applyAlignment="1">
      <alignment horizontal="center" vertical="center"/>
    </xf>
    <xf numFmtId="182" fontId="5" fillId="0" borderId="4" xfId="1" quotePrefix="1" applyNumberFormat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W280"/>
  <sheetViews>
    <sheetView tabSelected="1"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4.125" style="2" customWidth="1"/>
    <col min="2" max="2" width="10" style="12" customWidth="1"/>
    <col min="3" max="3" width="14" style="2" customWidth="1"/>
    <col min="4" max="4" width="6.625" style="9" customWidth="1"/>
    <col min="5" max="5" width="6.375" style="83" customWidth="1"/>
    <col min="6" max="6" width="6.625" style="9" customWidth="1"/>
    <col min="7" max="7" width="6.375" style="83" customWidth="1"/>
    <col min="8" max="8" width="6.625" style="9" customWidth="1"/>
    <col min="9" max="9" width="6.375" style="83" customWidth="1"/>
    <col min="10" max="10" width="6.625" style="9" customWidth="1"/>
    <col min="11" max="11" width="6.375" style="83" customWidth="1"/>
    <col min="12" max="12" width="6.625" style="9" customWidth="1"/>
    <col min="13" max="13" width="6.375" style="83" customWidth="1"/>
    <col min="14" max="14" width="6.625" style="9" customWidth="1"/>
    <col min="15" max="15" width="6.375" style="83" customWidth="1"/>
    <col min="16" max="16" width="6.625" style="9" customWidth="1"/>
    <col min="17" max="17" width="6.375" style="83" customWidth="1"/>
    <col min="18" max="18" width="6.625" style="10" customWidth="1"/>
    <col min="19" max="19" width="6.375" style="83" customWidth="1"/>
    <col min="20" max="20" width="6.625" style="11" customWidth="1"/>
    <col min="21" max="21" width="6.375" style="83" customWidth="1"/>
    <col min="22" max="22" width="7.375" style="10" customWidth="1"/>
    <col min="23" max="23" width="6.375" style="83" customWidth="1"/>
    <col min="24" max="16384" width="8.875" style="2"/>
  </cols>
  <sheetData>
    <row r="1" spans="1:23" ht="17.25" customHeight="1" x14ac:dyDescent="0.15">
      <c r="A1" s="1" t="s">
        <v>61</v>
      </c>
    </row>
    <row r="2" spans="1:23" ht="17.25" x14ac:dyDescent="0.15">
      <c r="A2" s="1"/>
    </row>
    <row r="3" spans="1:23" ht="17.25" customHeight="1" x14ac:dyDescent="0.15"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4" t="s">
        <v>17</v>
      </c>
    </row>
    <row r="4" spans="1:23" ht="15.75" customHeight="1" x14ac:dyDescent="0.15">
      <c r="A4" s="72"/>
      <c r="B4" s="73"/>
      <c r="C4" s="61" t="s">
        <v>0</v>
      </c>
      <c r="D4" s="225" t="s">
        <v>62</v>
      </c>
      <c r="E4" s="226"/>
      <c r="F4" s="236" t="s">
        <v>63</v>
      </c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8"/>
      <c r="V4" s="225" t="s">
        <v>64</v>
      </c>
      <c r="W4" s="226"/>
    </row>
    <row r="5" spans="1:23" s="3" customFormat="1" ht="34.5" customHeight="1" x14ac:dyDescent="0.15">
      <c r="A5" s="229" t="s">
        <v>4</v>
      </c>
      <c r="B5" s="230"/>
      <c r="C5" s="74" t="s">
        <v>65</v>
      </c>
      <c r="D5" s="227"/>
      <c r="E5" s="228"/>
      <c r="F5" s="231" t="s">
        <v>66</v>
      </c>
      <c r="G5" s="232"/>
      <c r="H5" s="233" t="s">
        <v>67</v>
      </c>
      <c r="I5" s="232"/>
      <c r="J5" s="233" t="s">
        <v>68</v>
      </c>
      <c r="K5" s="232"/>
      <c r="L5" s="233" t="s">
        <v>69</v>
      </c>
      <c r="M5" s="232"/>
      <c r="N5" s="233" t="s">
        <v>70</v>
      </c>
      <c r="O5" s="232"/>
      <c r="P5" s="233" t="s">
        <v>71</v>
      </c>
      <c r="Q5" s="232"/>
      <c r="R5" s="233" t="s">
        <v>72</v>
      </c>
      <c r="S5" s="232"/>
      <c r="T5" s="234" t="s">
        <v>73</v>
      </c>
      <c r="U5" s="235"/>
      <c r="V5" s="227"/>
      <c r="W5" s="228"/>
    </row>
    <row r="6" spans="1:23" s="4" customFormat="1" ht="24" customHeight="1" x14ac:dyDescent="0.15">
      <c r="A6" s="239" t="s">
        <v>74</v>
      </c>
      <c r="B6" s="241" t="s">
        <v>75</v>
      </c>
      <c r="C6" s="101" t="s">
        <v>76</v>
      </c>
      <c r="D6" s="183">
        <v>36</v>
      </c>
      <c r="E6" s="188">
        <v>100</v>
      </c>
      <c r="F6" s="183">
        <v>89.666666666666671</v>
      </c>
      <c r="G6" s="188">
        <v>40</v>
      </c>
      <c r="H6" s="183">
        <v>189</v>
      </c>
      <c r="I6" s="188">
        <v>63.636363636363633</v>
      </c>
      <c r="J6" s="183">
        <v>636.39436619718288</v>
      </c>
      <c r="K6" s="188">
        <v>45.714285714285708</v>
      </c>
      <c r="L6" s="183">
        <v>290.07692307692304</v>
      </c>
      <c r="M6" s="188">
        <v>35.064935064935078</v>
      </c>
      <c r="N6" s="183">
        <v>179.62025316455689</v>
      </c>
      <c r="O6" s="188">
        <v>38.461538461538467</v>
      </c>
      <c r="P6" s="183">
        <v>26.599999999999994</v>
      </c>
      <c r="Q6" s="188">
        <v>28.000000000000007</v>
      </c>
      <c r="R6" s="183">
        <v>8.8421052631578956</v>
      </c>
      <c r="S6" s="188">
        <v>36.84210526315789</v>
      </c>
      <c r="T6" s="183">
        <v>7.3529411764705888</v>
      </c>
      <c r="U6" s="188">
        <v>14.705882352941186</v>
      </c>
      <c r="V6" s="183">
        <v>1463.5532555449579</v>
      </c>
      <c r="W6" s="188">
        <v>42.887399069225062</v>
      </c>
    </row>
    <row r="7" spans="1:23" s="4" customFormat="1" ht="24" customHeight="1" x14ac:dyDescent="0.15">
      <c r="A7" s="240"/>
      <c r="B7" s="242"/>
      <c r="C7" s="102" t="s">
        <v>77</v>
      </c>
      <c r="D7" s="184"/>
      <c r="E7" s="189"/>
      <c r="F7" s="184">
        <v>89.666666666666671</v>
      </c>
      <c r="G7" s="189">
        <v>40</v>
      </c>
      <c r="H7" s="184">
        <v>54</v>
      </c>
      <c r="I7" s="189">
        <v>18.181818181818183</v>
      </c>
      <c r="J7" s="184">
        <v>596.61971830985897</v>
      </c>
      <c r="K7" s="189">
        <v>42.857142857142854</v>
      </c>
      <c r="L7" s="184">
        <v>418.99999999999972</v>
      </c>
      <c r="M7" s="189">
        <v>50.649350649350644</v>
      </c>
      <c r="N7" s="184">
        <v>257.4556962025315</v>
      </c>
      <c r="O7" s="189">
        <v>55.128205128205124</v>
      </c>
      <c r="P7" s="184">
        <v>62.699999999999967</v>
      </c>
      <c r="Q7" s="189">
        <v>66</v>
      </c>
      <c r="R7" s="184">
        <v>13.894736842105265</v>
      </c>
      <c r="S7" s="189">
        <v>57.894736842105267</v>
      </c>
      <c r="T7" s="184">
        <v>38.235294117647037</v>
      </c>
      <c r="U7" s="189">
        <v>76.470588235294116</v>
      </c>
      <c r="V7" s="184">
        <v>1531.5721121388092</v>
      </c>
      <c r="W7" s="189">
        <v>44.880597359701127</v>
      </c>
    </row>
    <row r="8" spans="1:23" s="4" customFormat="1" ht="24" customHeight="1" x14ac:dyDescent="0.15">
      <c r="A8" s="240"/>
      <c r="B8" s="242"/>
      <c r="C8" s="6" t="s">
        <v>78</v>
      </c>
      <c r="D8" s="184"/>
      <c r="E8" s="189"/>
      <c r="F8" s="184">
        <v>44.833333333333336</v>
      </c>
      <c r="G8" s="189">
        <v>20</v>
      </c>
      <c r="H8" s="184">
        <v>54</v>
      </c>
      <c r="I8" s="189">
        <v>18.181818181818183</v>
      </c>
      <c r="J8" s="184">
        <v>99.436619718309856</v>
      </c>
      <c r="K8" s="189">
        <v>7.1428571428571441</v>
      </c>
      <c r="L8" s="184">
        <v>85.948717948717928</v>
      </c>
      <c r="M8" s="189">
        <v>10.389610389610393</v>
      </c>
      <c r="N8" s="184">
        <v>23.949367088607595</v>
      </c>
      <c r="O8" s="189">
        <v>5.1282051282051313</v>
      </c>
      <c r="P8" s="184">
        <v>5.6999999999999993</v>
      </c>
      <c r="Q8" s="189">
        <v>6.0000000000000018</v>
      </c>
      <c r="R8" s="184">
        <v>1.263157894736842</v>
      </c>
      <c r="S8" s="189">
        <v>5.2631578947368407</v>
      </c>
      <c r="T8" s="184">
        <v>2.9411764705882355</v>
      </c>
      <c r="U8" s="189">
        <v>5.8823529411764746</v>
      </c>
      <c r="V8" s="184">
        <v>318.07237245429377</v>
      </c>
      <c r="W8" s="189">
        <v>9.3206698961310526</v>
      </c>
    </row>
    <row r="9" spans="1:23" s="4" customFormat="1" ht="24" customHeight="1" x14ac:dyDescent="0.15">
      <c r="A9" s="240"/>
      <c r="B9" s="242"/>
      <c r="C9" s="6" t="s">
        <v>79</v>
      </c>
      <c r="D9" s="184"/>
      <c r="E9" s="189"/>
      <c r="F9" s="184"/>
      <c r="G9" s="189"/>
      <c r="H9" s="184"/>
      <c r="I9" s="189"/>
      <c r="J9" s="184">
        <v>39.774647887323944</v>
      </c>
      <c r="K9" s="189">
        <v>2.8571428571428577</v>
      </c>
      <c r="L9" s="184">
        <v>10.743589743589743</v>
      </c>
      <c r="M9" s="189">
        <v>1.2987012987012994</v>
      </c>
      <c r="N9" s="184"/>
      <c r="O9" s="189"/>
      <c r="P9" s="184"/>
      <c r="Q9" s="189"/>
      <c r="R9" s="184"/>
      <c r="S9" s="189"/>
      <c r="T9" s="184"/>
      <c r="U9" s="189"/>
      <c r="V9" s="184">
        <v>50.518237630913688</v>
      </c>
      <c r="W9" s="189">
        <v>1.4803669147961416</v>
      </c>
    </row>
    <row r="10" spans="1:23" s="4" customFormat="1" ht="24" customHeight="1" x14ac:dyDescent="0.15">
      <c r="A10" s="240"/>
      <c r="B10" s="242"/>
      <c r="C10" s="6" t="s">
        <v>80</v>
      </c>
      <c r="D10" s="184"/>
      <c r="E10" s="189"/>
      <c r="F10" s="184"/>
      <c r="G10" s="189"/>
      <c r="H10" s="184"/>
      <c r="I10" s="189"/>
      <c r="J10" s="184"/>
      <c r="K10" s="189"/>
      <c r="L10" s="184">
        <v>10.743589743589743</v>
      </c>
      <c r="M10" s="189">
        <v>1.2987012987012994</v>
      </c>
      <c r="N10" s="184">
        <v>5.9873417721518987</v>
      </c>
      <c r="O10" s="189">
        <v>1.2820512820512828</v>
      </c>
      <c r="P10" s="184"/>
      <c r="Q10" s="189"/>
      <c r="R10" s="184"/>
      <c r="S10" s="189"/>
      <c r="T10" s="184">
        <v>1.4705882352941178</v>
      </c>
      <c r="U10" s="189">
        <v>2.9411764705882373</v>
      </c>
      <c r="V10" s="184">
        <v>18.201519751035761</v>
      </c>
      <c r="W10" s="189">
        <v>0.53337030153944642</v>
      </c>
    </row>
    <row r="11" spans="1:23" s="4" customFormat="1" ht="24" customHeight="1" x14ac:dyDescent="0.15">
      <c r="A11" s="240"/>
      <c r="B11" s="242"/>
      <c r="C11" s="7" t="s">
        <v>81</v>
      </c>
      <c r="D11" s="181"/>
      <c r="E11" s="190"/>
      <c r="F11" s="181"/>
      <c r="G11" s="190"/>
      <c r="H11" s="181"/>
      <c r="I11" s="190"/>
      <c r="J11" s="181">
        <v>19.887323943661972</v>
      </c>
      <c r="K11" s="190">
        <v>1.4285714285714288</v>
      </c>
      <c r="L11" s="181">
        <v>10.743589743589743</v>
      </c>
      <c r="M11" s="190">
        <v>1.2987012987012994</v>
      </c>
      <c r="N11" s="181"/>
      <c r="O11" s="190"/>
      <c r="P11" s="181"/>
      <c r="Q11" s="190"/>
      <c r="R11" s="181"/>
      <c r="S11" s="190"/>
      <c r="T11" s="181"/>
      <c r="U11" s="190"/>
      <c r="V11" s="181">
        <v>30.630913687251713</v>
      </c>
      <c r="W11" s="190">
        <v>0.89759645860717252</v>
      </c>
    </row>
    <row r="12" spans="1:23" s="4" customFormat="1" ht="24" customHeight="1" x14ac:dyDescent="0.15">
      <c r="A12" s="80"/>
      <c r="B12" s="103"/>
      <c r="C12" s="5" t="s">
        <v>37</v>
      </c>
      <c r="D12" s="187">
        <v>36</v>
      </c>
      <c r="E12" s="191">
        <v>100</v>
      </c>
      <c r="F12" s="187">
        <v>224.16666666666669</v>
      </c>
      <c r="G12" s="191">
        <v>100</v>
      </c>
      <c r="H12" s="187">
        <v>297</v>
      </c>
      <c r="I12" s="191">
        <v>100</v>
      </c>
      <c r="J12" s="187">
        <v>1392.1126760563377</v>
      </c>
      <c r="K12" s="191">
        <v>100</v>
      </c>
      <c r="L12" s="187">
        <v>827.25641025640982</v>
      </c>
      <c r="M12" s="191">
        <v>100</v>
      </c>
      <c r="N12" s="187">
        <v>467.01265822784785</v>
      </c>
      <c r="O12" s="191">
        <v>100</v>
      </c>
      <c r="P12" s="187">
        <v>94.999999999999957</v>
      </c>
      <c r="Q12" s="191">
        <v>100</v>
      </c>
      <c r="R12" s="187">
        <v>24.000000000000004</v>
      </c>
      <c r="S12" s="191">
        <v>100</v>
      </c>
      <c r="T12" s="187">
        <v>49.999999999999972</v>
      </c>
      <c r="U12" s="191">
        <v>100</v>
      </c>
      <c r="V12" s="187">
        <v>3412.5484112072618</v>
      </c>
      <c r="W12" s="191">
        <v>100</v>
      </c>
    </row>
    <row r="13" spans="1:23" s="4" customFormat="1" ht="24" customHeight="1" x14ac:dyDescent="0.15">
      <c r="A13" s="239" t="s">
        <v>55</v>
      </c>
      <c r="B13" s="241" t="s">
        <v>82</v>
      </c>
      <c r="C13" s="101" t="s">
        <v>83</v>
      </c>
      <c r="D13" s="183">
        <v>998.64285714285745</v>
      </c>
      <c r="E13" s="188">
        <v>78.571428571428584</v>
      </c>
      <c r="F13" s="183">
        <v>2754.5862068965494</v>
      </c>
      <c r="G13" s="188">
        <v>65.384615384615358</v>
      </c>
      <c r="H13" s="183">
        <v>1811.2000000000005</v>
      </c>
      <c r="I13" s="188">
        <v>40</v>
      </c>
      <c r="J13" s="183">
        <v>5217.6124031007712</v>
      </c>
      <c r="K13" s="188">
        <v>47.199999999999996</v>
      </c>
      <c r="L13" s="183">
        <v>1816.243902439023</v>
      </c>
      <c r="M13" s="188">
        <v>52.499999999999986</v>
      </c>
      <c r="N13" s="183">
        <v>403.81250000000017</v>
      </c>
      <c r="O13" s="188">
        <v>41.935483870967744</v>
      </c>
      <c r="P13" s="183">
        <v>18.913043478260867</v>
      </c>
      <c r="Q13" s="188">
        <v>21.739130434782613</v>
      </c>
      <c r="R13" s="183">
        <v>1.0909090909090908</v>
      </c>
      <c r="S13" s="188">
        <v>10.000000000000002</v>
      </c>
      <c r="T13" s="183">
        <v>5.333333333333333</v>
      </c>
      <c r="U13" s="188">
        <v>33.333333333333336</v>
      </c>
      <c r="V13" s="183">
        <v>13027.435155481704</v>
      </c>
      <c r="W13" s="188">
        <v>50.88341191938801</v>
      </c>
    </row>
    <row r="14" spans="1:23" s="4" customFormat="1" ht="24" customHeight="1" x14ac:dyDescent="0.15">
      <c r="A14" s="240"/>
      <c r="B14" s="242"/>
      <c r="C14" s="102" t="s">
        <v>84</v>
      </c>
      <c r="D14" s="184">
        <v>90.785714285714292</v>
      </c>
      <c r="E14" s="189">
        <v>7.1428571428571423</v>
      </c>
      <c r="F14" s="184">
        <v>1053.2241379310344</v>
      </c>
      <c r="G14" s="189">
        <v>25.000000000000011</v>
      </c>
      <c r="H14" s="184">
        <v>2587.428571428572</v>
      </c>
      <c r="I14" s="189">
        <v>57.142857142857146</v>
      </c>
      <c r="J14" s="184">
        <v>3979.5348837209272</v>
      </c>
      <c r="K14" s="189">
        <v>35.999999999999993</v>
      </c>
      <c r="L14" s="184">
        <v>1354.9756097560974</v>
      </c>
      <c r="M14" s="189">
        <v>39.166666666666679</v>
      </c>
      <c r="N14" s="184">
        <v>455.5833333333336</v>
      </c>
      <c r="O14" s="189">
        <v>47.311827956989255</v>
      </c>
      <c r="P14" s="184">
        <v>52.956521739130416</v>
      </c>
      <c r="Q14" s="189">
        <v>60.869565217391305</v>
      </c>
      <c r="R14" s="184">
        <v>9.8181818181818166</v>
      </c>
      <c r="S14" s="189">
        <v>90</v>
      </c>
      <c r="T14" s="184">
        <v>8</v>
      </c>
      <c r="U14" s="189">
        <v>50.000000000000007</v>
      </c>
      <c r="V14" s="184">
        <v>9592.3069540129909</v>
      </c>
      <c r="W14" s="189">
        <v>37.46626255843416</v>
      </c>
    </row>
    <row r="15" spans="1:23" s="4" customFormat="1" ht="24" customHeight="1" x14ac:dyDescent="0.15">
      <c r="A15" s="240"/>
      <c r="B15" s="242"/>
      <c r="C15" s="6" t="s">
        <v>85</v>
      </c>
      <c r="D15" s="184">
        <v>90.785714285714292</v>
      </c>
      <c r="E15" s="189">
        <v>7.1428571428571423</v>
      </c>
      <c r="F15" s="184">
        <v>324.06896551724139</v>
      </c>
      <c r="G15" s="189">
        <v>7.6923076923076961</v>
      </c>
      <c r="H15" s="184">
        <v>129.37142857142857</v>
      </c>
      <c r="I15" s="189">
        <v>2.8571428571428563</v>
      </c>
      <c r="J15" s="184">
        <v>1149.643410852713</v>
      </c>
      <c r="K15" s="189">
        <v>10.400000000000006</v>
      </c>
      <c r="L15" s="184">
        <v>201.80487804878044</v>
      </c>
      <c r="M15" s="189">
        <v>5.8333333333333348</v>
      </c>
      <c r="N15" s="184">
        <v>31.0625</v>
      </c>
      <c r="O15" s="189">
        <v>3.2258064516129021</v>
      </c>
      <c r="P15" s="184">
        <v>11.347826086956522</v>
      </c>
      <c r="Q15" s="189">
        <v>13.04347826086957</v>
      </c>
      <c r="R15" s="184"/>
      <c r="S15" s="189"/>
      <c r="T15" s="184"/>
      <c r="U15" s="189"/>
      <c r="V15" s="184">
        <v>1938.0847233628342</v>
      </c>
      <c r="W15" s="189">
        <v>7.569898612932132</v>
      </c>
    </row>
    <row r="16" spans="1:23" s="4" customFormat="1" ht="24" customHeight="1" x14ac:dyDescent="0.15">
      <c r="A16" s="240"/>
      <c r="B16" s="242"/>
      <c r="C16" s="6" t="s">
        <v>86</v>
      </c>
      <c r="D16" s="184"/>
      <c r="E16" s="189"/>
      <c r="F16" s="184">
        <v>81.017241379310349</v>
      </c>
      <c r="G16" s="189">
        <v>1.923076923076924</v>
      </c>
      <c r="H16" s="184"/>
      <c r="I16" s="189"/>
      <c r="J16" s="184">
        <v>530.60465116279067</v>
      </c>
      <c r="K16" s="189">
        <v>4.8000000000000025</v>
      </c>
      <c r="L16" s="184">
        <v>57.658536585365852</v>
      </c>
      <c r="M16" s="189">
        <v>1.6666666666666674</v>
      </c>
      <c r="N16" s="184">
        <v>62.124999999999993</v>
      </c>
      <c r="O16" s="189">
        <v>6.4516129032258034</v>
      </c>
      <c r="P16" s="184"/>
      <c r="Q16" s="189"/>
      <c r="R16" s="184"/>
      <c r="S16" s="189"/>
      <c r="T16" s="184">
        <v>2.6666666666666665</v>
      </c>
      <c r="U16" s="189">
        <v>16.666666666666668</v>
      </c>
      <c r="V16" s="184">
        <v>734.07209579413347</v>
      </c>
      <c r="W16" s="189">
        <v>2.8671870082657271</v>
      </c>
    </row>
    <row r="17" spans="1:23" s="4" customFormat="1" ht="24" customHeight="1" x14ac:dyDescent="0.15">
      <c r="A17" s="240"/>
      <c r="B17" s="242"/>
      <c r="C17" s="6" t="s">
        <v>80</v>
      </c>
      <c r="D17" s="184"/>
      <c r="E17" s="189"/>
      <c r="F17" s="184"/>
      <c r="G17" s="189"/>
      <c r="H17" s="184"/>
      <c r="I17" s="189"/>
      <c r="J17" s="184">
        <v>88.434108527131784</v>
      </c>
      <c r="K17" s="189">
        <v>0.80000000000000049</v>
      </c>
      <c r="L17" s="184">
        <v>28.829268292682926</v>
      </c>
      <c r="M17" s="189">
        <v>0.8333333333333337</v>
      </c>
      <c r="N17" s="184"/>
      <c r="O17" s="189"/>
      <c r="P17" s="184">
        <v>3.7826086956521738</v>
      </c>
      <c r="Q17" s="189">
        <v>4.3478260869565233</v>
      </c>
      <c r="R17" s="184"/>
      <c r="S17" s="189"/>
      <c r="T17" s="184"/>
      <c r="U17" s="189"/>
      <c r="V17" s="184">
        <v>121.04598551546688</v>
      </c>
      <c r="W17" s="189">
        <v>0.47278936096489294</v>
      </c>
    </row>
    <row r="18" spans="1:23" s="4" customFormat="1" ht="24" customHeight="1" x14ac:dyDescent="0.15">
      <c r="A18" s="240"/>
      <c r="B18" s="242"/>
      <c r="C18" s="7" t="s">
        <v>87</v>
      </c>
      <c r="D18" s="181">
        <v>90.785714285714292</v>
      </c>
      <c r="E18" s="190">
        <v>7.1428571428571423</v>
      </c>
      <c r="F18" s="181"/>
      <c r="G18" s="190"/>
      <c r="H18" s="181"/>
      <c r="I18" s="190"/>
      <c r="J18" s="181">
        <v>88.434108527131784</v>
      </c>
      <c r="K18" s="190">
        <v>0.80000000000000049</v>
      </c>
      <c r="L18" s="181"/>
      <c r="M18" s="190"/>
      <c r="N18" s="181">
        <v>10.354166666666666</v>
      </c>
      <c r="O18" s="190">
        <v>1.0752688172043006</v>
      </c>
      <c r="P18" s="181"/>
      <c r="Q18" s="190"/>
      <c r="R18" s="181"/>
      <c r="S18" s="190"/>
      <c r="T18" s="181"/>
      <c r="U18" s="190"/>
      <c r="V18" s="181">
        <v>189.57398947951273</v>
      </c>
      <c r="W18" s="190">
        <v>0.74045054001507304</v>
      </c>
    </row>
    <row r="19" spans="1:23" s="4" customFormat="1" ht="24" customHeight="1" x14ac:dyDescent="0.15">
      <c r="A19" s="240"/>
      <c r="B19" s="103"/>
      <c r="C19" s="5" t="s">
        <v>37</v>
      </c>
      <c r="D19" s="187">
        <v>1271.0000000000002</v>
      </c>
      <c r="E19" s="191">
        <v>100</v>
      </c>
      <c r="F19" s="187">
        <v>4212.8965517241359</v>
      </c>
      <c r="G19" s="191">
        <v>100</v>
      </c>
      <c r="H19" s="187">
        <v>4528.0000000000009</v>
      </c>
      <c r="I19" s="191">
        <v>100</v>
      </c>
      <c r="J19" s="187">
        <v>11054.263565891466</v>
      </c>
      <c r="K19" s="191">
        <v>100</v>
      </c>
      <c r="L19" s="187">
        <v>3459.5121951219494</v>
      </c>
      <c r="M19" s="191">
        <v>100</v>
      </c>
      <c r="N19" s="187">
        <v>962.93750000000034</v>
      </c>
      <c r="O19" s="191">
        <v>100</v>
      </c>
      <c r="P19" s="187">
        <v>86.999999999999972</v>
      </c>
      <c r="Q19" s="191">
        <v>100</v>
      </c>
      <c r="R19" s="187">
        <v>10.909090909090907</v>
      </c>
      <c r="S19" s="191">
        <v>100</v>
      </c>
      <c r="T19" s="187">
        <v>15.999999999999998</v>
      </c>
      <c r="U19" s="191">
        <v>100</v>
      </c>
      <c r="V19" s="187">
        <v>25602.518903646644</v>
      </c>
      <c r="W19" s="191">
        <v>100</v>
      </c>
    </row>
    <row r="20" spans="1:23" s="4" customFormat="1" ht="24" customHeight="1" x14ac:dyDescent="0.15">
      <c r="A20" s="78"/>
      <c r="B20" s="241" t="s">
        <v>88</v>
      </c>
      <c r="C20" s="101" t="s">
        <v>89</v>
      </c>
      <c r="D20" s="183">
        <v>41.333333333333329</v>
      </c>
      <c r="E20" s="188">
        <v>85.714285714285722</v>
      </c>
      <c r="F20" s="183">
        <v>418.16666666666674</v>
      </c>
      <c r="G20" s="188">
        <v>59.090909090909108</v>
      </c>
      <c r="H20" s="183">
        <v>265.00000000000006</v>
      </c>
      <c r="I20" s="188">
        <v>54.545454545454554</v>
      </c>
      <c r="J20" s="183">
        <v>345.13207547169804</v>
      </c>
      <c r="K20" s="188">
        <v>32.692307692307686</v>
      </c>
      <c r="L20" s="183">
        <v>105.0972222222222</v>
      </c>
      <c r="M20" s="188">
        <v>32.85714285714284</v>
      </c>
      <c r="N20" s="183">
        <v>24.37037037037037</v>
      </c>
      <c r="O20" s="188">
        <v>25.925925925925927</v>
      </c>
      <c r="P20" s="183"/>
      <c r="Q20" s="188"/>
      <c r="R20" s="183"/>
      <c r="S20" s="188"/>
      <c r="T20" s="183"/>
      <c r="U20" s="188"/>
      <c r="V20" s="183">
        <v>1199.0996680642907</v>
      </c>
      <c r="W20" s="188">
        <v>43.918537027876205</v>
      </c>
    </row>
    <row r="21" spans="1:23" s="4" customFormat="1" ht="24" customHeight="1" x14ac:dyDescent="0.15">
      <c r="A21" s="78"/>
      <c r="B21" s="242"/>
      <c r="C21" s="102" t="s">
        <v>90</v>
      </c>
      <c r="D21" s="184"/>
      <c r="E21" s="189"/>
      <c r="F21" s="184">
        <v>257.33333333333331</v>
      </c>
      <c r="G21" s="189">
        <v>36.36363636363636</v>
      </c>
      <c r="H21" s="184">
        <v>176.66666666666669</v>
      </c>
      <c r="I21" s="189">
        <v>36.363636363636367</v>
      </c>
      <c r="J21" s="184">
        <v>629.35849056603752</v>
      </c>
      <c r="K21" s="189">
        <v>59.615384615384599</v>
      </c>
      <c r="L21" s="184">
        <v>169.06944444444451</v>
      </c>
      <c r="M21" s="189">
        <v>52.857142857142861</v>
      </c>
      <c r="N21" s="184">
        <v>55.703703703703702</v>
      </c>
      <c r="O21" s="189">
        <v>59.25925925925926</v>
      </c>
      <c r="P21" s="184">
        <v>10</v>
      </c>
      <c r="Q21" s="189">
        <v>66.666666666666671</v>
      </c>
      <c r="R21" s="184">
        <v>4</v>
      </c>
      <c r="S21" s="189">
        <v>100</v>
      </c>
      <c r="T21" s="184"/>
      <c r="U21" s="189"/>
      <c r="V21" s="184">
        <v>1302.1316387141858</v>
      </c>
      <c r="W21" s="189">
        <v>47.69221284362154</v>
      </c>
    </row>
    <row r="22" spans="1:23" s="4" customFormat="1" ht="24" customHeight="1" x14ac:dyDescent="0.15">
      <c r="A22" s="78"/>
      <c r="B22" s="242"/>
      <c r="C22" s="6" t="s">
        <v>91</v>
      </c>
      <c r="D22" s="184">
        <v>6.8888888888888893</v>
      </c>
      <c r="E22" s="189">
        <v>14.285714285714288</v>
      </c>
      <c r="F22" s="184">
        <v>32.166666666666664</v>
      </c>
      <c r="G22" s="189">
        <v>4.545454545454545</v>
      </c>
      <c r="H22" s="184">
        <v>22.083333333333332</v>
      </c>
      <c r="I22" s="189">
        <v>4.545454545454545</v>
      </c>
      <c r="J22" s="184">
        <v>60.905660377358487</v>
      </c>
      <c r="K22" s="189">
        <v>5.7692307692307692</v>
      </c>
      <c r="L22" s="184">
        <v>36.55555555555555</v>
      </c>
      <c r="M22" s="189">
        <v>11.428571428571423</v>
      </c>
      <c r="N22" s="184">
        <v>13.925925925925926</v>
      </c>
      <c r="O22" s="189">
        <v>14.814814814814815</v>
      </c>
      <c r="P22" s="184">
        <v>5</v>
      </c>
      <c r="Q22" s="189">
        <v>33.333333333333336</v>
      </c>
      <c r="R22" s="184"/>
      <c r="S22" s="189"/>
      <c r="T22" s="184"/>
      <c r="U22" s="189"/>
      <c r="V22" s="184">
        <v>177.52603074772884</v>
      </c>
      <c r="W22" s="189">
        <v>6.5021146802519114</v>
      </c>
    </row>
    <row r="23" spans="1:23" s="4" customFormat="1" ht="24" customHeight="1" x14ac:dyDescent="0.15">
      <c r="A23" s="78"/>
      <c r="B23" s="242"/>
      <c r="C23" s="6" t="s">
        <v>92</v>
      </c>
      <c r="D23" s="184"/>
      <c r="E23" s="189"/>
      <c r="F23" s="184"/>
      <c r="G23" s="189"/>
      <c r="H23" s="184">
        <v>22.083333333333332</v>
      </c>
      <c r="I23" s="189">
        <v>4.545454545454545</v>
      </c>
      <c r="J23" s="184"/>
      <c r="K23" s="189"/>
      <c r="L23" s="184">
        <v>4.5694444444444446</v>
      </c>
      <c r="M23" s="189">
        <v>1.4285714285714282</v>
      </c>
      <c r="N23" s="184"/>
      <c r="O23" s="189"/>
      <c r="P23" s="184"/>
      <c r="Q23" s="189"/>
      <c r="R23" s="184"/>
      <c r="S23" s="189"/>
      <c r="T23" s="184"/>
      <c r="U23" s="189"/>
      <c r="V23" s="184">
        <v>26.652777777777779</v>
      </c>
      <c r="W23" s="189">
        <v>0.97619158682506568</v>
      </c>
    </row>
    <row r="24" spans="1:23" s="4" customFormat="1" ht="24" customHeight="1" x14ac:dyDescent="0.15">
      <c r="A24" s="78"/>
      <c r="B24" s="242"/>
      <c r="C24" s="6" t="s">
        <v>93</v>
      </c>
      <c r="D24" s="184"/>
      <c r="E24" s="189"/>
      <c r="F24" s="184"/>
      <c r="G24" s="189"/>
      <c r="H24" s="184"/>
      <c r="I24" s="189"/>
      <c r="J24" s="184">
        <v>20.30188679245283</v>
      </c>
      <c r="K24" s="189">
        <v>1.9230769230769234</v>
      </c>
      <c r="L24" s="184">
        <v>4.5694444444444446</v>
      </c>
      <c r="M24" s="189">
        <v>1.4285714285714282</v>
      </c>
      <c r="N24" s="184"/>
      <c r="O24" s="189"/>
      <c r="P24" s="184"/>
      <c r="Q24" s="189"/>
      <c r="R24" s="184"/>
      <c r="S24" s="189"/>
      <c r="T24" s="184"/>
      <c r="U24" s="189"/>
      <c r="V24" s="184">
        <v>24.871331236897277</v>
      </c>
      <c r="W24" s="189">
        <v>0.91094386142527217</v>
      </c>
    </row>
    <row r="25" spans="1:23" s="4" customFormat="1" ht="24" customHeight="1" x14ac:dyDescent="0.15">
      <c r="A25" s="78"/>
      <c r="B25" s="242"/>
      <c r="C25" s="7" t="s">
        <v>94</v>
      </c>
      <c r="D25" s="181"/>
      <c r="E25" s="190"/>
      <c r="F25" s="181"/>
      <c r="G25" s="190"/>
      <c r="H25" s="181"/>
      <c r="I25" s="190"/>
      <c r="J25" s="181"/>
      <c r="K25" s="190"/>
      <c r="L25" s="181"/>
      <c r="M25" s="190"/>
      <c r="N25" s="181"/>
      <c r="O25" s="190"/>
      <c r="P25" s="181"/>
      <c r="Q25" s="190"/>
      <c r="R25" s="181"/>
      <c r="S25" s="190"/>
      <c r="T25" s="181"/>
      <c r="U25" s="190"/>
      <c r="V25" s="181"/>
      <c r="W25" s="190"/>
    </row>
    <row r="26" spans="1:23" s="4" customFormat="1" ht="24" customHeight="1" x14ac:dyDescent="0.15">
      <c r="A26" s="79"/>
      <c r="B26" s="103"/>
      <c r="C26" s="5" t="s">
        <v>37</v>
      </c>
      <c r="D26" s="187">
        <v>48.222222222222214</v>
      </c>
      <c r="E26" s="191">
        <v>100</v>
      </c>
      <c r="F26" s="187">
        <v>707.66666666666663</v>
      </c>
      <c r="G26" s="191">
        <v>100</v>
      </c>
      <c r="H26" s="187">
        <v>485.83333333333337</v>
      </c>
      <c r="I26" s="191">
        <v>100</v>
      </c>
      <c r="J26" s="187">
        <v>1055.6981132075471</v>
      </c>
      <c r="K26" s="191">
        <v>100</v>
      </c>
      <c r="L26" s="187">
        <v>319.8611111111112</v>
      </c>
      <c r="M26" s="191">
        <v>100</v>
      </c>
      <c r="N26" s="187">
        <v>94</v>
      </c>
      <c r="O26" s="191">
        <v>100</v>
      </c>
      <c r="P26" s="187">
        <v>15</v>
      </c>
      <c r="Q26" s="191">
        <v>100</v>
      </c>
      <c r="R26" s="187">
        <v>4</v>
      </c>
      <c r="S26" s="191">
        <v>100</v>
      </c>
      <c r="T26" s="187"/>
      <c r="U26" s="191"/>
      <c r="V26" s="187">
        <v>2730.2814465408806</v>
      </c>
      <c r="W26" s="191">
        <v>100</v>
      </c>
    </row>
    <row r="27" spans="1:23" s="4" customFormat="1" ht="24" customHeight="1" x14ac:dyDescent="0.15">
      <c r="A27" s="78"/>
      <c r="B27" s="241" t="s">
        <v>36</v>
      </c>
      <c r="C27" s="101" t="s">
        <v>95</v>
      </c>
      <c r="D27" s="183"/>
      <c r="E27" s="188"/>
      <c r="F27" s="183">
        <v>77</v>
      </c>
      <c r="G27" s="188">
        <v>100</v>
      </c>
      <c r="H27" s="183"/>
      <c r="I27" s="188"/>
      <c r="J27" s="183"/>
      <c r="K27" s="188"/>
      <c r="L27" s="183">
        <v>7.666666666666667</v>
      </c>
      <c r="M27" s="188">
        <v>33.333333333333336</v>
      </c>
      <c r="N27" s="183"/>
      <c r="O27" s="188"/>
      <c r="P27" s="183"/>
      <c r="Q27" s="188"/>
      <c r="R27" s="183"/>
      <c r="S27" s="188"/>
      <c r="T27" s="183"/>
      <c r="U27" s="188"/>
      <c r="V27" s="183">
        <v>84.666666666666671</v>
      </c>
      <c r="W27" s="188">
        <v>77.675840978593271</v>
      </c>
    </row>
    <row r="28" spans="1:23" s="4" customFormat="1" ht="24" customHeight="1" x14ac:dyDescent="0.15">
      <c r="A28" s="78"/>
      <c r="B28" s="242"/>
      <c r="C28" s="102" t="s">
        <v>96</v>
      </c>
      <c r="D28" s="184"/>
      <c r="E28" s="189"/>
      <c r="F28" s="184"/>
      <c r="G28" s="189"/>
      <c r="H28" s="184"/>
      <c r="I28" s="189"/>
      <c r="J28" s="184"/>
      <c r="K28" s="189"/>
      <c r="L28" s="184">
        <v>7.666666666666667</v>
      </c>
      <c r="M28" s="189">
        <v>33.333333333333336</v>
      </c>
      <c r="N28" s="184">
        <v>4.5</v>
      </c>
      <c r="O28" s="189">
        <v>50</v>
      </c>
      <c r="P28" s="184"/>
      <c r="Q28" s="189"/>
      <c r="R28" s="184"/>
      <c r="S28" s="189"/>
      <c r="T28" s="184"/>
      <c r="U28" s="189"/>
      <c r="V28" s="184">
        <v>12.166666666666668</v>
      </c>
      <c r="W28" s="189">
        <v>11.162079510703364</v>
      </c>
    </row>
    <row r="29" spans="1:23" s="4" customFormat="1" ht="24" customHeight="1" x14ac:dyDescent="0.15">
      <c r="A29" s="78"/>
      <c r="B29" s="242"/>
      <c r="C29" s="6" t="s">
        <v>97</v>
      </c>
      <c r="D29" s="184"/>
      <c r="E29" s="189"/>
      <c r="F29" s="184"/>
      <c r="G29" s="189"/>
      <c r="H29" s="184"/>
      <c r="I29" s="189"/>
      <c r="J29" s="184"/>
      <c r="K29" s="189"/>
      <c r="L29" s="184">
        <v>7.666666666666667</v>
      </c>
      <c r="M29" s="189">
        <v>33.333333333333336</v>
      </c>
      <c r="N29" s="184">
        <v>4.5</v>
      </c>
      <c r="O29" s="189">
        <v>50</v>
      </c>
      <c r="P29" s="184"/>
      <c r="Q29" s="189"/>
      <c r="R29" s="184"/>
      <c r="S29" s="189"/>
      <c r="T29" s="184"/>
      <c r="U29" s="189"/>
      <c r="V29" s="184">
        <v>12.166666666666668</v>
      </c>
      <c r="W29" s="189">
        <v>11.162079510703364</v>
      </c>
    </row>
    <row r="30" spans="1:23" s="4" customFormat="1" ht="24" customHeight="1" x14ac:dyDescent="0.15">
      <c r="A30" s="78"/>
      <c r="B30" s="242"/>
      <c r="C30" s="6" t="s">
        <v>86</v>
      </c>
      <c r="D30" s="184"/>
      <c r="E30" s="189"/>
      <c r="F30" s="184"/>
      <c r="G30" s="189"/>
      <c r="H30" s="184"/>
      <c r="I30" s="189"/>
      <c r="J30" s="184"/>
      <c r="K30" s="189"/>
      <c r="L30" s="184"/>
      <c r="M30" s="189"/>
      <c r="N30" s="184"/>
      <c r="O30" s="189"/>
      <c r="P30" s="184"/>
      <c r="Q30" s="189"/>
      <c r="R30" s="184"/>
      <c r="S30" s="189"/>
      <c r="T30" s="184"/>
      <c r="U30" s="189"/>
      <c r="V30" s="184"/>
      <c r="W30" s="189"/>
    </row>
    <row r="31" spans="1:23" s="4" customFormat="1" ht="24" customHeight="1" x14ac:dyDescent="0.15">
      <c r="A31" s="78"/>
      <c r="B31" s="242"/>
      <c r="C31" s="6" t="s">
        <v>98</v>
      </c>
      <c r="D31" s="184"/>
      <c r="E31" s="189"/>
      <c r="F31" s="184"/>
      <c r="G31" s="189"/>
      <c r="H31" s="184"/>
      <c r="I31" s="189"/>
      <c r="J31" s="184"/>
      <c r="K31" s="189"/>
      <c r="L31" s="184"/>
      <c r="M31" s="189"/>
      <c r="N31" s="184"/>
      <c r="O31" s="189"/>
      <c r="P31" s="184"/>
      <c r="Q31" s="189"/>
      <c r="R31" s="184"/>
      <c r="S31" s="189"/>
      <c r="T31" s="184"/>
      <c r="U31" s="189"/>
      <c r="V31" s="184"/>
      <c r="W31" s="189"/>
    </row>
    <row r="32" spans="1:23" s="4" customFormat="1" ht="24" customHeight="1" x14ac:dyDescent="0.15">
      <c r="A32" s="78"/>
      <c r="B32" s="242"/>
      <c r="C32" s="7" t="s">
        <v>99</v>
      </c>
      <c r="D32" s="181"/>
      <c r="E32" s="190"/>
      <c r="F32" s="181"/>
      <c r="G32" s="190"/>
      <c r="H32" s="181"/>
      <c r="I32" s="190"/>
      <c r="J32" s="181"/>
      <c r="K32" s="190"/>
      <c r="L32" s="181"/>
      <c r="M32" s="190"/>
      <c r="N32" s="181"/>
      <c r="O32" s="190"/>
      <c r="P32" s="181"/>
      <c r="Q32" s="190"/>
      <c r="R32" s="181"/>
      <c r="S32" s="190"/>
      <c r="T32" s="181"/>
      <c r="U32" s="190"/>
      <c r="V32" s="181"/>
      <c r="W32" s="190"/>
    </row>
    <row r="33" spans="1:23" s="4" customFormat="1" ht="24" customHeight="1" x14ac:dyDescent="0.15">
      <c r="A33" s="79"/>
      <c r="B33" s="103"/>
      <c r="C33" s="5" t="s">
        <v>37</v>
      </c>
      <c r="D33" s="187"/>
      <c r="E33" s="191"/>
      <c r="F33" s="187">
        <v>77</v>
      </c>
      <c r="G33" s="191">
        <v>100</v>
      </c>
      <c r="H33" s="187"/>
      <c r="I33" s="191"/>
      <c r="J33" s="187"/>
      <c r="K33" s="191"/>
      <c r="L33" s="187">
        <v>23</v>
      </c>
      <c r="M33" s="191">
        <v>100</v>
      </c>
      <c r="N33" s="187">
        <v>9</v>
      </c>
      <c r="O33" s="191">
        <v>100</v>
      </c>
      <c r="P33" s="187"/>
      <c r="Q33" s="191"/>
      <c r="R33" s="187"/>
      <c r="S33" s="191"/>
      <c r="T33" s="187"/>
      <c r="U33" s="191"/>
      <c r="V33" s="187">
        <v>109</v>
      </c>
      <c r="W33" s="191">
        <v>100</v>
      </c>
    </row>
    <row r="34" spans="1:23" s="4" customFormat="1" ht="24" customHeight="1" x14ac:dyDescent="0.15">
      <c r="A34" s="78"/>
      <c r="B34" s="241" t="s">
        <v>19</v>
      </c>
      <c r="C34" s="101" t="s">
        <v>100</v>
      </c>
      <c r="D34" s="183">
        <v>38</v>
      </c>
      <c r="E34" s="188">
        <v>100</v>
      </c>
      <c r="F34" s="183">
        <v>195</v>
      </c>
      <c r="G34" s="188">
        <v>57.142857142857146</v>
      </c>
      <c r="H34" s="183">
        <v>224</v>
      </c>
      <c r="I34" s="188">
        <v>66.666666666666671</v>
      </c>
      <c r="J34" s="183">
        <v>428.38709677419359</v>
      </c>
      <c r="K34" s="188">
        <v>64.516129032258078</v>
      </c>
      <c r="L34" s="183">
        <v>68.75</v>
      </c>
      <c r="M34" s="188">
        <v>42.307692307692307</v>
      </c>
      <c r="N34" s="183">
        <v>9.25</v>
      </c>
      <c r="O34" s="188">
        <v>26.666666666666668</v>
      </c>
      <c r="P34" s="183"/>
      <c r="Q34" s="188"/>
      <c r="R34" s="183"/>
      <c r="S34" s="188"/>
      <c r="T34" s="183"/>
      <c r="U34" s="188"/>
      <c r="V34" s="183">
        <v>963.38709677419365</v>
      </c>
      <c r="W34" s="188">
        <v>61.034225097553346</v>
      </c>
    </row>
    <row r="35" spans="1:23" s="4" customFormat="1" ht="24" customHeight="1" x14ac:dyDescent="0.15">
      <c r="A35" s="78"/>
      <c r="B35" s="242"/>
      <c r="C35" s="102" t="s">
        <v>101</v>
      </c>
      <c r="D35" s="184"/>
      <c r="E35" s="189"/>
      <c r="F35" s="184">
        <v>146.25</v>
      </c>
      <c r="G35" s="189">
        <v>42.857142857142854</v>
      </c>
      <c r="H35" s="184">
        <v>56</v>
      </c>
      <c r="I35" s="189">
        <v>16.666666666666668</v>
      </c>
      <c r="J35" s="184">
        <v>235.61290322580638</v>
      </c>
      <c r="K35" s="189">
        <v>35.483870967741922</v>
      </c>
      <c r="L35" s="184">
        <v>81.25</v>
      </c>
      <c r="M35" s="189">
        <v>50</v>
      </c>
      <c r="N35" s="184">
        <v>16.1875</v>
      </c>
      <c r="O35" s="189">
        <v>46.666666666666664</v>
      </c>
      <c r="P35" s="184">
        <v>2</v>
      </c>
      <c r="Q35" s="189">
        <v>100</v>
      </c>
      <c r="R35" s="184"/>
      <c r="S35" s="189"/>
      <c r="T35" s="184"/>
      <c r="U35" s="189"/>
      <c r="V35" s="184">
        <v>537.30040322580635</v>
      </c>
      <c r="W35" s="189">
        <v>34.040017626659676</v>
      </c>
    </row>
    <row r="36" spans="1:23" s="4" customFormat="1" ht="24" customHeight="1" x14ac:dyDescent="0.15">
      <c r="A36" s="78"/>
      <c r="B36" s="242"/>
      <c r="C36" s="6" t="s">
        <v>102</v>
      </c>
      <c r="D36" s="184"/>
      <c r="E36" s="189"/>
      <c r="F36" s="184"/>
      <c r="G36" s="189"/>
      <c r="H36" s="184">
        <v>56</v>
      </c>
      <c r="I36" s="189">
        <v>16.666666666666668</v>
      </c>
      <c r="J36" s="184"/>
      <c r="K36" s="189"/>
      <c r="L36" s="184">
        <v>6.25</v>
      </c>
      <c r="M36" s="189">
        <v>3.8461538461538463</v>
      </c>
      <c r="N36" s="184">
        <v>9.25</v>
      </c>
      <c r="O36" s="189">
        <v>26.666666666666668</v>
      </c>
      <c r="P36" s="184"/>
      <c r="Q36" s="189"/>
      <c r="R36" s="184"/>
      <c r="S36" s="189"/>
      <c r="T36" s="184"/>
      <c r="U36" s="189"/>
      <c r="V36" s="184">
        <v>71.5</v>
      </c>
      <c r="W36" s="189">
        <v>4.5297960799841617</v>
      </c>
    </row>
    <row r="37" spans="1:23" s="4" customFormat="1" ht="24" customHeight="1" x14ac:dyDescent="0.15">
      <c r="A37" s="78"/>
      <c r="B37" s="242"/>
      <c r="C37" s="6" t="s">
        <v>103</v>
      </c>
      <c r="D37" s="184"/>
      <c r="E37" s="189"/>
      <c r="F37" s="184"/>
      <c r="G37" s="189"/>
      <c r="H37" s="184"/>
      <c r="I37" s="189"/>
      <c r="J37" s="184"/>
      <c r="K37" s="189"/>
      <c r="L37" s="184">
        <v>6.25</v>
      </c>
      <c r="M37" s="189">
        <v>3.8461538461538463</v>
      </c>
      <c r="N37" s="184"/>
      <c r="O37" s="189"/>
      <c r="P37" s="184"/>
      <c r="Q37" s="189"/>
      <c r="R37" s="184"/>
      <c r="S37" s="189"/>
      <c r="T37" s="184"/>
      <c r="U37" s="189"/>
      <c r="V37" s="184">
        <v>6.25</v>
      </c>
      <c r="W37" s="189">
        <v>0.39596119580281131</v>
      </c>
    </row>
    <row r="38" spans="1:23" s="4" customFormat="1" ht="24" customHeight="1" x14ac:dyDescent="0.15">
      <c r="A38" s="78"/>
      <c r="B38" s="242"/>
      <c r="C38" s="6" t="s">
        <v>98</v>
      </c>
      <c r="D38" s="184"/>
      <c r="E38" s="189"/>
      <c r="F38" s="184"/>
      <c r="G38" s="189"/>
      <c r="H38" s="184"/>
      <c r="I38" s="189"/>
      <c r="J38" s="184"/>
      <c r="K38" s="189"/>
      <c r="L38" s="184"/>
      <c r="M38" s="189"/>
      <c r="N38" s="184"/>
      <c r="O38" s="189"/>
      <c r="P38" s="184"/>
      <c r="Q38" s="189"/>
      <c r="R38" s="184"/>
      <c r="S38" s="189"/>
      <c r="T38" s="184"/>
      <c r="U38" s="189"/>
      <c r="V38" s="184"/>
      <c r="W38" s="189"/>
    </row>
    <row r="39" spans="1:23" s="4" customFormat="1" ht="24" customHeight="1" x14ac:dyDescent="0.15">
      <c r="A39" s="78"/>
      <c r="B39" s="242"/>
      <c r="C39" s="7" t="s">
        <v>104</v>
      </c>
      <c r="D39" s="181"/>
      <c r="E39" s="190"/>
      <c r="F39" s="181"/>
      <c r="G39" s="190"/>
      <c r="H39" s="181"/>
      <c r="I39" s="190"/>
      <c r="J39" s="181"/>
      <c r="K39" s="190"/>
      <c r="L39" s="181"/>
      <c r="M39" s="190"/>
      <c r="N39" s="181"/>
      <c r="O39" s="190"/>
      <c r="P39" s="181"/>
      <c r="Q39" s="190"/>
      <c r="R39" s="181"/>
      <c r="S39" s="190"/>
      <c r="T39" s="181"/>
      <c r="U39" s="190"/>
      <c r="V39" s="181"/>
      <c r="W39" s="190"/>
    </row>
    <row r="40" spans="1:23" s="4" customFormat="1" ht="24" customHeight="1" x14ac:dyDescent="0.15">
      <c r="A40" s="79"/>
      <c r="B40" s="103"/>
      <c r="C40" s="5" t="s">
        <v>37</v>
      </c>
      <c r="D40" s="187">
        <v>38</v>
      </c>
      <c r="E40" s="191">
        <v>100</v>
      </c>
      <c r="F40" s="187">
        <v>341.25</v>
      </c>
      <c r="G40" s="191">
        <v>100</v>
      </c>
      <c r="H40" s="187">
        <v>336</v>
      </c>
      <c r="I40" s="191">
        <v>100</v>
      </c>
      <c r="J40" s="187">
        <v>664</v>
      </c>
      <c r="K40" s="191">
        <v>100</v>
      </c>
      <c r="L40" s="187">
        <v>162.5</v>
      </c>
      <c r="M40" s="191">
        <v>100</v>
      </c>
      <c r="N40" s="187">
        <v>34.6875</v>
      </c>
      <c r="O40" s="191">
        <v>100</v>
      </c>
      <c r="P40" s="187">
        <v>2</v>
      </c>
      <c r="Q40" s="191">
        <v>100</v>
      </c>
      <c r="R40" s="187"/>
      <c r="S40" s="191"/>
      <c r="T40" s="187"/>
      <c r="U40" s="191"/>
      <c r="V40" s="187">
        <v>1578.4375</v>
      </c>
      <c r="W40" s="191">
        <v>100</v>
      </c>
    </row>
    <row r="41" spans="1:23" s="4" customFormat="1" ht="24" customHeight="1" x14ac:dyDescent="0.15">
      <c r="A41" s="78"/>
      <c r="B41" s="241" t="s">
        <v>105</v>
      </c>
      <c r="C41" s="101" t="s">
        <v>106</v>
      </c>
      <c r="D41" s="183">
        <v>207</v>
      </c>
      <c r="E41" s="188">
        <v>100</v>
      </c>
      <c r="F41" s="183">
        <v>182</v>
      </c>
      <c r="G41" s="188">
        <v>70</v>
      </c>
      <c r="H41" s="183">
        <v>158.57142857142856</v>
      </c>
      <c r="I41" s="188">
        <v>46.153846153846153</v>
      </c>
      <c r="J41" s="183">
        <v>243.02702702702706</v>
      </c>
      <c r="K41" s="188">
        <v>44.44444444444445</v>
      </c>
      <c r="L41" s="183">
        <v>49.6</v>
      </c>
      <c r="M41" s="188">
        <v>42.857142857142854</v>
      </c>
      <c r="N41" s="183">
        <v>24</v>
      </c>
      <c r="O41" s="188">
        <v>60</v>
      </c>
      <c r="P41" s="183"/>
      <c r="Q41" s="188"/>
      <c r="R41" s="183"/>
      <c r="S41" s="188"/>
      <c r="T41" s="183"/>
      <c r="U41" s="188"/>
      <c r="V41" s="183">
        <v>864.19845559845567</v>
      </c>
      <c r="W41" s="188">
        <v>57.113843197548206</v>
      </c>
    </row>
    <row r="42" spans="1:23" s="4" customFormat="1" ht="24" customHeight="1" x14ac:dyDescent="0.15">
      <c r="A42" s="78"/>
      <c r="B42" s="242"/>
      <c r="C42" s="102" t="s">
        <v>107</v>
      </c>
      <c r="D42" s="184"/>
      <c r="E42" s="189"/>
      <c r="F42" s="184">
        <v>52</v>
      </c>
      <c r="G42" s="189">
        <v>20</v>
      </c>
      <c r="H42" s="184">
        <v>184.99999999999997</v>
      </c>
      <c r="I42" s="189">
        <v>53.84615384615384</v>
      </c>
      <c r="J42" s="184">
        <v>212.64864864864867</v>
      </c>
      <c r="K42" s="189">
        <v>38.888888888888893</v>
      </c>
      <c r="L42" s="184">
        <v>57.866666666666667</v>
      </c>
      <c r="M42" s="189">
        <v>49.999999999999993</v>
      </c>
      <c r="N42" s="184">
        <v>12</v>
      </c>
      <c r="O42" s="189">
        <v>30</v>
      </c>
      <c r="P42" s="184"/>
      <c r="Q42" s="189"/>
      <c r="R42" s="184"/>
      <c r="S42" s="189"/>
      <c r="T42" s="184"/>
      <c r="U42" s="189"/>
      <c r="V42" s="184">
        <v>519.51531531531532</v>
      </c>
      <c r="W42" s="189">
        <v>34.334146358889605</v>
      </c>
    </row>
    <row r="43" spans="1:23" s="4" customFormat="1" ht="24" customHeight="1" x14ac:dyDescent="0.15">
      <c r="A43" s="78"/>
      <c r="B43" s="242"/>
      <c r="C43" s="6" t="s">
        <v>85</v>
      </c>
      <c r="D43" s="184"/>
      <c r="E43" s="189"/>
      <c r="F43" s="184">
        <v>26</v>
      </c>
      <c r="G43" s="189">
        <v>10</v>
      </c>
      <c r="H43" s="184"/>
      <c r="I43" s="189"/>
      <c r="J43" s="184">
        <v>60.756756756756758</v>
      </c>
      <c r="K43" s="189">
        <v>11.111111111111111</v>
      </c>
      <c r="L43" s="184">
        <v>4.1333333333333337</v>
      </c>
      <c r="M43" s="189">
        <v>3.5714285714285712</v>
      </c>
      <c r="N43" s="184">
        <v>4</v>
      </c>
      <c r="O43" s="189">
        <v>10</v>
      </c>
      <c r="P43" s="184"/>
      <c r="Q43" s="189"/>
      <c r="R43" s="184"/>
      <c r="S43" s="189"/>
      <c r="T43" s="184"/>
      <c r="U43" s="189"/>
      <c r="V43" s="184">
        <v>94.890090090090098</v>
      </c>
      <c r="W43" s="189">
        <v>6.271172658661615</v>
      </c>
    </row>
    <row r="44" spans="1:23" s="4" customFormat="1" ht="24" customHeight="1" x14ac:dyDescent="0.15">
      <c r="A44" s="78"/>
      <c r="B44" s="242"/>
      <c r="C44" s="6" t="s">
        <v>108</v>
      </c>
      <c r="D44" s="184"/>
      <c r="E44" s="189"/>
      <c r="F44" s="184"/>
      <c r="G44" s="189"/>
      <c r="H44" s="184"/>
      <c r="I44" s="189"/>
      <c r="J44" s="184">
        <v>15.189189189189189</v>
      </c>
      <c r="K44" s="189">
        <v>2.7777777777777777</v>
      </c>
      <c r="L44" s="184">
        <v>4.1333333333333337</v>
      </c>
      <c r="M44" s="189">
        <v>3.5714285714285712</v>
      </c>
      <c r="N44" s="184"/>
      <c r="O44" s="189"/>
      <c r="P44" s="184"/>
      <c r="Q44" s="189"/>
      <c r="R44" s="184"/>
      <c r="S44" s="189"/>
      <c r="T44" s="184"/>
      <c r="U44" s="189"/>
      <c r="V44" s="184">
        <v>19.322522522522522</v>
      </c>
      <c r="W44" s="189">
        <v>1.2770024227458445</v>
      </c>
    </row>
    <row r="45" spans="1:23" s="4" customFormat="1" ht="24" customHeight="1" x14ac:dyDescent="0.15">
      <c r="A45" s="78"/>
      <c r="B45" s="242"/>
      <c r="C45" s="6" t="s">
        <v>109</v>
      </c>
      <c r="D45" s="184"/>
      <c r="E45" s="189"/>
      <c r="F45" s="184"/>
      <c r="G45" s="189"/>
      <c r="H45" s="184"/>
      <c r="I45" s="189"/>
      <c r="J45" s="184">
        <v>15.189189189189189</v>
      </c>
      <c r="K45" s="189">
        <v>2.7777777777777777</v>
      </c>
      <c r="L45" s="184"/>
      <c r="M45" s="189"/>
      <c r="N45" s="184"/>
      <c r="O45" s="189"/>
      <c r="P45" s="184"/>
      <c r="Q45" s="189"/>
      <c r="R45" s="184"/>
      <c r="S45" s="189"/>
      <c r="T45" s="184"/>
      <c r="U45" s="189"/>
      <c r="V45" s="184">
        <v>15.189189189189189</v>
      </c>
      <c r="W45" s="189">
        <v>1.0038353621547436</v>
      </c>
    </row>
    <row r="46" spans="1:23" s="4" customFormat="1" ht="24" customHeight="1" x14ac:dyDescent="0.15">
      <c r="A46" s="78"/>
      <c r="B46" s="242"/>
      <c r="C46" s="7" t="s">
        <v>110</v>
      </c>
      <c r="D46" s="181"/>
      <c r="E46" s="190"/>
      <c r="F46" s="181"/>
      <c r="G46" s="190"/>
      <c r="H46" s="181"/>
      <c r="I46" s="190"/>
      <c r="J46" s="181"/>
      <c r="K46" s="190"/>
      <c r="L46" s="181"/>
      <c r="M46" s="190"/>
      <c r="N46" s="181"/>
      <c r="O46" s="190"/>
      <c r="P46" s="181"/>
      <c r="Q46" s="190"/>
      <c r="R46" s="181"/>
      <c r="S46" s="190"/>
      <c r="T46" s="181"/>
      <c r="U46" s="190"/>
      <c r="V46" s="181"/>
      <c r="W46" s="190"/>
    </row>
    <row r="47" spans="1:23" s="4" customFormat="1" ht="24" customHeight="1" x14ac:dyDescent="0.15">
      <c r="A47" s="104"/>
      <c r="B47" s="103"/>
      <c r="C47" s="5" t="s">
        <v>37</v>
      </c>
      <c r="D47" s="187">
        <v>207</v>
      </c>
      <c r="E47" s="191">
        <v>100</v>
      </c>
      <c r="F47" s="187">
        <v>260</v>
      </c>
      <c r="G47" s="191">
        <v>100</v>
      </c>
      <c r="H47" s="187">
        <v>343.57142857142856</v>
      </c>
      <c r="I47" s="191">
        <v>100</v>
      </c>
      <c r="J47" s="187">
        <v>546.81081081081084</v>
      </c>
      <c r="K47" s="191">
        <v>100</v>
      </c>
      <c r="L47" s="187">
        <v>115.73333333333335</v>
      </c>
      <c r="M47" s="191">
        <v>100</v>
      </c>
      <c r="N47" s="187">
        <v>40</v>
      </c>
      <c r="O47" s="191">
        <v>100</v>
      </c>
      <c r="P47" s="187"/>
      <c r="Q47" s="191"/>
      <c r="R47" s="187"/>
      <c r="S47" s="191"/>
      <c r="T47" s="187"/>
      <c r="U47" s="191"/>
      <c r="V47" s="187">
        <v>1513.1155727155726</v>
      </c>
      <c r="W47" s="191">
        <v>100</v>
      </c>
    </row>
    <row r="48" spans="1:23" s="4" customFormat="1" ht="24" customHeight="1" x14ac:dyDescent="0.15">
      <c r="A48" s="239" t="s">
        <v>55</v>
      </c>
      <c r="B48" s="244" t="s">
        <v>20</v>
      </c>
      <c r="C48" s="101" t="s">
        <v>95</v>
      </c>
      <c r="D48" s="183">
        <v>1284.9761904761908</v>
      </c>
      <c r="E48" s="188">
        <v>82.147930915511552</v>
      </c>
      <c r="F48" s="183">
        <v>3626.7528735632159</v>
      </c>
      <c r="G48" s="188">
        <v>64.777172091581377</v>
      </c>
      <c r="H48" s="183">
        <v>2458.7714285714292</v>
      </c>
      <c r="I48" s="188">
        <v>43.186309974364661</v>
      </c>
      <c r="J48" s="183">
        <v>6234.1586023736891</v>
      </c>
      <c r="K48" s="188">
        <v>46.800278340433479</v>
      </c>
      <c r="L48" s="183">
        <v>2047.3577913279119</v>
      </c>
      <c r="M48" s="188">
        <v>50.172878009762414</v>
      </c>
      <c r="N48" s="183">
        <v>461.43287037037055</v>
      </c>
      <c r="O48" s="188">
        <v>40.454388635210563</v>
      </c>
      <c r="P48" s="183">
        <v>18.913043478260867</v>
      </c>
      <c r="Q48" s="188">
        <v>18.185618729096994</v>
      </c>
      <c r="R48" s="183">
        <v>1.0909090909090908</v>
      </c>
      <c r="S48" s="188">
        <v>7.3170731707317085</v>
      </c>
      <c r="T48" s="183">
        <v>5.333333333333333</v>
      </c>
      <c r="U48" s="188">
        <v>33.333333333333336</v>
      </c>
      <c r="V48" s="183">
        <v>16138.787042585311</v>
      </c>
      <c r="W48" s="188">
        <v>51.180053152429686</v>
      </c>
    </row>
    <row r="49" spans="1:23" s="4" customFormat="1" ht="24" customHeight="1" x14ac:dyDescent="0.15">
      <c r="A49" s="240"/>
      <c r="B49" s="245"/>
      <c r="C49" s="102" t="s">
        <v>111</v>
      </c>
      <c r="D49" s="184">
        <v>90.785714285714292</v>
      </c>
      <c r="E49" s="189">
        <v>5.8038885393623278</v>
      </c>
      <c r="F49" s="184">
        <v>1508.8074712643677</v>
      </c>
      <c r="G49" s="189">
        <v>26.948701669637508</v>
      </c>
      <c r="H49" s="184">
        <v>3005.0952380952385</v>
      </c>
      <c r="I49" s="189">
        <v>52.782041041639658</v>
      </c>
      <c r="J49" s="184">
        <v>5057.15492616142</v>
      </c>
      <c r="K49" s="189">
        <v>37.964426837798612</v>
      </c>
      <c r="L49" s="184">
        <v>1670.8283875338752</v>
      </c>
      <c r="M49" s="189">
        <v>40.945588122441968</v>
      </c>
      <c r="N49" s="184">
        <v>543.97453703703729</v>
      </c>
      <c r="O49" s="189">
        <v>47.690918315575864</v>
      </c>
      <c r="P49" s="184">
        <v>64.956521739130409</v>
      </c>
      <c r="Q49" s="189">
        <v>62.4581939799331</v>
      </c>
      <c r="R49" s="184">
        <v>13.818181818181817</v>
      </c>
      <c r="S49" s="189">
        <v>92.682926829268297</v>
      </c>
      <c r="T49" s="184">
        <v>8</v>
      </c>
      <c r="U49" s="189">
        <v>50.000000000000007</v>
      </c>
      <c r="V49" s="184">
        <v>11963.420977934964</v>
      </c>
      <c r="W49" s="189">
        <v>37.938942989950988</v>
      </c>
    </row>
    <row r="50" spans="1:23" s="4" customFormat="1" ht="24" customHeight="1" x14ac:dyDescent="0.15">
      <c r="A50" s="240"/>
      <c r="B50" s="245"/>
      <c r="C50" s="6" t="s">
        <v>102</v>
      </c>
      <c r="D50" s="184">
        <v>97.674603174603178</v>
      </c>
      <c r="E50" s="189">
        <v>6.2442920057638052</v>
      </c>
      <c r="F50" s="184">
        <v>382.23563218390808</v>
      </c>
      <c r="G50" s="189">
        <v>6.8270831205504887</v>
      </c>
      <c r="H50" s="184">
        <v>207.45476190476191</v>
      </c>
      <c r="I50" s="189">
        <v>3.6437732882240517</v>
      </c>
      <c r="J50" s="184">
        <v>1271.3058279868283</v>
      </c>
      <c r="K50" s="189">
        <v>9.5437845586643935</v>
      </c>
      <c r="L50" s="184">
        <v>256.41043360433599</v>
      </c>
      <c r="M50" s="189">
        <v>6.2836351614519321</v>
      </c>
      <c r="N50" s="184">
        <v>62.738425925925924</v>
      </c>
      <c r="O50" s="189">
        <v>5.5003551496702165</v>
      </c>
      <c r="P50" s="184">
        <v>16.347826086956523</v>
      </c>
      <c r="Q50" s="189">
        <v>15.719063545150508</v>
      </c>
      <c r="R50" s="184"/>
      <c r="S50" s="189"/>
      <c r="T50" s="184"/>
      <c r="U50" s="189"/>
      <c r="V50" s="184">
        <v>2294.1675108673198</v>
      </c>
      <c r="W50" s="189">
        <v>7.2753680209635911</v>
      </c>
    </row>
    <row r="51" spans="1:23" s="4" customFormat="1" ht="24" customHeight="1" x14ac:dyDescent="0.15">
      <c r="A51" s="240"/>
      <c r="B51" s="245"/>
      <c r="C51" s="6" t="s">
        <v>79</v>
      </c>
      <c r="D51" s="184"/>
      <c r="E51" s="189"/>
      <c r="F51" s="184">
        <v>81.017241379310349</v>
      </c>
      <c r="G51" s="189">
        <v>1.4470431182306189</v>
      </c>
      <c r="H51" s="184">
        <v>22.083333333333332</v>
      </c>
      <c r="I51" s="189">
        <v>0.38787569577163211</v>
      </c>
      <c r="J51" s="184">
        <v>545.79384035197984</v>
      </c>
      <c r="K51" s="189">
        <v>4.097313731357592</v>
      </c>
      <c r="L51" s="184">
        <v>72.611314363143634</v>
      </c>
      <c r="M51" s="189">
        <v>1.779424501717209</v>
      </c>
      <c r="N51" s="184">
        <v>62.124999999999993</v>
      </c>
      <c r="O51" s="189">
        <v>5.4465753424657519</v>
      </c>
      <c r="P51" s="184"/>
      <c r="Q51" s="189"/>
      <c r="R51" s="184"/>
      <c r="S51" s="189"/>
      <c r="T51" s="184">
        <v>2.6666666666666665</v>
      </c>
      <c r="U51" s="189">
        <v>16.666666666666668</v>
      </c>
      <c r="V51" s="184">
        <v>786.29739609443379</v>
      </c>
      <c r="W51" s="189">
        <v>2.4935419508010064</v>
      </c>
    </row>
    <row r="52" spans="1:23" s="4" customFormat="1" ht="24" customHeight="1" x14ac:dyDescent="0.15">
      <c r="A52" s="240"/>
      <c r="B52" s="245"/>
      <c r="C52" s="6" t="s">
        <v>93</v>
      </c>
      <c r="D52" s="184"/>
      <c r="E52" s="189"/>
      <c r="F52" s="184"/>
      <c r="G52" s="189"/>
      <c r="H52" s="184"/>
      <c r="I52" s="189"/>
      <c r="J52" s="184">
        <v>123.92518450877381</v>
      </c>
      <c r="K52" s="189">
        <v>0.93031529967683368</v>
      </c>
      <c r="L52" s="184">
        <v>33.398712737127369</v>
      </c>
      <c r="M52" s="189">
        <v>0.81847420462650455</v>
      </c>
      <c r="N52" s="184"/>
      <c r="O52" s="189"/>
      <c r="P52" s="184">
        <v>3.7826086956521738</v>
      </c>
      <c r="Q52" s="189">
        <v>3.637123745819399</v>
      </c>
      <c r="R52" s="184"/>
      <c r="S52" s="189"/>
      <c r="T52" s="184"/>
      <c r="U52" s="189"/>
      <c r="V52" s="184">
        <v>161.10650594155337</v>
      </c>
      <c r="W52" s="189">
        <v>0.51090825571548493</v>
      </c>
    </row>
    <row r="53" spans="1:23" s="4" customFormat="1" ht="24" customHeight="1" x14ac:dyDescent="0.15">
      <c r="A53" s="240"/>
      <c r="B53" s="245"/>
      <c r="C53" s="7" t="s">
        <v>94</v>
      </c>
      <c r="D53" s="181">
        <v>90.785714285714292</v>
      </c>
      <c r="E53" s="190">
        <v>5.8038885393623278</v>
      </c>
      <c r="F53" s="181"/>
      <c r="G53" s="190"/>
      <c r="H53" s="181"/>
      <c r="I53" s="190"/>
      <c r="J53" s="181">
        <v>88.434108527131784</v>
      </c>
      <c r="K53" s="190">
        <v>0.66388123206907534</v>
      </c>
      <c r="L53" s="181"/>
      <c r="M53" s="190"/>
      <c r="N53" s="181">
        <v>10.354166666666666</v>
      </c>
      <c r="O53" s="190">
        <v>0.90776255707762532</v>
      </c>
      <c r="P53" s="181"/>
      <c r="Q53" s="190"/>
      <c r="R53" s="181"/>
      <c r="S53" s="190"/>
      <c r="T53" s="181"/>
      <c r="U53" s="190"/>
      <c r="V53" s="181">
        <v>189.57398947951273</v>
      </c>
      <c r="W53" s="190">
        <v>0.60118563013923731</v>
      </c>
    </row>
    <row r="54" spans="1:23" s="4" customFormat="1" ht="24" customHeight="1" x14ac:dyDescent="0.15">
      <c r="A54" s="243"/>
      <c r="B54" s="105"/>
      <c r="C54" s="5" t="s">
        <v>37</v>
      </c>
      <c r="D54" s="187">
        <v>1564.2222222222224</v>
      </c>
      <c r="E54" s="191">
        <v>100</v>
      </c>
      <c r="F54" s="187">
        <v>5598.8132183908028</v>
      </c>
      <c r="G54" s="191">
        <v>100</v>
      </c>
      <c r="H54" s="187">
        <v>5693.4047619047624</v>
      </c>
      <c r="I54" s="191">
        <v>100</v>
      </c>
      <c r="J54" s="187">
        <v>13320.772489909825</v>
      </c>
      <c r="K54" s="191">
        <v>100</v>
      </c>
      <c r="L54" s="187">
        <v>4080.6066395663929</v>
      </c>
      <c r="M54" s="191">
        <v>100</v>
      </c>
      <c r="N54" s="187">
        <v>1140.6250000000002</v>
      </c>
      <c r="O54" s="191">
        <v>100</v>
      </c>
      <c r="P54" s="187">
        <v>103.99999999999997</v>
      </c>
      <c r="Q54" s="191">
        <v>100</v>
      </c>
      <c r="R54" s="187">
        <v>14.909090909090907</v>
      </c>
      <c r="S54" s="191">
        <v>100</v>
      </c>
      <c r="T54" s="187">
        <v>15.999999999999998</v>
      </c>
      <c r="U54" s="191">
        <v>100</v>
      </c>
      <c r="V54" s="187">
        <v>31533.353422903096</v>
      </c>
      <c r="W54" s="191">
        <v>100</v>
      </c>
    </row>
    <row r="55" spans="1:23" s="4" customFormat="1" ht="24" customHeight="1" x14ac:dyDescent="0.15">
      <c r="A55" s="239" t="s">
        <v>56</v>
      </c>
      <c r="B55" s="241" t="s">
        <v>112</v>
      </c>
      <c r="C55" s="101" t="s">
        <v>95</v>
      </c>
      <c r="D55" s="183">
        <v>3058</v>
      </c>
      <c r="E55" s="188">
        <v>78.571428571428569</v>
      </c>
      <c r="F55" s="183">
        <v>3694.96551724138</v>
      </c>
      <c r="G55" s="188">
        <v>64.285714285714292</v>
      </c>
      <c r="H55" s="183">
        <v>2796.894736842105</v>
      </c>
      <c r="I55" s="188">
        <v>64.705882352941174</v>
      </c>
      <c r="J55" s="183">
        <v>4845</v>
      </c>
      <c r="K55" s="188">
        <v>47.222222222222221</v>
      </c>
      <c r="L55" s="183">
        <v>1256.6388888888885</v>
      </c>
      <c r="M55" s="188">
        <v>53.521126760563369</v>
      </c>
      <c r="N55" s="183">
        <v>438.44776119402962</v>
      </c>
      <c r="O55" s="188">
        <v>47.761194029850742</v>
      </c>
      <c r="P55" s="183">
        <v>30.72</v>
      </c>
      <c r="Q55" s="188">
        <v>15.999999999999993</v>
      </c>
      <c r="R55" s="183">
        <v>14.285714285714286</v>
      </c>
      <c r="S55" s="188">
        <v>47.61904761904762</v>
      </c>
      <c r="T55" s="183">
        <v>10.090909090909092</v>
      </c>
      <c r="U55" s="188">
        <v>27.27272727272727</v>
      </c>
      <c r="V55" s="183">
        <v>16145.043527543026</v>
      </c>
      <c r="W55" s="188">
        <v>58.186358270213873</v>
      </c>
    </row>
    <row r="56" spans="1:23" s="4" customFormat="1" ht="24" customHeight="1" x14ac:dyDescent="0.15">
      <c r="A56" s="240"/>
      <c r="B56" s="242"/>
      <c r="C56" s="102" t="s">
        <v>113</v>
      </c>
      <c r="D56" s="184">
        <v>834</v>
      </c>
      <c r="E56" s="189">
        <v>21.428571428571427</v>
      </c>
      <c r="F56" s="184">
        <v>1642.2068965517244</v>
      </c>
      <c r="G56" s="189">
        <v>28.571428571428573</v>
      </c>
      <c r="H56" s="184">
        <v>1271.3157894736842</v>
      </c>
      <c r="I56" s="189">
        <v>29.411764705882355</v>
      </c>
      <c r="J56" s="184">
        <v>4940</v>
      </c>
      <c r="K56" s="189">
        <v>48.148148148148145</v>
      </c>
      <c r="L56" s="184">
        <v>1058.2222222222224</v>
      </c>
      <c r="M56" s="189">
        <v>45.070422535211279</v>
      </c>
      <c r="N56" s="184">
        <v>452.14925373134304</v>
      </c>
      <c r="O56" s="189">
        <v>49.253731343283583</v>
      </c>
      <c r="P56" s="184">
        <v>153.60000000000008</v>
      </c>
      <c r="Q56" s="189">
        <v>80</v>
      </c>
      <c r="R56" s="184">
        <v>14.285714285714286</v>
      </c>
      <c r="S56" s="189">
        <v>47.61904761904762</v>
      </c>
      <c r="T56" s="184">
        <v>23.545454545454547</v>
      </c>
      <c r="U56" s="189">
        <v>63.636363636363626</v>
      </c>
      <c r="V56" s="184">
        <v>10389.325330810141</v>
      </c>
      <c r="W56" s="189">
        <v>37.442884861415003</v>
      </c>
    </row>
    <row r="57" spans="1:23" s="4" customFormat="1" ht="24" customHeight="1" x14ac:dyDescent="0.15">
      <c r="A57" s="240"/>
      <c r="B57" s="242"/>
      <c r="C57" s="6" t="s">
        <v>114</v>
      </c>
      <c r="D57" s="184"/>
      <c r="E57" s="189"/>
      <c r="F57" s="184">
        <v>410.55172413793105</v>
      </c>
      <c r="G57" s="189">
        <v>7.1428571428571423</v>
      </c>
      <c r="H57" s="184">
        <v>254.26315789473685</v>
      </c>
      <c r="I57" s="189">
        <v>5.8823529411764719</v>
      </c>
      <c r="J57" s="184">
        <v>380</v>
      </c>
      <c r="K57" s="189">
        <v>3.7037037037037037</v>
      </c>
      <c r="L57" s="184">
        <v>33.069444444444443</v>
      </c>
      <c r="M57" s="189">
        <v>1.4084507042253522</v>
      </c>
      <c r="N57" s="184">
        <v>13.701492537313433</v>
      </c>
      <c r="O57" s="189">
        <v>1.4925373134328366</v>
      </c>
      <c r="P57" s="184">
        <v>7.68</v>
      </c>
      <c r="Q57" s="189">
        <v>3.9999999999999982</v>
      </c>
      <c r="R57" s="184"/>
      <c r="S57" s="189"/>
      <c r="T57" s="184"/>
      <c r="U57" s="189"/>
      <c r="V57" s="184">
        <v>1099.2658190144257</v>
      </c>
      <c r="W57" s="189">
        <v>3.9617282338233073</v>
      </c>
    </row>
    <row r="58" spans="1:23" s="4" customFormat="1" ht="24" customHeight="1" x14ac:dyDescent="0.15">
      <c r="A58" s="240"/>
      <c r="B58" s="242"/>
      <c r="C58" s="6" t="s">
        <v>103</v>
      </c>
      <c r="D58" s="184"/>
      <c r="E58" s="189"/>
      <c r="F58" s="184"/>
      <c r="G58" s="189"/>
      <c r="H58" s="184"/>
      <c r="I58" s="189"/>
      <c r="J58" s="184">
        <v>95</v>
      </c>
      <c r="K58" s="189">
        <v>0.92592592592592593</v>
      </c>
      <c r="L58" s="184"/>
      <c r="M58" s="189"/>
      <c r="N58" s="184"/>
      <c r="O58" s="189"/>
      <c r="P58" s="184"/>
      <c r="Q58" s="189"/>
      <c r="R58" s="184">
        <v>1.4285714285714286</v>
      </c>
      <c r="S58" s="189">
        <v>4.7619047619047619</v>
      </c>
      <c r="T58" s="184"/>
      <c r="U58" s="189"/>
      <c r="V58" s="184">
        <v>96.428571428571431</v>
      </c>
      <c r="W58" s="189">
        <v>0.34752631016793728</v>
      </c>
    </row>
    <row r="59" spans="1:23" s="4" customFormat="1" ht="24" customHeight="1" x14ac:dyDescent="0.15">
      <c r="A59" s="240"/>
      <c r="B59" s="242"/>
      <c r="C59" s="6" t="s">
        <v>115</v>
      </c>
      <c r="D59" s="184"/>
      <c r="E59" s="189"/>
      <c r="F59" s="184"/>
      <c r="G59" s="189"/>
      <c r="H59" s="184"/>
      <c r="I59" s="189"/>
      <c r="J59" s="184"/>
      <c r="K59" s="189"/>
      <c r="L59" s="184"/>
      <c r="M59" s="189"/>
      <c r="N59" s="184">
        <v>13.701492537313433</v>
      </c>
      <c r="O59" s="189">
        <v>1.4925373134328366</v>
      </c>
      <c r="P59" s="184"/>
      <c r="Q59" s="189"/>
      <c r="R59" s="184"/>
      <c r="S59" s="189"/>
      <c r="T59" s="184"/>
      <c r="U59" s="189"/>
      <c r="V59" s="184">
        <v>13.701492537313433</v>
      </c>
      <c r="W59" s="189">
        <v>4.9379857802966609E-2</v>
      </c>
    </row>
    <row r="60" spans="1:23" s="4" customFormat="1" ht="24" customHeight="1" x14ac:dyDescent="0.15">
      <c r="A60" s="240"/>
      <c r="B60" s="242"/>
      <c r="C60" s="7" t="s">
        <v>87</v>
      </c>
      <c r="D60" s="181"/>
      <c r="E60" s="190"/>
      <c r="F60" s="181"/>
      <c r="G60" s="190"/>
      <c r="H60" s="181"/>
      <c r="I60" s="190"/>
      <c r="J60" s="181"/>
      <c r="K60" s="190"/>
      <c r="L60" s="181"/>
      <c r="M60" s="190"/>
      <c r="N60" s="181"/>
      <c r="O60" s="190"/>
      <c r="P60" s="181"/>
      <c r="Q60" s="190"/>
      <c r="R60" s="181"/>
      <c r="S60" s="190"/>
      <c r="T60" s="181">
        <v>3.3636363636363638</v>
      </c>
      <c r="U60" s="190">
        <v>9.0909090909090899</v>
      </c>
      <c r="V60" s="181">
        <v>3.3636363636363638</v>
      </c>
      <c r="W60" s="190">
        <v>1.2122466576901785E-2</v>
      </c>
    </row>
    <row r="61" spans="1:23" s="4" customFormat="1" ht="24" customHeight="1" x14ac:dyDescent="0.15">
      <c r="A61" s="240"/>
      <c r="B61" s="103"/>
      <c r="C61" s="5" t="s">
        <v>37</v>
      </c>
      <c r="D61" s="187">
        <v>3892</v>
      </c>
      <c r="E61" s="191">
        <v>100</v>
      </c>
      <c r="F61" s="187">
        <v>5747.7241379310353</v>
      </c>
      <c r="G61" s="191">
        <v>100</v>
      </c>
      <c r="H61" s="187">
        <v>4322.4736842105258</v>
      </c>
      <c r="I61" s="191">
        <v>100</v>
      </c>
      <c r="J61" s="187">
        <v>10260</v>
      </c>
      <c r="K61" s="191">
        <v>100</v>
      </c>
      <c r="L61" s="187">
        <v>2347.9305555555552</v>
      </c>
      <c r="M61" s="191">
        <v>100</v>
      </c>
      <c r="N61" s="187">
        <v>917.99999999999955</v>
      </c>
      <c r="O61" s="191">
        <v>100</v>
      </c>
      <c r="P61" s="187">
        <v>192.00000000000009</v>
      </c>
      <c r="Q61" s="191">
        <v>100</v>
      </c>
      <c r="R61" s="187">
        <v>30</v>
      </c>
      <c r="S61" s="191">
        <v>100</v>
      </c>
      <c r="T61" s="187">
        <v>37.000000000000007</v>
      </c>
      <c r="U61" s="191">
        <v>100</v>
      </c>
      <c r="V61" s="187">
        <v>27747.128377697118</v>
      </c>
      <c r="W61" s="191">
        <v>100</v>
      </c>
    </row>
    <row r="62" spans="1:23" s="4" customFormat="1" ht="24" customHeight="1" x14ac:dyDescent="0.15">
      <c r="A62" s="78"/>
      <c r="B62" s="241" t="s">
        <v>116</v>
      </c>
      <c r="C62" s="101" t="s">
        <v>89</v>
      </c>
      <c r="D62" s="183">
        <v>1581.9999999999995</v>
      </c>
      <c r="E62" s="188">
        <v>52.38095238095238</v>
      </c>
      <c r="F62" s="183">
        <v>1768</v>
      </c>
      <c r="G62" s="188">
        <v>68.421052631578945</v>
      </c>
      <c r="H62" s="183">
        <v>1064.4000000000001</v>
      </c>
      <c r="I62" s="188">
        <v>60</v>
      </c>
      <c r="J62" s="183">
        <v>1845.7647058823518</v>
      </c>
      <c r="K62" s="188">
        <v>71.604938271604922</v>
      </c>
      <c r="L62" s="183">
        <v>106.40740740740743</v>
      </c>
      <c r="M62" s="188">
        <v>48.148148148148145</v>
      </c>
      <c r="N62" s="183">
        <v>55</v>
      </c>
      <c r="O62" s="188">
        <v>61.111111111111114</v>
      </c>
      <c r="P62" s="183">
        <v>12.75</v>
      </c>
      <c r="Q62" s="188">
        <v>75</v>
      </c>
      <c r="R62" s="183"/>
      <c r="S62" s="188"/>
      <c r="T62" s="183">
        <v>0.5</v>
      </c>
      <c r="U62" s="188">
        <v>50</v>
      </c>
      <c r="V62" s="183">
        <v>6434.8221132897588</v>
      </c>
      <c r="W62" s="188">
        <v>62.53539689218713</v>
      </c>
    </row>
    <row r="63" spans="1:23" s="4" customFormat="1" ht="24" customHeight="1" x14ac:dyDescent="0.15">
      <c r="A63" s="78"/>
      <c r="B63" s="242"/>
      <c r="C63" s="102" t="s">
        <v>84</v>
      </c>
      <c r="D63" s="184">
        <v>1294.363636363636</v>
      </c>
      <c r="E63" s="189">
        <v>42.857142857142854</v>
      </c>
      <c r="F63" s="184">
        <v>680</v>
      </c>
      <c r="G63" s="189">
        <v>26.315789473684209</v>
      </c>
      <c r="H63" s="184">
        <v>591.33333333333337</v>
      </c>
      <c r="I63" s="189">
        <v>33.333333333333329</v>
      </c>
      <c r="J63" s="184">
        <v>636.47058823529414</v>
      </c>
      <c r="K63" s="189">
        <v>24.691358024691368</v>
      </c>
      <c r="L63" s="184">
        <v>98.222222222222243</v>
      </c>
      <c r="M63" s="189">
        <v>44.444444444444443</v>
      </c>
      <c r="N63" s="184">
        <v>35</v>
      </c>
      <c r="O63" s="189">
        <v>38.888888888888886</v>
      </c>
      <c r="P63" s="184">
        <v>4.25</v>
      </c>
      <c r="Q63" s="189">
        <v>25</v>
      </c>
      <c r="R63" s="184">
        <v>5</v>
      </c>
      <c r="S63" s="189">
        <v>100</v>
      </c>
      <c r="T63" s="184">
        <v>0.5</v>
      </c>
      <c r="U63" s="189">
        <v>50</v>
      </c>
      <c r="V63" s="184">
        <v>3345.1397801544858</v>
      </c>
      <c r="W63" s="189">
        <v>32.509001823029045</v>
      </c>
    </row>
    <row r="64" spans="1:23" s="4" customFormat="1" ht="24" customHeight="1" x14ac:dyDescent="0.15">
      <c r="A64" s="78"/>
      <c r="B64" s="242"/>
      <c r="C64" s="6" t="s">
        <v>117</v>
      </c>
      <c r="D64" s="184"/>
      <c r="E64" s="189"/>
      <c r="F64" s="184">
        <v>136</v>
      </c>
      <c r="G64" s="189">
        <v>5.2631578947368425</v>
      </c>
      <c r="H64" s="184">
        <v>118.26666666666667</v>
      </c>
      <c r="I64" s="189">
        <v>6.6666666666666661</v>
      </c>
      <c r="J64" s="184">
        <v>95.470588235294116</v>
      </c>
      <c r="K64" s="189">
        <v>3.7037037037037051</v>
      </c>
      <c r="L64" s="184">
        <v>8.1851851851851851</v>
      </c>
      <c r="M64" s="189">
        <v>3.7037037037037028</v>
      </c>
      <c r="N64" s="184"/>
      <c r="O64" s="189"/>
      <c r="P64" s="184"/>
      <c r="Q64" s="189"/>
      <c r="R64" s="184"/>
      <c r="S64" s="189"/>
      <c r="T64" s="184"/>
      <c r="U64" s="189"/>
      <c r="V64" s="184">
        <v>357.92244008714596</v>
      </c>
      <c r="W64" s="189">
        <v>3.478390148694674</v>
      </c>
    </row>
    <row r="65" spans="1:23" s="4" customFormat="1" ht="24" customHeight="1" x14ac:dyDescent="0.15">
      <c r="A65" s="78"/>
      <c r="B65" s="242"/>
      <c r="C65" s="6" t="s">
        <v>118</v>
      </c>
      <c r="D65" s="184"/>
      <c r="E65" s="189"/>
      <c r="F65" s="184"/>
      <c r="G65" s="189"/>
      <c r="H65" s="184"/>
      <c r="I65" s="189"/>
      <c r="J65" s="184"/>
      <c r="K65" s="189"/>
      <c r="L65" s="184">
        <v>8.1851851851851851</v>
      </c>
      <c r="M65" s="189">
        <v>3.7037037037037028</v>
      </c>
      <c r="N65" s="184"/>
      <c r="O65" s="189"/>
      <c r="P65" s="184"/>
      <c r="Q65" s="189"/>
      <c r="R65" s="184"/>
      <c r="S65" s="189"/>
      <c r="T65" s="184"/>
      <c r="U65" s="189"/>
      <c r="V65" s="184">
        <v>8.1851851851851851</v>
      </c>
      <c r="W65" s="189">
        <v>7.9545913652291911E-2</v>
      </c>
    </row>
    <row r="66" spans="1:23" s="4" customFormat="1" ht="24" customHeight="1" x14ac:dyDescent="0.15">
      <c r="A66" s="78"/>
      <c r="B66" s="242"/>
      <c r="C66" s="6" t="s">
        <v>119</v>
      </c>
      <c r="D66" s="184"/>
      <c r="E66" s="189"/>
      <c r="F66" s="184"/>
      <c r="G66" s="189"/>
      <c r="H66" s="184"/>
      <c r="I66" s="189"/>
      <c r="J66" s="184"/>
      <c r="K66" s="189"/>
      <c r="L66" s="184"/>
      <c r="M66" s="189"/>
      <c r="N66" s="184"/>
      <c r="O66" s="189"/>
      <c r="P66" s="184"/>
      <c r="Q66" s="189"/>
      <c r="R66" s="184"/>
      <c r="S66" s="189"/>
      <c r="T66" s="184"/>
      <c r="U66" s="189"/>
      <c r="V66" s="184"/>
      <c r="W66" s="189"/>
    </row>
    <row r="67" spans="1:23" s="4" customFormat="1" ht="24" customHeight="1" x14ac:dyDescent="0.15">
      <c r="A67" s="78"/>
      <c r="B67" s="242"/>
      <c r="C67" s="7" t="s">
        <v>120</v>
      </c>
      <c r="D67" s="181">
        <v>143.81818181818181</v>
      </c>
      <c r="E67" s="190">
        <v>4.7619047619047628</v>
      </c>
      <c r="F67" s="181"/>
      <c r="G67" s="190"/>
      <c r="H67" s="181"/>
      <c r="I67" s="190"/>
      <c r="J67" s="181"/>
      <c r="K67" s="190"/>
      <c r="L67" s="181"/>
      <c r="M67" s="190"/>
      <c r="N67" s="181"/>
      <c r="O67" s="190"/>
      <c r="P67" s="181"/>
      <c r="Q67" s="190"/>
      <c r="R67" s="181"/>
      <c r="S67" s="190"/>
      <c r="T67" s="181"/>
      <c r="U67" s="190"/>
      <c r="V67" s="181">
        <v>143.81818181818181</v>
      </c>
      <c r="W67" s="190">
        <v>1.397665222436856</v>
      </c>
    </row>
    <row r="68" spans="1:23" s="4" customFormat="1" ht="24" customHeight="1" x14ac:dyDescent="0.15">
      <c r="A68" s="79"/>
      <c r="B68" s="103"/>
      <c r="C68" s="5" t="s">
        <v>37</v>
      </c>
      <c r="D68" s="187">
        <v>3020.1818181818176</v>
      </c>
      <c r="E68" s="191">
        <v>100</v>
      </c>
      <c r="F68" s="187">
        <v>2584</v>
      </c>
      <c r="G68" s="191">
        <v>100</v>
      </c>
      <c r="H68" s="187">
        <v>1774.0000000000002</v>
      </c>
      <c r="I68" s="191">
        <v>100</v>
      </c>
      <c r="J68" s="187">
        <v>2577.7058823529401</v>
      </c>
      <c r="K68" s="191">
        <v>100</v>
      </c>
      <c r="L68" s="187">
        <v>221.00000000000006</v>
      </c>
      <c r="M68" s="191">
        <v>100</v>
      </c>
      <c r="N68" s="187">
        <v>90</v>
      </c>
      <c r="O68" s="191">
        <v>100</v>
      </c>
      <c r="P68" s="187">
        <v>17</v>
      </c>
      <c r="Q68" s="191">
        <v>100</v>
      </c>
      <c r="R68" s="187">
        <v>5</v>
      </c>
      <c r="S68" s="191">
        <v>100</v>
      </c>
      <c r="T68" s="187">
        <v>1</v>
      </c>
      <c r="U68" s="191">
        <v>100</v>
      </c>
      <c r="V68" s="187">
        <v>10289.887700534759</v>
      </c>
      <c r="W68" s="191">
        <v>100</v>
      </c>
    </row>
    <row r="69" spans="1:23" s="4" customFormat="1" ht="24" customHeight="1" x14ac:dyDescent="0.15">
      <c r="A69" s="97"/>
      <c r="B69" s="244" t="s">
        <v>20</v>
      </c>
      <c r="C69" s="101" t="s">
        <v>106</v>
      </c>
      <c r="D69" s="183">
        <v>4640</v>
      </c>
      <c r="E69" s="188">
        <v>67.127863850382724</v>
      </c>
      <c r="F69" s="183">
        <v>5462.9655172413804</v>
      </c>
      <c r="G69" s="188">
        <v>65.56824766161742</v>
      </c>
      <c r="H69" s="183">
        <v>3861.2947368421051</v>
      </c>
      <c r="I69" s="188">
        <v>63.336527587129751</v>
      </c>
      <c r="J69" s="183">
        <v>6690.7647058823513</v>
      </c>
      <c r="K69" s="188">
        <v>52.118071306491444</v>
      </c>
      <c r="L69" s="183">
        <v>1363.0462962962958</v>
      </c>
      <c r="M69" s="188">
        <v>53.058900068301938</v>
      </c>
      <c r="N69" s="183">
        <v>493.44776119402962</v>
      </c>
      <c r="O69" s="188">
        <v>48.953150912106139</v>
      </c>
      <c r="P69" s="183">
        <v>43.47</v>
      </c>
      <c r="Q69" s="188">
        <v>20.799043062200948</v>
      </c>
      <c r="R69" s="183">
        <v>14.285714285714286</v>
      </c>
      <c r="S69" s="188">
        <v>40.816326530612244</v>
      </c>
      <c r="T69" s="183">
        <v>10.590909090909092</v>
      </c>
      <c r="U69" s="188">
        <v>27.870813397129183</v>
      </c>
      <c r="V69" s="183">
        <v>22579.865640832784</v>
      </c>
      <c r="W69" s="188">
        <v>59.362873245346314</v>
      </c>
    </row>
    <row r="70" spans="1:23" s="4" customFormat="1" ht="24" customHeight="1" x14ac:dyDescent="0.15">
      <c r="A70" s="106"/>
      <c r="B70" s="245"/>
      <c r="C70" s="102" t="s">
        <v>77</v>
      </c>
      <c r="D70" s="184">
        <v>2128.363636363636</v>
      </c>
      <c r="E70" s="189">
        <v>30.791488018518027</v>
      </c>
      <c r="F70" s="184">
        <v>2322.2068965517246</v>
      </c>
      <c r="G70" s="189">
        <v>27.871864911845044</v>
      </c>
      <c r="H70" s="184">
        <v>1862.6491228070176</v>
      </c>
      <c r="I70" s="189">
        <v>30.552893677391882</v>
      </c>
      <c r="J70" s="184">
        <v>5576.4705882352937</v>
      </c>
      <c r="K70" s="189">
        <v>43.43821738353472</v>
      </c>
      <c r="L70" s="184">
        <v>1156.4444444444446</v>
      </c>
      <c r="M70" s="189">
        <v>45.016570881743931</v>
      </c>
      <c r="N70" s="184">
        <v>487.14925373134304</v>
      </c>
      <c r="O70" s="189">
        <v>48.32829898128405</v>
      </c>
      <c r="P70" s="184">
        <v>157.85000000000008</v>
      </c>
      <c r="Q70" s="189">
        <v>75.526315789473685</v>
      </c>
      <c r="R70" s="184">
        <v>19.285714285714285</v>
      </c>
      <c r="S70" s="189">
        <v>55.102040816326529</v>
      </c>
      <c r="T70" s="184">
        <v>24.045454545454547</v>
      </c>
      <c r="U70" s="189">
        <v>63.277511961722482</v>
      </c>
      <c r="V70" s="184">
        <v>13734.465110964627</v>
      </c>
      <c r="W70" s="189">
        <v>36.108156020221308</v>
      </c>
    </row>
    <row r="71" spans="1:23" s="4" customFormat="1" ht="24" customHeight="1" x14ac:dyDescent="0.15">
      <c r="A71" s="106"/>
      <c r="B71" s="245"/>
      <c r="C71" s="6" t="s">
        <v>121</v>
      </c>
      <c r="D71" s="184"/>
      <c r="E71" s="189"/>
      <c r="F71" s="184">
        <v>546.55172413793105</v>
      </c>
      <c r="G71" s="189">
        <v>6.5598874265375366</v>
      </c>
      <c r="H71" s="184">
        <v>372.52982456140353</v>
      </c>
      <c r="I71" s="189">
        <v>6.1105787354783763</v>
      </c>
      <c r="J71" s="184">
        <v>475.47058823529414</v>
      </c>
      <c r="K71" s="189">
        <v>3.7037037037037046</v>
      </c>
      <c r="L71" s="184">
        <v>41.254629629629626</v>
      </c>
      <c r="M71" s="189">
        <v>1.6059067669389735</v>
      </c>
      <c r="N71" s="184">
        <v>13.701492537313433</v>
      </c>
      <c r="O71" s="189">
        <v>1.3592750533049047</v>
      </c>
      <c r="P71" s="184">
        <v>7.68</v>
      </c>
      <c r="Q71" s="189">
        <v>3.6746411483253572</v>
      </c>
      <c r="R71" s="184"/>
      <c r="S71" s="189"/>
      <c r="T71" s="184"/>
      <c r="U71" s="189"/>
      <c r="V71" s="184">
        <v>1457.1882591015719</v>
      </c>
      <c r="W71" s="189">
        <v>3.830974165020014</v>
      </c>
    </row>
    <row r="72" spans="1:23" s="4" customFormat="1" ht="24" customHeight="1" x14ac:dyDescent="0.15">
      <c r="A72" s="106"/>
      <c r="B72" s="245"/>
      <c r="C72" s="6" t="s">
        <v>122</v>
      </c>
      <c r="D72" s="184"/>
      <c r="E72" s="189"/>
      <c r="F72" s="184"/>
      <c r="G72" s="189"/>
      <c r="H72" s="184"/>
      <c r="I72" s="189"/>
      <c r="J72" s="184">
        <v>95</v>
      </c>
      <c r="K72" s="189">
        <v>0.74000760627013273</v>
      </c>
      <c r="L72" s="184">
        <v>8.1851851851851851</v>
      </c>
      <c r="M72" s="189">
        <v>0.31862228301516166</v>
      </c>
      <c r="N72" s="184"/>
      <c r="O72" s="189"/>
      <c r="P72" s="184"/>
      <c r="Q72" s="189"/>
      <c r="R72" s="184">
        <v>1.4285714285714286</v>
      </c>
      <c r="S72" s="189">
        <v>4.0816326530612246</v>
      </c>
      <c r="T72" s="184"/>
      <c r="U72" s="189"/>
      <c r="V72" s="184">
        <v>104.61375661375662</v>
      </c>
      <c r="W72" s="189">
        <v>0.27503144936131263</v>
      </c>
    </row>
    <row r="73" spans="1:23" s="4" customFormat="1" ht="24" customHeight="1" x14ac:dyDescent="0.15">
      <c r="A73" s="106"/>
      <c r="B73" s="245"/>
      <c r="C73" s="6" t="s">
        <v>123</v>
      </c>
      <c r="D73" s="184"/>
      <c r="E73" s="189"/>
      <c r="F73" s="184"/>
      <c r="G73" s="189"/>
      <c r="H73" s="184"/>
      <c r="I73" s="189"/>
      <c r="J73" s="184"/>
      <c r="K73" s="189"/>
      <c r="L73" s="184"/>
      <c r="M73" s="189"/>
      <c r="N73" s="184">
        <v>13.701492537313433</v>
      </c>
      <c r="O73" s="189">
        <v>1.3592750533049047</v>
      </c>
      <c r="P73" s="184"/>
      <c r="Q73" s="189"/>
      <c r="R73" s="184"/>
      <c r="S73" s="189"/>
      <c r="T73" s="184"/>
      <c r="U73" s="189"/>
      <c r="V73" s="184">
        <v>13.701492537313433</v>
      </c>
      <c r="W73" s="189">
        <v>3.6021470530530481E-2</v>
      </c>
    </row>
    <row r="74" spans="1:23" s="4" customFormat="1" ht="24" customHeight="1" x14ac:dyDescent="0.15">
      <c r="A74" s="106"/>
      <c r="B74" s="245"/>
      <c r="C74" s="7" t="s">
        <v>94</v>
      </c>
      <c r="D74" s="181">
        <v>143.81818181818181</v>
      </c>
      <c r="E74" s="190">
        <v>2.0806481310992448</v>
      </c>
      <c r="F74" s="181"/>
      <c r="G74" s="190"/>
      <c r="H74" s="181"/>
      <c r="I74" s="190"/>
      <c r="J74" s="181"/>
      <c r="K74" s="190"/>
      <c r="L74" s="181"/>
      <c r="M74" s="190"/>
      <c r="N74" s="181"/>
      <c r="O74" s="190"/>
      <c r="P74" s="181"/>
      <c r="Q74" s="190"/>
      <c r="R74" s="181"/>
      <c r="S74" s="190"/>
      <c r="T74" s="181">
        <v>3.3636363636363638</v>
      </c>
      <c r="U74" s="190">
        <v>8.8516746411483247</v>
      </c>
      <c r="V74" s="181">
        <v>147.18181818181819</v>
      </c>
      <c r="W74" s="190">
        <v>0.38694364952052213</v>
      </c>
    </row>
    <row r="75" spans="1:23" s="4" customFormat="1" ht="24" customHeight="1" x14ac:dyDescent="0.15">
      <c r="A75" s="107"/>
      <c r="B75" s="108"/>
      <c r="C75" s="5" t="s">
        <v>37</v>
      </c>
      <c r="D75" s="187">
        <v>6912.181818181818</v>
      </c>
      <c r="E75" s="191">
        <v>100</v>
      </c>
      <c r="F75" s="187">
        <v>8331.7241379310362</v>
      </c>
      <c r="G75" s="191">
        <v>100</v>
      </c>
      <c r="H75" s="187">
        <v>6096.4736842105258</v>
      </c>
      <c r="I75" s="191">
        <v>100</v>
      </c>
      <c r="J75" s="187">
        <v>12837.705882352939</v>
      </c>
      <c r="K75" s="191">
        <v>100</v>
      </c>
      <c r="L75" s="187">
        <v>2568.9305555555552</v>
      </c>
      <c r="M75" s="191">
        <v>100</v>
      </c>
      <c r="N75" s="187">
        <v>1007.9999999999995</v>
      </c>
      <c r="O75" s="191">
        <v>100</v>
      </c>
      <c r="P75" s="187">
        <v>209.00000000000009</v>
      </c>
      <c r="Q75" s="191">
        <v>100</v>
      </c>
      <c r="R75" s="187">
        <v>35</v>
      </c>
      <c r="S75" s="191">
        <v>100</v>
      </c>
      <c r="T75" s="187">
        <v>38.000000000000007</v>
      </c>
      <c r="U75" s="191">
        <v>100</v>
      </c>
      <c r="V75" s="187">
        <v>38037.016078231871</v>
      </c>
      <c r="W75" s="191">
        <v>100</v>
      </c>
    </row>
    <row r="76" spans="1:23" s="4" customFormat="1" ht="24" customHeight="1" x14ac:dyDescent="0.15">
      <c r="A76" s="239" t="s">
        <v>57</v>
      </c>
      <c r="B76" s="241" t="s">
        <v>23</v>
      </c>
      <c r="C76" s="101" t="s">
        <v>124</v>
      </c>
      <c r="D76" s="183">
        <v>1123.5483870967741</v>
      </c>
      <c r="E76" s="188">
        <v>66.666666666666657</v>
      </c>
      <c r="F76" s="183">
        <v>569.50000000000011</v>
      </c>
      <c r="G76" s="188">
        <v>51.851851851851855</v>
      </c>
      <c r="H76" s="183">
        <v>441.33333333333331</v>
      </c>
      <c r="I76" s="188">
        <v>66.666666666666657</v>
      </c>
      <c r="J76" s="183">
        <v>213.36986301369868</v>
      </c>
      <c r="K76" s="188">
        <v>31.884057971014492</v>
      </c>
      <c r="L76" s="183">
        <v>20</v>
      </c>
      <c r="M76" s="188">
        <v>40</v>
      </c>
      <c r="N76" s="183">
        <v>10.23076923076923</v>
      </c>
      <c r="O76" s="188">
        <v>53.846153846153854</v>
      </c>
      <c r="P76" s="183"/>
      <c r="Q76" s="188"/>
      <c r="R76" s="183"/>
      <c r="S76" s="188"/>
      <c r="T76" s="183"/>
      <c r="U76" s="188"/>
      <c r="V76" s="183">
        <v>2377.9823526745754</v>
      </c>
      <c r="W76" s="188">
        <v>56.823605224356562</v>
      </c>
    </row>
    <row r="77" spans="1:23" s="4" customFormat="1" ht="24" customHeight="1" x14ac:dyDescent="0.15">
      <c r="A77" s="240"/>
      <c r="B77" s="242"/>
      <c r="C77" s="102" t="s">
        <v>125</v>
      </c>
      <c r="D77" s="184">
        <v>499.35483870967749</v>
      </c>
      <c r="E77" s="189">
        <v>29.62962962962963</v>
      </c>
      <c r="F77" s="184">
        <v>366.10714285714295</v>
      </c>
      <c r="G77" s="189">
        <v>33.333333333333336</v>
      </c>
      <c r="H77" s="184">
        <v>220.66666666666666</v>
      </c>
      <c r="I77" s="189">
        <v>33.333333333333329</v>
      </c>
      <c r="J77" s="184">
        <v>358.8493150684933</v>
      </c>
      <c r="K77" s="189">
        <v>53.623188405797109</v>
      </c>
      <c r="L77" s="184">
        <v>20</v>
      </c>
      <c r="M77" s="189">
        <v>40</v>
      </c>
      <c r="N77" s="184">
        <v>7.3076923076923075</v>
      </c>
      <c r="O77" s="189">
        <v>38.461538461538467</v>
      </c>
      <c r="P77" s="184">
        <v>1</v>
      </c>
      <c r="Q77" s="189">
        <v>100</v>
      </c>
      <c r="R77" s="184"/>
      <c r="S77" s="189"/>
      <c r="T77" s="184"/>
      <c r="U77" s="189"/>
      <c r="V77" s="184">
        <v>1473.2856556096729</v>
      </c>
      <c r="W77" s="189">
        <v>35.205224455476873</v>
      </c>
    </row>
    <row r="78" spans="1:23" s="4" customFormat="1" ht="24" customHeight="1" x14ac:dyDescent="0.15">
      <c r="A78" s="240"/>
      <c r="B78" s="242"/>
      <c r="C78" s="6" t="s">
        <v>126</v>
      </c>
      <c r="D78" s="184">
        <v>62.41935483870968</v>
      </c>
      <c r="E78" s="189">
        <v>3.7037037037037033</v>
      </c>
      <c r="F78" s="184">
        <v>122.03571428571429</v>
      </c>
      <c r="G78" s="189">
        <v>11.111111111111111</v>
      </c>
      <c r="H78" s="184"/>
      <c r="I78" s="189"/>
      <c r="J78" s="184">
        <v>38.794520547945204</v>
      </c>
      <c r="K78" s="189">
        <v>5.7971014492753605</v>
      </c>
      <c r="L78" s="184">
        <v>10</v>
      </c>
      <c r="M78" s="189">
        <v>20</v>
      </c>
      <c r="N78" s="184">
        <v>1.4615384615384615</v>
      </c>
      <c r="O78" s="189">
        <v>7.6923076923076934</v>
      </c>
      <c r="P78" s="184"/>
      <c r="Q78" s="189"/>
      <c r="R78" s="184"/>
      <c r="S78" s="189"/>
      <c r="T78" s="184"/>
      <c r="U78" s="189"/>
      <c r="V78" s="184">
        <v>234.71112813390764</v>
      </c>
      <c r="W78" s="189">
        <v>5.6085918685830167</v>
      </c>
    </row>
    <row r="79" spans="1:23" s="4" customFormat="1" ht="24" customHeight="1" x14ac:dyDescent="0.15">
      <c r="A79" s="240"/>
      <c r="B79" s="242"/>
      <c r="C79" s="6" t="s">
        <v>122</v>
      </c>
      <c r="D79" s="184"/>
      <c r="E79" s="189"/>
      <c r="F79" s="184"/>
      <c r="G79" s="189"/>
      <c r="H79" s="184"/>
      <c r="I79" s="189"/>
      <c r="J79" s="184">
        <v>38.794520547945204</v>
      </c>
      <c r="K79" s="189">
        <v>5.7971014492753605</v>
      </c>
      <c r="L79" s="184"/>
      <c r="M79" s="189"/>
      <c r="N79" s="184"/>
      <c r="O79" s="189"/>
      <c r="P79" s="184"/>
      <c r="Q79" s="189"/>
      <c r="R79" s="184"/>
      <c r="S79" s="189"/>
      <c r="T79" s="184"/>
      <c r="U79" s="189"/>
      <c r="V79" s="184">
        <v>38.794520547945204</v>
      </c>
      <c r="W79" s="189">
        <v>0.92702307820124652</v>
      </c>
    </row>
    <row r="80" spans="1:23" s="4" customFormat="1" ht="24" customHeight="1" x14ac:dyDescent="0.15">
      <c r="A80" s="240"/>
      <c r="B80" s="242"/>
      <c r="C80" s="6" t="s">
        <v>109</v>
      </c>
      <c r="D80" s="184"/>
      <c r="E80" s="189"/>
      <c r="F80" s="184">
        <v>40.678571428571431</v>
      </c>
      <c r="G80" s="189">
        <v>3.7037037037037037</v>
      </c>
      <c r="H80" s="184"/>
      <c r="I80" s="189"/>
      <c r="J80" s="184">
        <v>9.6986301369863011</v>
      </c>
      <c r="K80" s="189">
        <v>1.4492753623188401</v>
      </c>
      <c r="L80" s="184"/>
      <c r="M80" s="189"/>
      <c r="N80" s="184"/>
      <c r="O80" s="189"/>
      <c r="P80" s="184"/>
      <c r="Q80" s="189"/>
      <c r="R80" s="184"/>
      <c r="S80" s="189"/>
      <c r="T80" s="184"/>
      <c r="U80" s="189"/>
      <c r="V80" s="184">
        <v>50.377201565557733</v>
      </c>
      <c r="W80" s="189">
        <v>1.2037996038319785</v>
      </c>
    </row>
    <row r="81" spans="1:23" s="4" customFormat="1" ht="24" customHeight="1" x14ac:dyDescent="0.15">
      <c r="A81" s="240"/>
      <c r="B81" s="242"/>
      <c r="C81" s="7" t="s">
        <v>127</v>
      </c>
      <c r="D81" s="181"/>
      <c r="E81" s="190"/>
      <c r="F81" s="181"/>
      <c r="G81" s="190"/>
      <c r="H81" s="181"/>
      <c r="I81" s="190"/>
      <c r="J81" s="181">
        <v>9.6986301369863011</v>
      </c>
      <c r="K81" s="190">
        <v>1.4492753623188401</v>
      </c>
      <c r="L81" s="181"/>
      <c r="M81" s="190"/>
      <c r="N81" s="181"/>
      <c r="O81" s="190"/>
      <c r="P81" s="181"/>
      <c r="Q81" s="190"/>
      <c r="R81" s="181"/>
      <c r="S81" s="190"/>
      <c r="T81" s="181"/>
      <c r="U81" s="190"/>
      <c r="V81" s="181">
        <v>9.6986301369863011</v>
      </c>
      <c r="W81" s="190">
        <v>0.23175576955031163</v>
      </c>
    </row>
    <row r="82" spans="1:23" s="4" customFormat="1" ht="24" customHeight="1" x14ac:dyDescent="0.15">
      <c r="A82" s="240"/>
      <c r="B82" s="103"/>
      <c r="C82" s="5" t="s">
        <v>37</v>
      </c>
      <c r="D82" s="187">
        <v>1685.3225806451615</v>
      </c>
      <c r="E82" s="191">
        <v>100</v>
      </c>
      <c r="F82" s="187">
        <v>1098.3214285714287</v>
      </c>
      <c r="G82" s="191">
        <v>100</v>
      </c>
      <c r="H82" s="187">
        <v>662</v>
      </c>
      <c r="I82" s="191">
        <v>100</v>
      </c>
      <c r="J82" s="187">
        <v>669.20547945205499</v>
      </c>
      <c r="K82" s="191">
        <v>100</v>
      </c>
      <c r="L82" s="187">
        <v>50</v>
      </c>
      <c r="M82" s="191">
        <v>100</v>
      </c>
      <c r="N82" s="187">
        <v>18.999999999999996</v>
      </c>
      <c r="O82" s="191">
        <v>100</v>
      </c>
      <c r="P82" s="187">
        <v>1</v>
      </c>
      <c r="Q82" s="191">
        <v>100</v>
      </c>
      <c r="R82" s="187"/>
      <c r="S82" s="191"/>
      <c r="T82" s="187"/>
      <c r="U82" s="191"/>
      <c r="V82" s="187">
        <v>4184.8494886686458</v>
      </c>
      <c r="W82" s="191">
        <v>100</v>
      </c>
    </row>
    <row r="83" spans="1:23" s="4" customFormat="1" ht="24" customHeight="1" x14ac:dyDescent="0.15">
      <c r="A83" s="78"/>
      <c r="B83" s="241" t="s">
        <v>128</v>
      </c>
      <c r="C83" s="101" t="s">
        <v>129</v>
      </c>
      <c r="D83" s="183">
        <v>345.27272727272725</v>
      </c>
      <c r="E83" s="188">
        <v>54.54545454545454</v>
      </c>
      <c r="F83" s="183">
        <v>1559.8484848484864</v>
      </c>
      <c r="G83" s="188">
        <v>55.038759689922493</v>
      </c>
      <c r="H83" s="183">
        <v>940.25806451612868</v>
      </c>
      <c r="I83" s="188">
        <v>45.161290322580641</v>
      </c>
      <c r="J83" s="183">
        <v>893.55882352941182</v>
      </c>
      <c r="K83" s="188">
        <v>38.69047619047619</v>
      </c>
      <c r="L83" s="183">
        <v>91.962616822429951</v>
      </c>
      <c r="M83" s="188">
        <v>39.423076923076913</v>
      </c>
      <c r="N83" s="183">
        <v>51.209876543209859</v>
      </c>
      <c r="O83" s="188">
        <v>41.97530864197531</v>
      </c>
      <c r="P83" s="183">
        <v>8.8888888888888911</v>
      </c>
      <c r="Q83" s="188">
        <v>55.555555555555557</v>
      </c>
      <c r="R83" s="183">
        <v>0.4</v>
      </c>
      <c r="S83" s="188">
        <v>20</v>
      </c>
      <c r="T83" s="183"/>
      <c r="U83" s="188"/>
      <c r="V83" s="183">
        <v>3891.3994824212823</v>
      </c>
      <c r="W83" s="188">
        <v>47.255154153359875</v>
      </c>
    </row>
    <row r="84" spans="1:23" s="4" customFormat="1" ht="24" customHeight="1" x14ac:dyDescent="0.15">
      <c r="A84" s="78"/>
      <c r="B84" s="242"/>
      <c r="C84" s="102" t="s">
        <v>130</v>
      </c>
      <c r="D84" s="184">
        <v>230.18181818181822</v>
      </c>
      <c r="E84" s="189">
        <v>36.363636363636367</v>
      </c>
      <c r="F84" s="184">
        <v>1032.5757575757584</v>
      </c>
      <c r="G84" s="189">
        <v>36.434108527131784</v>
      </c>
      <c r="H84" s="184">
        <v>805.93548387096746</v>
      </c>
      <c r="I84" s="189">
        <v>38.709677419354833</v>
      </c>
      <c r="J84" s="184">
        <v>1195.9941176470588</v>
      </c>
      <c r="K84" s="189">
        <v>51.785714285714285</v>
      </c>
      <c r="L84" s="184">
        <v>132.33644859813097</v>
      </c>
      <c r="M84" s="189">
        <v>56.730769230769241</v>
      </c>
      <c r="N84" s="184">
        <v>60.246913580246883</v>
      </c>
      <c r="O84" s="189">
        <v>49.382716049382708</v>
      </c>
      <c r="P84" s="184">
        <v>7.1111111111111125</v>
      </c>
      <c r="Q84" s="189">
        <v>44.444444444444443</v>
      </c>
      <c r="R84" s="184">
        <v>1.2000000000000002</v>
      </c>
      <c r="S84" s="189">
        <v>60.000000000000007</v>
      </c>
      <c r="T84" s="184">
        <v>3</v>
      </c>
      <c r="U84" s="189">
        <v>100</v>
      </c>
      <c r="V84" s="184">
        <v>3468.5816505650919</v>
      </c>
      <c r="W84" s="189">
        <v>42.12067183834408</v>
      </c>
    </row>
    <row r="85" spans="1:23" s="4" customFormat="1" ht="24" customHeight="1" x14ac:dyDescent="0.15">
      <c r="A85" s="78"/>
      <c r="B85" s="242"/>
      <c r="C85" s="6" t="s">
        <v>131</v>
      </c>
      <c r="D85" s="184">
        <v>28.772727272727273</v>
      </c>
      <c r="E85" s="189">
        <v>4.5454545454545459</v>
      </c>
      <c r="F85" s="184">
        <v>241.66666666666666</v>
      </c>
      <c r="G85" s="189">
        <v>8.5271317829457303</v>
      </c>
      <c r="H85" s="184">
        <v>67.161290322580641</v>
      </c>
      <c r="I85" s="189">
        <v>3.2258064516129039</v>
      </c>
      <c r="J85" s="184">
        <v>137.47058823529412</v>
      </c>
      <c r="K85" s="189">
        <v>5.9523809523809526</v>
      </c>
      <c r="L85" s="184">
        <v>4.4859813084112146</v>
      </c>
      <c r="M85" s="189">
        <v>1.9230769230769214</v>
      </c>
      <c r="N85" s="184">
        <v>9.0370370370370363</v>
      </c>
      <c r="O85" s="189">
        <v>7.4074074074074092</v>
      </c>
      <c r="P85" s="184"/>
      <c r="Q85" s="189"/>
      <c r="R85" s="184">
        <v>0.4</v>
      </c>
      <c r="S85" s="189">
        <v>20</v>
      </c>
      <c r="T85" s="184"/>
      <c r="U85" s="189"/>
      <c r="V85" s="184">
        <v>488.99429084271696</v>
      </c>
      <c r="W85" s="189">
        <v>5.938095201551417</v>
      </c>
    </row>
    <row r="86" spans="1:23" s="4" customFormat="1" ht="24" customHeight="1" x14ac:dyDescent="0.15">
      <c r="A86" s="78"/>
      <c r="B86" s="242"/>
      <c r="C86" s="6" t="s">
        <v>132</v>
      </c>
      <c r="D86" s="184"/>
      <c r="E86" s="189"/>
      <c r="F86" s="184"/>
      <c r="G86" s="189"/>
      <c r="H86" s="184">
        <v>201.48387096774192</v>
      </c>
      <c r="I86" s="189">
        <v>9.6774193548387117</v>
      </c>
      <c r="J86" s="184">
        <v>54.988235294117644</v>
      </c>
      <c r="K86" s="189">
        <v>2.3809523809523809</v>
      </c>
      <c r="L86" s="184">
        <v>4.4859813084112146</v>
      </c>
      <c r="M86" s="189">
        <v>1.9230769230769214</v>
      </c>
      <c r="N86" s="184">
        <v>1.5061728395061729</v>
      </c>
      <c r="O86" s="189">
        <v>1.2345679012345683</v>
      </c>
      <c r="P86" s="184"/>
      <c r="Q86" s="189"/>
      <c r="R86" s="184"/>
      <c r="S86" s="189"/>
      <c r="T86" s="184"/>
      <c r="U86" s="189"/>
      <c r="V86" s="184">
        <v>262.46426040977695</v>
      </c>
      <c r="W86" s="189">
        <v>3.1872310055647159</v>
      </c>
    </row>
    <row r="87" spans="1:23" s="4" customFormat="1" ht="24" customHeight="1" x14ac:dyDescent="0.15">
      <c r="A87" s="78"/>
      <c r="B87" s="242"/>
      <c r="C87" s="6" t="s">
        <v>109</v>
      </c>
      <c r="D87" s="184"/>
      <c r="E87" s="189"/>
      <c r="F87" s="184"/>
      <c r="G87" s="189"/>
      <c r="H87" s="184"/>
      <c r="I87" s="189"/>
      <c r="J87" s="184">
        <v>27.494117647058822</v>
      </c>
      <c r="K87" s="189">
        <v>1.1904761904761905</v>
      </c>
      <c r="L87" s="184"/>
      <c r="M87" s="189"/>
      <c r="N87" s="184"/>
      <c r="O87" s="189"/>
      <c r="P87" s="184"/>
      <c r="Q87" s="189"/>
      <c r="R87" s="184"/>
      <c r="S87" s="189"/>
      <c r="T87" s="184"/>
      <c r="U87" s="189"/>
      <c r="V87" s="184">
        <v>27.494117647058822</v>
      </c>
      <c r="W87" s="189">
        <v>0.33387442579243304</v>
      </c>
    </row>
    <row r="88" spans="1:23" s="4" customFormat="1" ht="24" customHeight="1" x14ac:dyDescent="0.15">
      <c r="A88" s="78"/>
      <c r="B88" s="242"/>
      <c r="C88" s="7" t="s">
        <v>127</v>
      </c>
      <c r="D88" s="181">
        <v>28.772727272727273</v>
      </c>
      <c r="E88" s="190">
        <v>4.5454545454545459</v>
      </c>
      <c r="F88" s="181"/>
      <c r="G88" s="190"/>
      <c r="H88" s="181">
        <v>67.161290322580641</v>
      </c>
      <c r="I88" s="190">
        <v>3.2258064516129039</v>
      </c>
      <c r="J88" s="181"/>
      <c r="K88" s="190"/>
      <c r="L88" s="181"/>
      <c r="M88" s="190"/>
      <c r="N88" s="181"/>
      <c r="O88" s="190"/>
      <c r="P88" s="181"/>
      <c r="Q88" s="190"/>
      <c r="R88" s="181"/>
      <c r="S88" s="190"/>
      <c r="T88" s="181"/>
      <c r="U88" s="190"/>
      <c r="V88" s="181">
        <v>95.934017595307921</v>
      </c>
      <c r="W88" s="190">
        <v>1.16497337538748</v>
      </c>
    </row>
    <row r="89" spans="1:23" s="4" customFormat="1" ht="24" customHeight="1" x14ac:dyDescent="0.15">
      <c r="A89" s="80"/>
      <c r="B89" s="103"/>
      <c r="C89" s="5" t="s">
        <v>37</v>
      </c>
      <c r="D89" s="187">
        <v>633</v>
      </c>
      <c r="E89" s="191">
        <v>100</v>
      </c>
      <c r="F89" s="187">
        <v>2834.0909090909113</v>
      </c>
      <c r="G89" s="191">
        <v>100</v>
      </c>
      <c r="H89" s="187">
        <v>2081.9999999999995</v>
      </c>
      <c r="I89" s="191">
        <v>100</v>
      </c>
      <c r="J89" s="187">
        <v>2309.5058823529412</v>
      </c>
      <c r="K89" s="191">
        <v>100</v>
      </c>
      <c r="L89" s="187">
        <v>233.27102803738336</v>
      </c>
      <c r="M89" s="191">
        <v>100</v>
      </c>
      <c r="N89" s="187">
        <v>121.99999999999996</v>
      </c>
      <c r="O89" s="191">
        <v>100</v>
      </c>
      <c r="P89" s="187">
        <v>16.000000000000004</v>
      </c>
      <c r="Q89" s="191">
        <v>100</v>
      </c>
      <c r="R89" s="187">
        <v>2</v>
      </c>
      <c r="S89" s="191">
        <v>100</v>
      </c>
      <c r="T89" s="187">
        <v>3</v>
      </c>
      <c r="U89" s="191">
        <v>100</v>
      </c>
      <c r="V89" s="187">
        <v>8234.8678194812346</v>
      </c>
      <c r="W89" s="191">
        <v>100</v>
      </c>
    </row>
    <row r="90" spans="1:23" s="4" customFormat="1" ht="24" customHeight="1" x14ac:dyDescent="0.15">
      <c r="A90" s="239" t="s">
        <v>57</v>
      </c>
      <c r="B90" s="241" t="s">
        <v>133</v>
      </c>
      <c r="C90" s="101" t="s">
        <v>134</v>
      </c>
      <c r="D90" s="183">
        <v>262.85714285714283</v>
      </c>
      <c r="E90" s="188">
        <v>76.923076923076934</v>
      </c>
      <c r="F90" s="183">
        <v>437.31999999999988</v>
      </c>
      <c r="G90" s="188">
        <v>52</v>
      </c>
      <c r="H90" s="183">
        <v>206.47058823529412</v>
      </c>
      <c r="I90" s="188">
        <v>37.5</v>
      </c>
      <c r="J90" s="183">
        <v>661.87500000000011</v>
      </c>
      <c r="K90" s="188">
        <v>48.387096774193566</v>
      </c>
      <c r="L90" s="183">
        <v>58.9375</v>
      </c>
      <c r="M90" s="188">
        <v>48.936170212765958</v>
      </c>
      <c r="N90" s="183">
        <v>27.625</v>
      </c>
      <c r="O90" s="188">
        <v>42.5</v>
      </c>
      <c r="P90" s="183">
        <v>5</v>
      </c>
      <c r="Q90" s="188">
        <v>50</v>
      </c>
      <c r="R90" s="183">
        <v>1.25</v>
      </c>
      <c r="S90" s="188">
        <v>25</v>
      </c>
      <c r="T90" s="183">
        <v>0.66666666666666663</v>
      </c>
      <c r="U90" s="188">
        <v>16.666666666666664</v>
      </c>
      <c r="V90" s="183">
        <v>1662.0018977591037</v>
      </c>
      <c r="W90" s="188">
        <v>50.278144526705887</v>
      </c>
    </row>
    <row r="91" spans="1:23" s="4" customFormat="1" ht="24" customHeight="1" x14ac:dyDescent="0.15">
      <c r="A91" s="240"/>
      <c r="B91" s="242"/>
      <c r="C91" s="102" t="s">
        <v>135</v>
      </c>
      <c r="D91" s="184">
        <v>78.857142857142861</v>
      </c>
      <c r="E91" s="189">
        <v>23.07692307692308</v>
      </c>
      <c r="F91" s="184">
        <v>302.75999999999993</v>
      </c>
      <c r="G91" s="189">
        <v>36</v>
      </c>
      <c r="H91" s="184">
        <v>240.88235294117646</v>
      </c>
      <c r="I91" s="189">
        <v>43.749999999999993</v>
      </c>
      <c r="J91" s="184">
        <v>529.49999999999977</v>
      </c>
      <c r="K91" s="189">
        <v>38.709677419354826</v>
      </c>
      <c r="L91" s="184">
        <v>48.6875</v>
      </c>
      <c r="M91" s="189">
        <v>40.425531914893618</v>
      </c>
      <c r="N91" s="184">
        <v>32.5</v>
      </c>
      <c r="O91" s="189">
        <v>50</v>
      </c>
      <c r="P91" s="184">
        <v>5</v>
      </c>
      <c r="Q91" s="189">
        <v>50</v>
      </c>
      <c r="R91" s="184">
        <v>1.25</v>
      </c>
      <c r="S91" s="189">
        <v>25</v>
      </c>
      <c r="T91" s="184">
        <v>0.66666666666666663</v>
      </c>
      <c r="U91" s="189">
        <v>16.666666666666664</v>
      </c>
      <c r="V91" s="184">
        <v>1240.1036624649857</v>
      </c>
      <c r="W91" s="189">
        <v>37.515066170248794</v>
      </c>
    </row>
    <row r="92" spans="1:23" s="4" customFormat="1" ht="24" customHeight="1" x14ac:dyDescent="0.15">
      <c r="A92" s="240"/>
      <c r="B92" s="242"/>
      <c r="C92" s="6" t="s">
        <v>91</v>
      </c>
      <c r="D92" s="184"/>
      <c r="E92" s="189"/>
      <c r="F92" s="184">
        <v>100.92</v>
      </c>
      <c r="G92" s="189">
        <v>12.000000000000004</v>
      </c>
      <c r="H92" s="184">
        <v>103.23529411764707</v>
      </c>
      <c r="I92" s="189">
        <v>18.75</v>
      </c>
      <c r="J92" s="184">
        <v>147.08333333333334</v>
      </c>
      <c r="K92" s="189">
        <v>10.752688172043014</v>
      </c>
      <c r="L92" s="184">
        <v>10.25</v>
      </c>
      <c r="M92" s="189">
        <v>8.5106382978723403</v>
      </c>
      <c r="N92" s="184">
        <v>3.25</v>
      </c>
      <c r="O92" s="189">
        <v>5</v>
      </c>
      <c r="P92" s="184"/>
      <c r="Q92" s="189"/>
      <c r="R92" s="184">
        <v>1.25</v>
      </c>
      <c r="S92" s="189">
        <v>25</v>
      </c>
      <c r="T92" s="184">
        <v>1.3333333333333333</v>
      </c>
      <c r="U92" s="189">
        <v>33.333333333333329</v>
      </c>
      <c r="V92" s="184">
        <v>367.32196078431372</v>
      </c>
      <c r="W92" s="189">
        <v>11.112061097552111</v>
      </c>
    </row>
    <row r="93" spans="1:23" s="4" customFormat="1" ht="24" customHeight="1" x14ac:dyDescent="0.15">
      <c r="A93" s="240"/>
      <c r="B93" s="242"/>
      <c r="C93" s="6" t="s">
        <v>136</v>
      </c>
      <c r="D93" s="184"/>
      <c r="E93" s="189"/>
      <c r="F93" s="184"/>
      <c r="G93" s="189"/>
      <c r="H93" s="184"/>
      <c r="I93" s="189"/>
      <c r="J93" s="184">
        <v>14.708333333333334</v>
      </c>
      <c r="K93" s="189">
        <v>1.0752688172043012</v>
      </c>
      <c r="L93" s="184"/>
      <c r="M93" s="189"/>
      <c r="N93" s="184"/>
      <c r="O93" s="189"/>
      <c r="P93" s="184"/>
      <c r="Q93" s="189"/>
      <c r="R93" s="184">
        <v>1.25</v>
      </c>
      <c r="S93" s="189">
        <v>25</v>
      </c>
      <c r="T93" s="184"/>
      <c r="U93" s="189"/>
      <c r="V93" s="184">
        <v>15.958333333333334</v>
      </c>
      <c r="W93" s="189">
        <v>0.48276442452954266</v>
      </c>
    </row>
    <row r="94" spans="1:23" s="4" customFormat="1" ht="24" customHeight="1" x14ac:dyDescent="0.15">
      <c r="A94" s="240"/>
      <c r="B94" s="242"/>
      <c r="C94" s="6" t="s">
        <v>137</v>
      </c>
      <c r="D94" s="184"/>
      <c r="E94" s="189"/>
      <c r="F94" s="184"/>
      <c r="G94" s="189"/>
      <c r="H94" s="184"/>
      <c r="I94" s="189"/>
      <c r="J94" s="184">
        <v>14.708333333333334</v>
      </c>
      <c r="K94" s="189">
        <v>1.0752688172043012</v>
      </c>
      <c r="L94" s="184">
        <v>2.5625</v>
      </c>
      <c r="M94" s="189">
        <v>2.1276595744680851</v>
      </c>
      <c r="N94" s="184">
        <v>1.625</v>
      </c>
      <c r="O94" s="189">
        <v>2.5</v>
      </c>
      <c r="P94" s="184"/>
      <c r="Q94" s="189"/>
      <c r="R94" s="184"/>
      <c r="S94" s="189"/>
      <c r="T94" s="184">
        <v>1.3333333333333333</v>
      </c>
      <c r="U94" s="189">
        <v>33.333333333333329</v>
      </c>
      <c r="V94" s="184">
        <v>20.229166666666668</v>
      </c>
      <c r="W94" s="189">
        <v>0.6119637809636892</v>
      </c>
    </row>
    <row r="95" spans="1:23" s="4" customFormat="1" ht="24" customHeight="1" x14ac:dyDescent="0.15">
      <c r="A95" s="240"/>
      <c r="B95" s="242"/>
      <c r="C95" s="7" t="s">
        <v>138</v>
      </c>
      <c r="D95" s="181"/>
      <c r="E95" s="190"/>
      <c r="F95" s="181"/>
      <c r="G95" s="190"/>
      <c r="H95" s="181"/>
      <c r="I95" s="190"/>
      <c r="J95" s="181"/>
      <c r="K95" s="190"/>
      <c r="L95" s="181"/>
      <c r="M95" s="190"/>
      <c r="N95" s="181"/>
      <c r="O95" s="190"/>
      <c r="P95" s="181"/>
      <c r="Q95" s="190"/>
      <c r="R95" s="181"/>
      <c r="S95" s="190"/>
      <c r="T95" s="181"/>
      <c r="U95" s="190"/>
      <c r="V95" s="181"/>
      <c r="W95" s="190"/>
    </row>
    <row r="96" spans="1:23" s="4" customFormat="1" ht="24" customHeight="1" x14ac:dyDescent="0.15">
      <c r="A96" s="240"/>
      <c r="B96" s="103"/>
      <c r="C96" s="5" t="s">
        <v>37</v>
      </c>
      <c r="D96" s="187">
        <v>341.71428571428567</v>
      </c>
      <c r="E96" s="191">
        <v>100</v>
      </c>
      <c r="F96" s="187">
        <v>840.99999999999977</v>
      </c>
      <c r="G96" s="191">
        <v>100</v>
      </c>
      <c r="H96" s="187">
        <v>550.58823529411768</v>
      </c>
      <c r="I96" s="191">
        <v>100</v>
      </c>
      <c r="J96" s="187">
        <v>1367.8749999999998</v>
      </c>
      <c r="K96" s="191">
        <v>100</v>
      </c>
      <c r="L96" s="187">
        <v>120.4375</v>
      </c>
      <c r="M96" s="191">
        <v>100</v>
      </c>
      <c r="N96" s="187">
        <v>65</v>
      </c>
      <c r="O96" s="191">
        <v>100</v>
      </c>
      <c r="P96" s="187">
        <v>10</v>
      </c>
      <c r="Q96" s="191">
        <v>100</v>
      </c>
      <c r="R96" s="187">
        <v>5</v>
      </c>
      <c r="S96" s="191">
        <v>100</v>
      </c>
      <c r="T96" s="187">
        <v>4</v>
      </c>
      <c r="U96" s="191">
        <v>100</v>
      </c>
      <c r="V96" s="187">
        <v>3305.6150210084024</v>
      </c>
      <c r="W96" s="191">
        <v>100</v>
      </c>
    </row>
    <row r="97" spans="1:23" s="4" customFormat="1" ht="24" customHeight="1" x14ac:dyDescent="0.15">
      <c r="A97" s="78"/>
      <c r="B97" s="241" t="s">
        <v>139</v>
      </c>
      <c r="C97" s="101" t="s">
        <v>140</v>
      </c>
      <c r="D97" s="183">
        <v>37.6</v>
      </c>
      <c r="E97" s="188">
        <v>80</v>
      </c>
      <c r="F97" s="183">
        <v>255.5</v>
      </c>
      <c r="G97" s="188">
        <v>51.724137931034477</v>
      </c>
      <c r="H97" s="183">
        <v>225.60000000000005</v>
      </c>
      <c r="I97" s="188">
        <v>60.000000000000007</v>
      </c>
      <c r="J97" s="183">
        <v>154.79999999999998</v>
      </c>
      <c r="K97" s="188">
        <v>40.677966101694921</v>
      </c>
      <c r="L97" s="183">
        <v>11.666666666666666</v>
      </c>
      <c r="M97" s="188">
        <v>38.888888888888886</v>
      </c>
      <c r="N97" s="183"/>
      <c r="O97" s="188"/>
      <c r="P97" s="183">
        <v>1</v>
      </c>
      <c r="Q97" s="188">
        <v>100</v>
      </c>
      <c r="R97" s="183"/>
      <c r="S97" s="188"/>
      <c r="T97" s="183"/>
      <c r="U97" s="188"/>
      <c r="V97" s="183">
        <v>686.16666666666663</v>
      </c>
      <c r="W97" s="188">
        <v>51.378367922526863</v>
      </c>
    </row>
    <row r="98" spans="1:23" s="4" customFormat="1" ht="24" customHeight="1" x14ac:dyDescent="0.15">
      <c r="A98" s="78"/>
      <c r="B98" s="242"/>
      <c r="C98" s="102" t="s">
        <v>141</v>
      </c>
      <c r="D98" s="184">
        <v>9.4</v>
      </c>
      <c r="E98" s="189">
        <v>20</v>
      </c>
      <c r="F98" s="184">
        <v>187.36666666666667</v>
      </c>
      <c r="G98" s="189">
        <v>37.931034482758612</v>
      </c>
      <c r="H98" s="184">
        <v>94</v>
      </c>
      <c r="I98" s="189">
        <v>24.999999999999996</v>
      </c>
      <c r="J98" s="184">
        <v>167.69999999999996</v>
      </c>
      <c r="K98" s="189">
        <v>44.067796610169495</v>
      </c>
      <c r="L98" s="184">
        <v>13.333333333333332</v>
      </c>
      <c r="M98" s="189">
        <v>44.444444444444443</v>
      </c>
      <c r="N98" s="184">
        <v>7</v>
      </c>
      <c r="O98" s="189">
        <v>100</v>
      </c>
      <c r="P98" s="184"/>
      <c r="Q98" s="189"/>
      <c r="R98" s="184"/>
      <c r="S98" s="189"/>
      <c r="T98" s="184"/>
      <c r="U98" s="189"/>
      <c r="V98" s="184">
        <v>478.7999999999999</v>
      </c>
      <c r="W98" s="189">
        <v>35.85129350688247</v>
      </c>
    </row>
    <row r="99" spans="1:23" s="4" customFormat="1" ht="24" customHeight="1" x14ac:dyDescent="0.15">
      <c r="A99" s="78"/>
      <c r="B99" s="242"/>
      <c r="C99" s="6" t="s">
        <v>142</v>
      </c>
      <c r="D99" s="184"/>
      <c r="E99" s="189"/>
      <c r="F99" s="184">
        <v>17.033333333333335</v>
      </c>
      <c r="G99" s="189">
        <v>3.4482758620689653</v>
      </c>
      <c r="H99" s="184">
        <v>37.6</v>
      </c>
      <c r="I99" s="189">
        <v>9.9999999999999982</v>
      </c>
      <c r="J99" s="184">
        <v>32.25</v>
      </c>
      <c r="K99" s="189">
        <v>8.474576271186443</v>
      </c>
      <c r="L99" s="184">
        <v>5</v>
      </c>
      <c r="M99" s="189">
        <v>16.666666666666668</v>
      </c>
      <c r="N99" s="184"/>
      <c r="O99" s="189"/>
      <c r="P99" s="184"/>
      <c r="Q99" s="189"/>
      <c r="R99" s="184"/>
      <c r="S99" s="189"/>
      <c r="T99" s="184"/>
      <c r="U99" s="189"/>
      <c r="V99" s="184">
        <v>91.88333333333334</v>
      </c>
      <c r="W99" s="189">
        <v>6.8799840261571683</v>
      </c>
    </row>
    <row r="100" spans="1:23" s="4" customFormat="1" ht="24" customHeight="1" x14ac:dyDescent="0.15">
      <c r="A100" s="78"/>
      <c r="B100" s="242"/>
      <c r="C100" s="6" t="s">
        <v>86</v>
      </c>
      <c r="D100" s="184"/>
      <c r="E100" s="189"/>
      <c r="F100" s="184">
        <v>17.033333333333335</v>
      </c>
      <c r="G100" s="189">
        <v>3.4482758620689653</v>
      </c>
      <c r="H100" s="184">
        <v>18.8</v>
      </c>
      <c r="I100" s="189">
        <v>4.9999999999999991</v>
      </c>
      <c r="J100" s="184">
        <v>6.45</v>
      </c>
      <c r="K100" s="189">
        <v>1.6949152542372887</v>
      </c>
      <c r="L100" s="184"/>
      <c r="M100" s="189"/>
      <c r="N100" s="184"/>
      <c r="O100" s="189"/>
      <c r="P100" s="184"/>
      <c r="Q100" s="189"/>
      <c r="R100" s="184"/>
      <c r="S100" s="189"/>
      <c r="T100" s="184"/>
      <c r="U100" s="189"/>
      <c r="V100" s="184">
        <v>42.283333333333339</v>
      </c>
      <c r="W100" s="189">
        <v>3.1660655676330012</v>
      </c>
    </row>
    <row r="101" spans="1:23" s="4" customFormat="1" ht="24" customHeight="1" x14ac:dyDescent="0.15">
      <c r="A101" s="78"/>
      <c r="B101" s="242"/>
      <c r="C101" s="6" t="s">
        <v>80</v>
      </c>
      <c r="D101" s="184"/>
      <c r="E101" s="189"/>
      <c r="F101" s="184"/>
      <c r="G101" s="189"/>
      <c r="H101" s="184"/>
      <c r="I101" s="189"/>
      <c r="J101" s="184">
        <v>12.9</v>
      </c>
      <c r="K101" s="189">
        <v>3.3898305084745775</v>
      </c>
      <c r="L101" s="184"/>
      <c r="M101" s="189"/>
      <c r="N101" s="184"/>
      <c r="O101" s="189"/>
      <c r="P101" s="184"/>
      <c r="Q101" s="189"/>
      <c r="R101" s="184"/>
      <c r="S101" s="189"/>
      <c r="T101" s="184"/>
      <c r="U101" s="189"/>
      <c r="V101" s="184">
        <v>12.9</v>
      </c>
      <c r="W101" s="189">
        <v>0.96591830876939011</v>
      </c>
    </row>
    <row r="102" spans="1:23" s="4" customFormat="1" ht="24" customHeight="1" x14ac:dyDescent="0.15">
      <c r="A102" s="78"/>
      <c r="B102" s="242"/>
      <c r="C102" s="7" t="s">
        <v>138</v>
      </c>
      <c r="D102" s="181"/>
      <c r="E102" s="190"/>
      <c r="F102" s="181">
        <v>17.033333333333335</v>
      </c>
      <c r="G102" s="190">
        <v>3.4482758620689653</v>
      </c>
      <c r="H102" s="181"/>
      <c r="I102" s="190"/>
      <c r="J102" s="181">
        <v>6.45</v>
      </c>
      <c r="K102" s="190">
        <v>1.6949152542372887</v>
      </c>
      <c r="L102" s="181"/>
      <c r="M102" s="190"/>
      <c r="N102" s="181"/>
      <c r="O102" s="190"/>
      <c r="P102" s="181"/>
      <c r="Q102" s="190"/>
      <c r="R102" s="181"/>
      <c r="S102" s="190"/>
      <c r="T102" s="181"/>
      <c r="U102" s="190"/>
      <c r="V102" s="181">
        <v>23.483333333333334</v>
      </c>
      <c r="W102" s="190">
        <v>1.7583706680310991</v>
      </c>
    </row>
    <row r="103" spans="1:23" s="4" customFormat="1" ht="24" customHeight="1" x14ac:dyDescent="0.15">
      <c r="A103" s="79"/>
      <c r="B103" s="103"/>
      <c r="C103" s="5" t="s">
        <v>37</v>
      </c>
      <c r="D103" s="187">
        <v>47</v>
      </c>
      <c r="E103" s="191">
        <v>100</v>
      </c>
      <c r="F103" s="187">
        <v>493.96666666666675</v>
      </c>
      <c r="G103" s="191">
        <v>100</v>
      </c>
      <c r="H103" s="187">
        <v>376.00000000000006</v>
      </c>
      <c r="I103" s="191">
        <v>100</v>
      </c>
      <c r="J103" s="187">
        <v>380.5499999999999</v>
      </c>
      <c r="K103" s="191">
        <v>100</v>
      </c>
      <c r="L103" s="187">
        <v>30</v>
      </c>
      <c r="M103" s="191">
        <v>100</v>
      </c>
      <c r="N103" s="187">
        <v>7</v>
      </c>
      <c r="O103" s="191">
        <v>100</v>
      </c>
      <c r="P103" s="187">
        <v>1</v>
      </c>
      <c r="Q103" s="191">
        <v>100</v>
      </c>
      <c r="R103" s="187"/>
      <c r="S103" s="191"/>
      <c r="T103" s="187"/>
      <c r="U103" s="191"/>
      <c r="V103" s="187">
        <v>1335.5166666666667</v>
      </c>
      <c r="W103" s="191">
        <v>100</v>
      </c>
    </row>
    <row r="104" spans="1:23" s="4" customFormat="1" ht="24" customHeight="1" x14ac:dyDescent="0.15">
      <c r="A104" s="78"/>
      <c r="B104" s="241" t="s">
        <v>143</v>
      </c>
      <c r="C104" s="101" t="s">
        <v>100</v>
      </c>
      <c r="D104" s="183"/>
      <c r="E104" s="188"/>
      <c r="F104" s="183">
        <v>217.26315789473685</v>
      </c>
      <c r="G104" s="188">
        <v>44.44444444444445</v>
      </c>
      <c r="H104" s="183">
        <v>206.5</v>
      </c>
      <c r="I104" s="188">
        <v>100</v>
      </c>
      <c r="J104" s="183">
        <v>161.6538461538461</v>
      </c>
      <c r="K104" s="188">
        <v>39.130434782608695</v>
      </c>
      <c r="L104" s="183">
        <v>28.571428571428573</v>
      </c>
      <c r="M104" s="188">
        <v>35.714285714285715</v>
      </c>
      <c r="N104" s="183">
        <v>5.6</v>
      </c>
      <c r="O104" s="188">
        <v>20</v>
      </c>
      <c r="P104" s="183"/>
      <c r="Q104" s="188"/>
      <c r="R104" s="183"/>
      <c r="S104" s="188"/>
      <c r="T104" s="183"/>
      <c r="U104" s="188"/>
      <c r="V104" s="183">
        <v>619.58843262001153</v>
      </c>
      <c r="W104" s="188">
        <v>47.244263531362598</v>
      </c>
    </row>
    <row r="105" spans="1:23" s="4" customFormat="1" ht="24" customHeight="1" x14ac:dyDescent="0.15">
      <c r="A105" s="78"/>
      <c r="B105" s="242"/>
      <c r="C105" s="102" t="s">
        <v>144</v>
      </c>
      <c r="D105" s="184"/>
      <c r="E105" s="189"/>
      <c r="F105" s="184">
        <v>135.78947368421052</v>
      </c>
      <c r="G105" s="189">
        <v>27.777777777777779</v>
      </c>
      <c r="H105" s="184"/>
      <c r="I105" s="189"/>
      <c r="J105" s="184">
        <v>197.57692307692301</v>
      </c>
      <c r="K105" s="189">
        <v>47.826086956521742</v>
      </c>
      <c r="L105" s="184">
        <v>34.285714285714285</v>
      </c>
      <c r="M105" s="189">
        <v>42.857142857142854</v>
      </c>
      <c r="N105" s="184">
        <v>22.4</v>
      </c>
      <c r="O105" s="189">
        <v>80</v>
      </c>
      <c r="P105" s="184"/>
      <c r="Q105" s="189"/>
      <c r="R105" s="184"/>
      <c r="S105" s="189"/>
      <c r="T105" s="184"/>
      <c r="U105" s="189"/>
      <c r="V105" s="184">
        <v>390.05211104684776</v>
      </c>
      <c r="W105" s="189">
        <v>29.741879859405241</v>
      </c>
    </row>
    <row r="106" spans="1:23" s="4" customFormat="1" ht="24" customHeight="1" x14ac:dyDescent="0.15">
      <c r="A106" s="78"/>
      <c r="B106" s="242"/>
      <c r="C106" s="6" t="s">
        <v>114</v>
      </c>
      <c r="D106" s="184">
        <v>95</v>
      </c>
      <c r="E106" s="189">
        <v>100</v>
      </c>
      <c r="F106" s="184">
        <v>81.473684210526315</v>
      </c>
      <c r="G106" s="189">
        <v>16.666666666666668</v>
      </c>
      <c r="H106" s="184"/>
      <c r="I106" s="189"/>
      <c r="J106" s="184">
        <v>53.88461538461538</v>
      </c>
      <c r="K106" s="189">
        <v>13.043478260869568</v>
      </c>
      <c r="L106" s="184">
        <v>11.428571428571429</v>
      </c>
      <c r="M106" s="189">
        <v>14.285714285714286</v>
      </c>
      <c r="N106" s="184"/>
      <c r="O106" s="189"/>
      <c r="P106" s="184"/>
      <c r="Q106" s="189"/>
      <c r="R106" s="184"/>
      <c r="S106" s="189"/>
      <c r="T106" s="184"/>
      <c r="U106" s="189"/>
      <c r="V106" s="184">
        <v>241.7868710237131</v>
      </c>
      <c r="W106" s="189">
        <v>18.436500831308351</v>
      </c>
    </row>
    <row r="107" spans="1:23" s="4" customFormat="1" ht="24" customHeight="1" x14ac:dyDescent="0.15">
      <c r="A107" s="78"/>
      <c r="B107" s="242"/>
      <c r="C107" s="6" t="s">
        <v>136</v>
      </c>
      <c r="D107" s="184"/>
      <c r="E107" s="189"/>
      <c r="F107" s="184">
        <v>27.157894736842106</v>
      </c>
      <c r="G107" s="189">
        <v>5.5555555555555562</v>
      </c>
      <c r="H107" s="184"/>
      <c r="I107" s="189"/>
      <c r="J107" s="184"/>
      <c r="K107" s="189"/>
      <c r="L107" s="184">
        <v>5.7142857142857144</v>
      </c>
      <c r="M107" s="189">
        <v>7.1428571428571432</v>
      </c>
      <c r="N107" s="184"/>
      <c r="O107" s="189"/>
      <c r="P107" s="184"/>
      <c r="Q107" s="189"/>
      <c r="R107" s="184"/>
      <c r="S107" s="189"/>
      <c r="T107" s="184"/>
      <c r="U107" s="189"/>
      <c r="V107" s="184">
        <v>32.872180451127818</v>
      </c>
      <c r="W107" s="189">
        <v>2.506538008652663</v>
      </c>
    </row>
    <row r="108" spans="1:23" s="4" customFormat="1" ht="24" customHeight="1" x14ac:dyDescent="0.15">
      <c r="A108" s="78"/>
      <c r="B108" s="242"/>
      <c r="C108" s="6" t="s">
        <v>145</v>
      </c>
      <c r="D108" s="184"/>
      <c r="E108" s="189"/>
      <c r="F108" s="184"/>
      <c r="G108" s="189"/>
      <c r="H108" s="184"/>
      <c r="I108" s="189"/>
      <c r="J108" s="184"/>
      <c r="K108" s="189"/>
      <c r="L108" s="184"/>
      <c r="M108" s="189"/>
      <c r="N108" s="184"/>
      <c r="O108" s="189"/>
      <c r="P108" s="184"/>
      <c r="Q108" s="189"/>
      <c r="R108" s="184"/>
      <c r="S108" s="189"/>
      <c r="T108" s="184"/>
      <c r="U108" s="189"/>
      <c r="V108" s="184"/>
      <c r="W108" s="189"/>
    </row>
    <row r="109" spans="1:23" s="4" customFormat="1" ht="24" customHeight="1" x14ac:dyDescent="0.15">
      <c r="A109" s="78"/>
      <c r="B109" s="242"/>
      <c r="C109" s="7" t="s">
        <v>110</v>
      </c>
      <c r="D109" s="181"/>
      <c r="E109" s="190"/>
      <c r="F109" s="181">
        <v>27.157894736842106</v>
      </c>
      <c r="G109" s="190">
        <v>5.5555555555555562</v>
      </c>
      <c r="H109" s="181"/>
      <c r="I109" s="190"/>
      <c r="J109" s="181"/>
      <c r="K109" s="190"/>
      <c r="L109" s="181"/>
      <c r="M109" s="190"/>
      <c r="N109" s="181"/>
      <c r="O109" s="190"/>
      <c r="P109" s="181"/>
      <c r="Q109" s="190"/>
      <c r="R109" s="181"/>
      <c r="S109" s="190"/>
      <c r="T109" s="181"/>
      <c r="U109" s="190"/>
      <c r="V109" s="181">
        <v>27.157894736842106</v>
      </c>
      <c r="W109" s="190">
        <v>2.0708177692711391</v>
      </c>
    </row>
    <row r="110" spans="1:23" s="4" customFormat="1" ht="24" customHeight="1" x14ac:dyDescent="0.15">
      <c r="A110" s="79"/>
      <c r="B110" s="103"/>
      <c r="C110" s="5" t="s">
        <v>37</v>
      </c>
      <c r="D110" s="187">
        <v>95</v>
      </c>
      <c r="E110" s="191">
        <v>100</v>
      </c>
      <c r="F110" s="187">
        <v>488.84210526315786</v>
      </c>
      <c r="G110" s="191">
        <v>100</v>
      </c>
      <c r="H110" s="187">
        <v>206.5</v>
      </c>
      <c r="I110" s="191">
        <v>100</v>
      </c>
      <c r="J110" s="187">
        <v>413.11538461538447</v>
      </c>
      <c r="K110" s="191">
        <v>100</v>
      </c>
      <c r="L110" s="187">
        <v>80</v>
      </c>
      <c r="M110" s="191">
        <v>100</v>
      </c>
      <c r="N110" s="187">
        <v>28</v>
      </c>
      <c r="O110" s="191">
        <v>100</v>
      </c>
      <c r="P110" s="187"/>
      <c r="Q110" s="191"/>
      <c r="R110" s="187"/>
      <c r="S110" s="191"/>
      <c r="T110" s="187"/>
      <c r="U110" s="191"/>
      <c r="V110" s="187">
        <v>1311.4574898785424</v>
      </c>
      <c r="W110" s="191">
        <v>100</v>
      </c>
    </row>
    <row r="111" spans="1:23" s="4" customFormat="1" ht="24" customHeight="1" x14ac:dyDescent="0.15">
      <c r="A111" s="78"/>
      <c r="B111" s="246" t="s">
        <v>24</v>
      </c>
      <c r="C111" s="101" t="s">
        <v>146</v>
      </c>
      <c r="D111" s="183">
        <v>1769.2782572266442</v>
      </c>
      <c r="E111" s="188">
        <v>63.142575976360476</v>
      </c>
      <c r="F111" s="183">
        <v>3039.4316427432227</v>
      </c>
      <c r="G111" s="188">
        <v>52.802551967267441</v>
      </c>
      <c r="H111" s="183">
        <v>2020.1619860847563</v>
      </c>
      <c r="I111" s="188">
        <v>52.105133117547069</v>
      </c>
      <c r="J111" s="183">
        <v>2085.2575326969563</v>
      </c>
      <c r="K111" s="188">
        <v>40.567225800742335</v>
      </c>
      <c r="L111" s="183">
        <v>211.13821206052518</v>
      </c>
      <c r="M111" s="188">
        <v>41.100780021537886</v>
      </c>
      <c r="N111" s="183">
        <v>94.66564577397908</v>
      </c>
      <c r="O111" s="188">
        <v>39.280350943559789</v>
      </c>
      <c r="P111" s="183">
        <v>14.888888888888891</v>
      </c>
      <c r="Q111" s="188">
        <v>53.174603174603178</v>
      </c>
      <c r="R111" s="183">
        <v>1.65</v>
      </c>
      <c r="S111" s="188">
        <v>23.571428571428569</v>
      </c>
      <c r="T111" s="183">
        <v>0.66666666666666663</v>
      </c>
      <c r="U111" s="188">
        <v>9.5238095238095237</v>
      </c>
      <c r="V111" s="183">
        <v>9237.138832141638</v>
      </c>
      <c r="W111" s="188">
        <v>50.277513274283578</v>
      </c>
    </row>
    <row r="112" spans="1:23" s="4" customFormat="1" ht="24" customHeight="1" x14ac:dyDescent="0.15">
      <c r="A112" s="78"/>
      <c r="B112" s="247"/>
      <c r="C112" s="102" t="s">
        <v>144</v>
      </c>
      <c r="D112" s="184">
        <v>817.79379974863855</v>
      </c>
      <c r="E112" s="189">
        <v>29.185690222954097</v>
      </c>
      <c r="F112" s="184">
        <v>2024.5990407837785</v>
      </c>
      <c r="G112" s="189">
        <v>35.172363990847856</v>
      </c>
      <c r="H112" s="184">
        <v>1361.4845034788104</v>
      </c>
      <c r="I112" s="189">
        <v>35.116159882173221</v>
      </c>
      <c r="J112" s="184">
        <v>2449.6203557924746</v>
      </c>
      <c r="K112" s="189">
        <v>47.655649501960028</v>
      </c>
      <c r="L112" s="184">
        <v>248.64299621717859</v>
      </c>
      <c r="M112" s="189">
        <v>48.401570666369096</v>
      </c>
      <c r="N112" s="184">
        <v>129.45460588793918</v>
      </c>
      <c r="O112" s="189">
        <v>53.715604102879333</v>
      </c>
      <c r="P112" s="184">
        <v>13.111111111111112</v>
      </c>
      <c r="Q112" s="189">
        <v>46.825396825396822</v>
      </c>
      <c r="R112" s="184">
        <v>2.4500000000000002</v>
      </c>
      <c r="S112" s="189">
        <v>35</v>
      </c>
      <c r="T112" s="184">
        <v>3.6666666666666665</v>
      </c>
      <c r="U112" s="189">
        <v>52.380952380952387</v>
      </c>
      <c r="V112" s="184">
        <v>7050.8230796865982</v>
      </c>
      <c r="W112" s="189">
        <v>38.377451873956232</v>
      </c>
    </row>
    <row r="113" spans="1:23" s="4" customFormat="1" ht="24" customHeight="1" x14ac:dyDescent="0.15">
      <c r="A113" s="78"/>
      <c r="B113" s="247"/>
      <c r="C113" s="6" t="s">
        <v>114</v>
      </c>
      <c r="D113" s="184">
        <v>186.19208211143695</v>
      </c>
      <c r="E113" s="189">
        <v>6.6448833827567526</v>
      </c>
      <c r="F113" s="184">
        <v>563.1293984962407</v>
      </c>
      <c r="G113" s="189">
        <v>9.7829702468837034</v>
      </c>
      <c r="H113" s="184">
        <v>207.99658444022771</v>
      </c>
      <c r="I113" s="189">
        <v>5.3647627244276279</v>
      </c>
      <c r="J113" s="184">
        <v>409.483057501188</v>
      </c>
      <c r="K113" s="189">
        <v>7.9662062813625427</v>
      </c>
      <c r="L113" s="184">
        <v>41.164552736982643</v>
      </c>
      <c r="M113" s="189">
        <v>8.013211868265314</v>
      </c>
      <c r="N113" s="184">
        <v>13.748575498575498</v>
      </c>
      <c r="O113" s="189">
        <v>5.704803111442116</v>
      </c>
      <c r="P113" s="184"/>
      <c r="Q113" s="189"/>
      <c r="R113" s="184">
        <v>1.65</v>
      </c>
      <c r="S113" s="189">
        <v>23.571428571428569</v>
      </c>
      <c r="T113" s="184">
        <v>1.3333333333333333</v>
      </c>
      <c r="U113" s="189">
        <v>19.047619047619047</v>
      </c>
      <c r="V113" s="184">
        <v>1424.6975841179847</v>
      </c>
      <c r="W113" s="189">
        <v>7.7545929534031037</v>
      </c>
    </row>
    <row r="114" spans="1:23" s="4" customFormat="1" ht="24" customHeight="1" x14ac:dyDescent="0.15">
      <c r="A114" s="78"/>
      <c r="B114" s="247"/>
      <c r="C114" s="6" t="s">
        <v>136</v>
      </c>
      <c r="D114" s="184"/>
      <c r="E114" s="189"/>
      <c r="F114" s="184">
        <v>44.191228070175441</v>
      </c>
      <c r="G114" s="189">
        <v>0.76771248409021631</v>
      </c>
      <c r="H114" s="184">
        <v>220.28387096774193</v>
      </c>
      <c r="I114" s="189">
        <v>5.6816832013891769</v>
      </c>
      <c r="J114" s="184">
        <v>114.94108917539617</v>
      </c>
      <c r="K114" s="189">
        <v>2.2360984411987221</v>
      </c>
      <c r="L114" s="184">
        <v>10.200267022696929</v>
      </c>
      <c r="M114" s="189">
        <v>1.9856137217863437</v>
      </c>
      <c r="N114" s="184">
        <v>1.5061728395061729</v>
      </c>
      <c r="O114" s="189">
        <v>0.62496798319758218</v>
      </c>
      <c r="P114" s="184"/>
      <c r="Q114" s="189"/>
      <c r="R114" s="184">
        <v>1.25</v>
      </c>
      <c r="S114" s="189">
        <v>17.857142857142858</v>
      </c>
      <c r="T114" s="184"/>
      <c r="U114" s="189"/>
      <c r="V114" s="184">
        <v>392.37262807551673</v>
      </c>
      <c r="W114" s="189">
        <v>2.135674300778966</v>
      </c>
    </row>
    <row r="115" spans="1:23" s="4" customFormat="1" ht="24" customHeight="1" x14ac:dyDescent="0.15">
      <c r="A115" s="78"/>
      <c r="B115" s="247"/>
      <c r="C115" s="6" t="s">
        <v>147</v>
      </c>
      <c r="D115" s="184"/>
      <c r="E115" s="189"/>
      <c r="F115" s="184">
        <v>40.678571428571431</v>
      </c>
      <c r="G115" s="189">
        <v>0.70668882682050993</v>
      </c>
      <c r="H115" s="184"/>
      <c r="I115" s="189"/>
      <c r="J115" s="184">
        <v>64.801081117378459</v>
      </c>
      <c r="K115" s="189">
        <v>1.2606596780499186</v>
      </c>
      <c r="L115" s="184">
        <v>2.5625</v>
      </c>
      <c r="M115" s="189">
        <v>0.49882372204136805</v>
      </c>
      <c r="N115" s="184">
        <v>1.625</v>
      </c>
      <c r="O115" s="189">
        <v>0.67427385892116187</v>
      </c>
      <c r="P115" s="184"/>
      <c r="Q115" s="189"/>
      <c r="R115" s="184"/>
      <c r="S115" s="189"/>
      <c r="T115" s="184">
        <v>1.3333333333333333</v>
      </c>
      <c r="U115" s="189">
        <v>19.047619047619047</v>
      </c>
      <c r="V115" s="184">
        <v>111.00048587928322</v>
      </c>
      <c r="W115" s="189">
        <v>0.60417284006044003</v>
      </c>
    </row>
    <row r="116" spans="1:23" s="4" customFormat="1" ht="24" customHeight="1" x14ac:dyDescent="0.15">
      <c r="A116" s="78"/>
      <c r="B116" s="247"/>
      <c r="C116" s="7" t="s">
        <v>138</v>
      </c>
      <c r="D116" s="181">
        <v>28.772727272727273</v>
      </c>
      <c r="E116" s="190">
        <v>1.0268504179286657</v>
      </c>
      <c r="F116" s="181">
        <v>44.191228070175441</v>
      </c>
      <c r="G116" s="190">
        <v>0.76771248409021631</v>
      </c>
      <c r="H116" s="181">
        <v>67.161290322580641</v>
      </c>
      <c r="I116" s="190">
        <v>1.7322610744629021</v>
      </c>
      <c r="J116" s="181">
        <v>16.148630136986302</v>
      </c>
      <c r="K116" s="190">
        <v>0.31416029668648138</v>
      </c>
      <c r="L116" s="181"/>
      <c r="M116" s="190"/>
      <c r="N116" s="181"/>
      <c r="O116" s="190"/>
      <c r="P116" s="181"/>
      <c r="Q116" s="190"/>
      <c r="R116" s="181"/>
      <c r="S116" s="190"/>
      <c r="T116" s="181"/>
      <c r="U116" s="190"/>
      <c r="V116" s="181">
        <v>156.27387580246966</v>
      </c>
      <c r="W116" s="190">
        <v>0.8505947575176529</v>
      </c>
    </row>
    <row r="117" spans="1:23" s="4" customFormat="1" ht="24" customHeight="1" x14ac:dyDescent="0.15">
      <c r="A117" s="79"/>
      <c r="B117" s="103"/>
      <c r="C117" s="5" t="s">
        <v>37</v>
      </c>
      <c r="D117" s="187">
        <v>2802.0368663594472</v>
      </c>
      <c r="E117" s="191">
        <v>100</v>
      </c>
      <c r="F117" s="187">
        <v>5756.2211095921675</v>
      </c>
      <c r="G117" s="191">
        <v>100</v>
      </c>
      <c r="H117" s="187">
        <v>3877.0882352941171</v>
      </c>
      <c r="I117" s="191">
        <v>100</v>
      </c>
      <c r="J117" s="187">
        <v>5140.2517464203784</v>
      </c>
      <c r="K117" s="191">
        <v>100</v>
      </c>
      <c r="L117" s="187">
        <v>513.7085280373833</v>
      </c>
      <c r="M117" s="191">
        <v>100</v>
      </c>
      <c r="N117" s="187">
        <v>240.99999999999997</v>
      </c>
      <c r="O117" s="191">
        <v>100</v>
      </c>
      <c r="P117" s="187">
        <v>28.000000000000004</v>
      </c>
      <c r="Q117" s="191">
        <v>100</v>
      </c>
      <c r="R117" s="187">
        <v>7</v>
      </c>
      <c r="S117" s="191">
        <v>100</v>
      </c>
      <c r="T117" s="187">
        <v>6.9999999999999991</v>
      </c>
      <c r="U117" s="191">
        <v>100</v>
      </c>
      <c r="V117" s="187">
        <v>18372.306485703495</v>
      </c>
      <c r="W117" s="191">
        <v>100</v>
      </c>
    </row>
    <row r="118" spans="1:23" s="4" customFormat="1" ht="24" customHeight="1" x14ac:dyDescent="0.15">
      <c r="A118" s="81"/>
      <c r="B118" s="241" t="s">
        <v>148</v>
      </c>
      <c r="C118" s="101" t="s">
        <v>83</v>
      </c>
      <c r="D118" s="183">
        <v>108.42857142857144</v>
      </c>
      <c r="E118" s="188">
        <v>50.000000000000007</v>
      </c>
      <c r="F118" s="183">
        <v>221.33333333333334</v>
      </c>
      <c r="G118" s="188">
        <v>33.333333333333336</v>
      </c>
      <c r="H118" s="183">
        <v>79.230769230769226</v>
      </c>
      <c r="I118" s="188">
        <v>38.461538461538467</v>
      </c>
      <c r="J118" s="183">
        <v>180.63157894736841</v>
      </c>
      <c r="K118" s="188">
        <v>32.432432432432442</v>
      </c>
      <c r="L118" s="183">
        <v>9</v>
      </c>
      <c r="M118" s="188">
        <v>50</v>
      </c>
      <c r="N118" s="183">
        <v>6</v>
      </c>
      <c r="O118" s="188">
        <v>75</v>
      </c>
      <c r="P118" s="183"/>
      <c r="Q118" s="188"/>
      <c r="R118" s="183"/>
      <c r="S118" s="188"/>
      <c r="T118" s="183"/>
      <c r="U118" s="188"/>
      <c r="V118" s="183">
        <v>604.62425294004242</v>
      </c>
      <c r="W118" s="188">
        <v>36.20928371293099</v>
      </c>
    </row>
    <row r="119" spans="1:23" s="4" customFormat="1" ht="24" customHeight="1" x14ac:dyDescent="0.15">
      <c r="A119" s="65"/>
      <c r="B119" s="242"/>
      <c r="C119" s="102" t="s">
        <v>101</v>
      </c>
      <c r="D119" s="184">
        <v>72.285714285714292</v>
      </c>
      <c r="E119" s="189">
        <v>33.333333333333336</v>
      </c>
      <c r="F119" s="184">
        <v>166</v>
      </c>
      <c r="G119" s="189">
        <v>25</v>
      </c>
      <c r="H119" s="184">
        <v>110.92307692307691</v>
      </c>
      <c r="I119" s="189">
        <v>53.846153846153847</v>
      </c>
      <c r="J119" s="184">
        <v>316.10526315789463</v>
      </c>
      <c r="K119" s="189">
        <v>56.756756756756765</v>
      </c>
      <c r="L119" s="184"/>
      <c r="M119" s="189"/>
      <c r="N119" s="184">
        <v>2</v>
      </c>
      <c r="O119" s="189">
        <v>25</v>
      </c>
      <c r="P119" s="184"/>
      <c r="Q119" s="189"/>
      <c r="R119" s="184"/>
      <c r="S119" s="189"/>
      <c r="T119" s="184"/>
      <c r="U119" s="189"/>
      <c r="V119" s="184">
        <v>667.31405436668581</v>
      </c>
      <c r="W119" s="189">
        <v>39.963603515232627</v>
      </c>
    </row>
    <row r="120" spans="1:23" s="4" customFormat="1" ht="24" customHeight="1" x14ac:dyDescent="0.15">
      <c r="A120" s="65"/>
      <c r="B120" s="242"/>
      <c r="C120" s="6" t="s">
        <v>149</v>
      </c>
      <c r="D120" s="186"/>
      <c r="E120" s="192"/>
      <c r="F120" s="184">
        <v>166</v>
      </c>
      <c r="G120" s="189">
        <v>25</v>
      </c>
      <c r="H120" s="184"/>
      <c r="I120" s="189"/>
      <c r="J120" s="184">
        <v>30.105263157894736</v>
      </c>
      <c r="K120" s="189">
        <v>5.4054054054054079</v>
      </c>
      <c r="L120" s="184">
        <v>9</v>
      </c>
      <c r="M120" s="189">
        <v>50</v>
      </c>
      <c r="N120" s="184"/>
      <c r="O120" s="189"/>
      <c r="P120" s="184"/>
      <c r="Q120" s="189"/>
      <c r="R120" s="184"/>
      <c r="S120" s="189"/>
      <c r="T120" s="184"/>
      <c r="U120" s="189"/>
      <c r="V120" s="184">
        <v>205.10526315789474</v>
      </c>
      <c r="W120" s="189">
        <v>12.283190144269739</v>
      </c>
    </row>
    <row r="121" spans="1:23" s="4" customFormat="1" ht="24" customHeight="1" x14ac:dyDescent="0.15">
      <c r="A121" s="65"/>
      <c r="B121" s="242"/>
      <c r="C121" s="6" t="s">
        <v>122</v>
      </c>
      <c r="D121" s="184">
        <v>36.142857142857146</v>
      </c>
      <c r="E121" s="189">
        <v>16.666666666666668</v>
      </c>
      <c r="F121" s="184">
        <v>110.66666666666667</v>
      </c>
      <c r="G121" s="189">
        <v>16.666666666666668</v>
      </c>
      <c r="H121" s="184"/>
      <c r="I121" s="189"/>
      <c r="J121" s="184">
        <v>30.105263157894736</v>
      </c>
      <c r="K121" s="189">
        <v>5.4054054054054079</v>
      </c>
      <c r="L121" s="184"/>
      <c r="M121" s="189"/>
      <c r="N121" s="184"/>
      <c r="O121" s="189"/>
      <c r="P121" s="184"/>
      <c r="Q121" s="189"/>
      <c r="R121" s="184"/>
      <c r="S121" s="189"/>
      <c r="T121" s="184"/>
      <c r="U121" s="189"/>
      <c r="V121" s="184">
        <v>176.91478696741856</v>
      </c>
      <c r="W121" s="189">
        <v>10.59494005271279</v>
      </c>
    </row>
    <row r="122" spans="1:23" s="4" customFormat="1" ht="24" customHeight="1" x14ac:dyDescent="0.15">
      <c r="A122" s="65"/>
      <c r="B122" s="242"/>
      <c r="C122" s="6" t="s">
        <v>137</v>
      </c>
      <c r="D122" s="184"/>
      <c r="E122" s="189"/>
      <c r="F122" s="184"/>
      <c r="G122" s="189"/>
      <c r="H122" s="184"/>
      <c r="I122" s="189"/>
      <c r="J122" s="184"/>
      <c r="K122" s="189"/>
      <c r="L122" s="184"/>
      <c r="M122" s="189"/>
      <c r="N122" s="184"/>
      <c r="O122" s="189"/>
      <c r="P122" s="184"/>
      <c r="Q122" s="189"/>
      <c r="R122" s="184"/>
      <c r="S122" s="189"/>
      <c r="T122" s="184"/>
      <c r="U122" s="189"/>
      <c r="V122" s="184"/>
      <c r="W122" s="189"/>
    </row>
    <row r="123" spans="1:23" s="4" customFormat="1" ht="24" customHeight="1" x14ac:dyDescent="0.15">
      <c r="A123" s="65"/>
      <c r="B123" s="242"/>
      <c r="C123" s="7" t="s">
        <v>150</v>
      </c>
      <c r="D123" s="181"/>
      <c r="E123" s="190"/>
      <c r="F123" s="181"/>
      <c r="G123" s="190"/>
      <c r="H123" s="181">
        <v>15.846153846153847</v>
      </c>
      <c r="I123" s="190">
        <v>7.6923076923076934</v>
      </c>
      <c r="J123" s="181"/>
      <c r="K123" s="190"/>
      <c r="L123" s="181"/>
      <c r="M123" s="190"/>
      <c r="N123" s="181"/>
      <c r="O123" s="190"/>
      <c r="P123" s="181"/>
      <c r="Q123" s="190"/>
      <c r="R123" s="181"/>
      <c r="S123" s="190"/>
      <c r="T123" s="181"/>
      <c r="U123" s="190"/>
      <c r="V123" s="181">
        <v>15.846153846153847</v>
      </c>
      <c r="W123" s="190">
        <v>0.94898257485386706</v>
      </c>
    </row>
    <row r="124" spans="1:23" s="4" customFormat="1" ht="24" customHeight="1" x14ac:dyDescent="0.15">
      <c r="A124" s="65"/>
      <c r="B124" s="103"/>
      <c r="C124" s="5" t="s">
        <v>37</v>
      </c>
      <c r="D124" s="198">
        <v>216.85714285714286</v>
      </c>
      <c r="E124" s="193">
        <v>100</v>
      </c>
      <c r="F124" s="187">
        <v>664</v>
      </c>
      <c r="G124" s="191">
        <v>100</v>
      </c>
      <c r="H124" s="187">
        <v>205.99999999999997</v>
      </c>
      <c r="I124" s="191">
        <v>100</v>
      </c>
      <c r="J124" s="187">
        <v>556.94736842105237</v>
      </c>
      <c r="K124" s="191">
        <v>100</v>
      </c>
      <c r="L124" s="187">
        <v>18</v>
      </c>
      <c r="M124" s="191">
        <v>100</v>
      </c>
      <c r="N124" s="187">
        <v>8</v>
      </c>
      <c r="O124" s="191">
        <v>100</v>
      </c>
      <c r="P124" s="187"/>
      <c r="Q124" s="191"/>
      <c r="R124" s="187"/>
      <c r="S124" s="191"/>
      <c r="T124" s="187"/>
      <c r="U124" s="191"/>
      <c r="V124" s="187">
        <v>1669.8045112781952</v>
      </c>
      <c r="W124" s="191">
        <v>100</v>
      </c>
    </row>
    <row r="125" spans="1:23" s="4" customFormat="1" ht="24" customHeight="1" x14ac:dyDescent="0.15">
      <c r="A125" s="78"/>
      <c r="B125" s="241" t="s">
        <v>151</v>
      </c>
      <c r="C125" s="101" t="s">
        <v>134</v>
      </c>
      <c r="D125" s="183">
        <v>138</v>
      </c>
      <c r="E125" s="188">
        <v>100</v>
      </c>
      <c r="F125" s="183">
        <v>120.42857142857144</v>
      </c>
      <c r="G125" s="188">
        <v>60.000000000000007</v>
      </c>
      <c r="H125" s="183">
        <v>376</v>
      </c>
      <c r="I125" s="188">
        <v>100</v>
      </c>
      <c r="J125" s="183">
        <v>114</v>
      </c>
      <c r="K125" s="188">
        <v>57.142857142857146</v>
      </c>
      <c r="L125" s="183"/>
      <c r="M125" s="188"/>
      <c r="N125" s="183">
        <v>9</v>
      </c>
      <c r="O125" s="188">
        <v>50</v>
      </c>
      <c r="P125" s="183"/>
      <c r="Q125" s="188"/>
      <c r="R125" s="183"/>
      <c r="S125" s="188"/>
      <c r="T125" s="183"/>
      <c r="U125" s="188"/>
      <c r="V125" s="183">
        <v>757.42857142857144</v>
      </c>
      <c r="W125" s="188">
        <v>78.391365417313523</v>
      </c>
    </row>
    <row r="126" spans="1:23" s="4" customFormat="1" ht="24" customHeight="1" x14ac:dyDescent="0.15">
      <c r="A126" s="78"/>
      <c r="B126" s="242"/>
      <c r="C126" s="102" t="s">
        <v>152</v>
      </c>
      <c r="D126" s="184"/>
      <c r="E126" s="189"/>
      <c r="F126" s="184">
        <v>80.285714285714292</v>
      </c>
      <c r="G126" s="189">
        <v>40</v>
      </c>
      <c r="H126" s="184"/>
      <c r="I126" s="189"/>
      <c r="J126" s="184">
        <v>76</v>
      </c>
      <c r="K126" s="189">
        <v>38.095238095238095</v>
      </c>
      <c r="L126" s="184">
        <v>22.666666666666668</v>
      </c>
      <c r="M126" s="189">
        <v>66.666666666666671</v>
      </c>
      <c r="N126" s="184">
        <v>6</v>
      </c>
      <c r="O126" s="189">
        <v>33.333333333333336</v>
      </c>
      <c r="P126" s="184"/>
      <c r="Q126" s="189"/>
      <c r="R126" s="184"/>
      <c r="S126" s="189"/>
      <c r="T126" s="184"/>
      <c r="U126" s="189"/>
      <c r="V126" s="184">
        <v>184.95238095238093</v>
      </c>
      <c r="W126" s="189">
        <v>19.141962987605034</v>
      </c>
    </row>
    <row r="127" spans="1:23" s="4" customFormat="1" ht="24" customHeight="1" x14ac:dyDescent="0.15">
      <c r="A127" s="78"/>
      <c r="B127" s="242"/>
      <c r="C127" s="6" t="s">
        <v>149</v>
      </c>
      <c r="D127" s="184"/>
      <c r="E127" s="189"/>
      <c r="F127" s="184"/>
      <c r="G127" s="189"/>
      <c r="H127" s="184"/>
      <c r="I127" s="189"/>
      <c r="J127" s="184">
        <v>9.5</v>
      </c>
      <c r="K127" s="189">
        <v>4.7619047619047619</v>
      </c>
      <c r="L127" s="184">
        <v>11.333333333333334</v>
      </c>
      <c r="M127" s="189">
        <v>33.333333333333336</v>
      </c>
      <c r="N127" s="184">
        <v>3</v>
      </c>
      <c r="O127" s="189">
        <v>16.666666666666668</v>
      </c>
      <c r="P127" s="184"/>
      <c r="Q127" s="189"/>
      <c r="R127" s="184"/>
      <c r="S127" s="189"/>
      <c r="T127" s="184"/>
      <c r="U127" s="189"/>
      <c r="V127" s="184">
        <v>23.833333333333336</v>
      </c>
      <c r="W127" s="189">
        <v>2.4666715950814422</v>
      </c>
    </row>
    <row r="128" spans="1:23" s="4" customFormat="1" ht="24" customHeight="1" x14ac:dyDescent="0.15">
      <c r="A128" s="78"/>
      <c r="B128" s="242"/>
      <c r="C128" s="6" t="s">
        <v>103</v>
      </c>
      <c r="D128" s="184"/>
      <c r="E128" s="189"/>
      <c r="F128" s="184"/>
      <c r="G128" s="189"/>
      <c r="H128" s="184"/>
      <c r="I128" s="189"/>
      <c r="J128" s="184"/>
      <c r="K128" s="189"/>
      <c r="L128" s="184"/>
      <c r="M128" s="189"/>
      <c r="N128" s="184"/>
      <c r="O128" s="189"/>
      <c r="P128" s="184"/>
      <c r="Q128" s="189"/>
      <c r="R128" s="184"/>
      <c r="S128" s="189"/>
      <c r="T128" s="184"/>
      <c r="U128" s="189"/>
      <c r="V128" s="184"/>
      <c r="W128" s="189"/>
    </row>
    <row r="129" spans="1:23" s="4" customFormat="1" ht="24" customHeight="1" x14ac:dyDescent="0.15">
      <c r="A129" s="78"/>
      <c r="B129" s="242"/>
      <c r="C129" s="6" t="s">
        <v>137</v>
      </c>
      <c r="D129" s="184"/>
      <c r="E129" s="189"/>
      <c r="F129" s="184"/>
      <c r="G129" s="189"/>
      <c r="H129" s="184"/>
      <c r="I129" s="189"/>
      <c r="J129" s="184"/>
      <c r="K129" s="189"/>
      <c r="L129" s="184"/>
      <c r="M129" s="189"/>
      <c r="N129" s="184"/>
      <c r="O129" s="189"/>
      <c r="P129" s="184"/>
      <c r="Q129" s="189"/>
      <c r="R129" s="184"/>
      <c r="S129" s="189"/>
      <c r="T129" s="184"/>
      <c r="U129" s="189"/>
      <c r="V129" s="184"/>
      <c r="W129" s="189"/>
    </row>
    <row r="130" spans="1:23" s="4" customFormat="1" ht="24" customHeight="1" x14ac:dyDescent="0.15">
      <c r="A130" s="78"/>
      <c r="B130" s="242"/>
      <c r="C130" s="7" t="s">
        <v>153</v>
      </c>
      <c r="D130" s="181"/>
      <c r="E130" s="190"/>
      <c r="F130" s="181"/>
      <c r="G130" s="190"/>
      <c r="H130" s="181"/>
      <c r="I130" s="190"/>
      <c r="J130" s="181"/>
      <c r="K130" s="190"/>
      <c r="L130" s="181"/>
      <c r="M130" s="190"/>
      <c r="N130" s="181"/>
      <c r="O130" s="190"/>
      <c r="P130" s="181"/>
      <c r="Q130" s="190"/>
      <c r="R130" s="181"/>
      <c r="S130" s="190"/>
      <c r="T130" s="181"/>
      <c r="U130" s="190"/>
      <c r="V130" s="181"/>
      <c r="W130" s="190"/>
    </row>
    <row r="131" spans="1:23" s="4" customFormat="1" ht="24" customHeight="1" x14ac:dyDescent="0.15">
      <c r="A131" s="79"/>
      <c r="B131" s="103"/>
      <c r="C131" s="5" t="s">
        <v>37</v>
      </c>
      <c r="D131" s="187">
        <v>138</v>
      </c>
      <c r="E131" s="191">
        <v>100</v>
      </c>
      <c r="F131" s="187">
        <v>200.71428571428572</v>
      </c>
      <c r="G131" s="191">
        <v>100</v>
      </c>
      <c r="H131" s="187">
        <v>376</v>
      </c>
      <c r="I131" s="191">
        <v>100</v>
      </c>
      <c r="J131" s="187">
        <v>199.5</v>
      </c>
      <c r="K131" s="191">
        <v>100</v>
      </c>
      <c r="L131" s="187">
        <v>34</v>
      </c>
      <c r="M131" s="191">
        <v>100</v>
      </c>
      <c r="N131" s="187">
        <v>18</v>
      </c>
      <c r="O131" s="191">
        <v>100</v>
      </c>
      <c r="P131" s="187"/>
      <c r="Q131" s="191"/>
      <c r="R131" s="187"/>
      <c r="S131" s="191"/>
      <c r="T131" s="187"/>
      <c r="U131" s="191"/>
      <c r="V131" s="187">
        <v>966.21428571428578</v>
      </c>
      <c r="W131" s="191">
        <v>100</v>
      </c>
    </row>
    <row r="132" spans="1:23" s="4" customFormat="1" ht="24" customHeight="1" x14ac:dyDescent="0.15">
      <c r="A132" s="78"/>
      <c r="B132" s="241" t="s">
        <v>154</v>
      </c>
      <c r="C132" s="101" t="s">
        <v>124</v>
      </c>
      <c r="D132" s="183">
        <v>314.66666666666663</v>
      </c>
      <c r="E132" s="188">
        <v>66.666666666666671</v>
      </c>
      <c r="F132" s="183">
        <v>249.33333333333334</v>
      </c>
      <c r="G132" s="188">
        <v>38.235294117647058</v>
      </c>
      <c r="H132" s="183">
        <v>159.19999999999999</v>
      </c>
      <c r="I132" s="188">
        <v>43.478260869565212</v>
      </c>
      <c r="J132" s="183">
        <v>298.6382978723405</v>
      </c>
      <c r="K132" s="188">
        <v>46.808510638297875</v>
      </c>
      <c r="L132" s="183">
        <v>8</v>
      </c>
      <c r="M132" s="188">
        <v>19.047619047619047</v>
      </c>
      <c r="N132" s="183"/>
      <c r="O132" s="188"/>
      <c r="P132" s="183"/>
      <c r="Q132" s="188"/>
      <c r="R132" s="183"/>
      <c r="S132" s="188"/>
      <c r="T132" s="183"/>
      <c r="U132" s="188"/>
      <c r="V132" s="183">
        <v>1029.8382978723405</v>
      </c>
      <c r="W132" s="188">
        <v>47.212945145649918</v>
      </c>
    </row>
    <row r="133" spans="1:23" s="4" customFormat="1" ht="24" customHeight="1" x14ac:dyDescent="0.15">
      <c r="A133" s="78"/>
      <c r="B133" s="242"/>
      <c r="C133" s="102" t="s">
        <v>135</v>
      </c>
      <c r="D133" s="184">
        <v>125.86666666666666</v>
      </c>
      <c r="E133" s="189">
        <v>26.666666666666668</v>
      </c>
      <c r="F133" s="184">
        <v>326.05128205128204</v>
      </c>
      <c r="G133" s="189">
        <v>50</v>
      </c>
      <c r="H133" s="184">
        <v>127.36</v>
      </c>
      <c r="I133" s="189">
        <v>34.782608695652172</v>
      </c>
      <c r="J133" s="184">
        <v>298.6382978723405</v>
      </c>
      <c r="K133" s="189">
        <v>46.808510638297875</v>
      </c>
      <c r="L133" s="184">
        <v>26</v>
      </c>
      <c r="M133" s="189">
        <v>61.904761904761905</v>
      </c>
      <c r="N133" s="184">
        <v>11</v>
      </c>
      <c r="O133" s="189">
        <v>100</v>
      </c>
      <c r="P133" s="184"/>
      <c r="Q133" s="189"/>
      <c r="R133" s="184"/>
      <c r="S133" s="189"/>
      <c r="T133" s="184"/>
      <c r="U133" s="189"/>
      <c r="V133" s="184">
        <v>914.91624659028912</v>
      </c>
      <c r="W133" s="189">
        <v>41.944342769514897</v>
      </c>
    </row>
    <row r="134" spans="1:23" s="4" customFormat="1" ht="24" customHeight="1" x14ac:dyDescent="0.15">
      <c r="A134" s="78"/>
      <c r="B134" s="242"/>
      <c r="C134" s="6" t="s">
        <v>149</v>
      </c>
      <c r="D134" s="184">
        <v>31.466666666666665</v>
      </c>
      <c r="E134" s="189">
        <v>6.666666666666667</v>
      </c>
      <c r="F134" s="184">
        <v>19.179487179487179</v>
      </c>
      <c r="G134" s="189">
        <v>2.9411764705882351</v>
      </c>
      <c r="H134" s="184">
        <v>63.68</v>
      </c>
      <c r="I134" s="189">
        <v>17.391304347826086</v>
      </c>
      <c r="J134" s="184">
        <v>27.148936170212767</v>
      </c>
      <c r="K134" s="189">
        <v>4.2553191489361692</v>
      </c>
      <c r="L134" s="184">
        <v>6</v>
      </c>
      <c r="M134" s="189">
        <v>14.285714285714286</v>
      </c>
      <c r="N134" s="184"/>
      <c r="O134" s="189"/>
      <c r="P134" s="184"/>
      <c r="Q134" s="189"/>
      <c r="R134" s="184"/>
      <c r="S134" s="189"/>
      <c r="T134" s="184"/>
      <c r="U134" s="189"/>
      <c r="V134" s="184">
        <v>147.47509001636661</v>
      </c>
      <c r="W134" s="189">
        <v>6.7609967017905621</v>
      </c>
    </row>
    <row r="135" spans="1:23" s="4" customFormat="1" ht="24" customHeight="1" x14ac:dyDescent="0.15">
      <c r="A135" s="78"/>
      <c r="B135" s="242"/>
      <c r="C135" s="6" t="s">
        <v>136</v>
      </c>
      <c r="D135" s="184"/>
      <c r="E135" s="189"/>
      <c r="F135" s="184">
        <v>19.179487179487179</v>
      </c>
      <c r="G135" s="189">
        <v>2.9411764705882351</v>
      </c>
      <c r="H135" s="184">
        <v>15.92</v>
      </c>
      <c r="I135" s="189">
        <v>4.3478260869565215</v>
      </c>
      <c r="J135" s="184"/>
      <c r="K135" s="189"/>
      <c r="L135" s="184"/>
      <c r="M135" s="189"/>
      <c r="N135" s="184"/>
      <c r="O135" s="189"/>
      <c r="P135" s="184"/>
      <c r="Q135" s="189"/>
      <c r="R135" s="184"/>
      <c r="S135" s="189"/>
      <c r="T135" s="184"/>
      <c r="U135" s="189"/>
      <c r="V135" s="184">
        <v>35.099487179487177</v>
      </c>
      <c r="W135" s="189">
        <v>1.6091362753446483</v>
      </c>
    </row>
    <row r="136" spans="1:23" s="4" customFormat="1" ht="24" customHeight="1" x14ac:dyDescent="0.15">
      <c r="A136" s="78"/>
      <c r="B136" s="242"/>
      <c r="C136" s="6" t="s">
        <v>155</v>
      </c>
      <c r="D136" s="184"/>
      <c r="E136" s="189"/>
      <c r="F136" s="184">
        <v>19.179487179487179</v>
      </c>
      <c r="G136" s="189">
        <v>2.9411764705882351</v>
      </c>
      <c r="H136" s="184"/>
      <c r="I136" s="189"/>
      <c r="J136" s="184"/>
      <c r="K136" s="189"/>
      <c r="L136" s="184">
        <v>2</v>
      </c>
      <c r="M136" s="189">
        <v>4.7619047619047619</v>
      </c>
      <c r="N136" s="184"/>
      <c r="O136" s="189"/>
      <c r="P136" s="184"/>
      <c r="Q136" s="189"/>
      <c r="R136" s="184"/>
      <c r="S136" s="189"/>
      <c r="T136" s="184"/>
      <c r="U136" s="189"/>
      <c r="V136" s="184">
        <v>21.179487179487179</v>
      </c>
      <c r="W136" s="189">
        <v>0.970973762078984</v>
      </c>
    </row>
    <row r="137" spans="1:23" s="4" customFormat="1" ht="24" customHeight="1" x14ac:dyDescent="0.15">
      <c r="A137" s="78"/>
      <c r="B137" s="242"/>
      <c r="C137" s="7" t="s">
        <v>138</v>
      </c>
      <c r="D137" s="181"/>
      <c r="E137" s="190"/>
      <c r="F137" s="181">
        <v>19.179487179487179</v>
      </c>
      <c r="G137" s="190">
        <v>2.9411764705882351</v>
      </c>
      <c r="H137" s="181"/>
      <c r="I137" s="190"/>
      <c r="J137" s="181">
        <v>13.574468085106384</v>
      </c>
      <c r="K137" s="190">
        <v>2.1276595744680846</v>
      </c>
      <c r="L137" s="181"/>
      <c r="M137" s="190"/>
      <c r="N137" s="181"/>
      <c r="O137" s="190"/>
      <c r="P137" s="181"/>
      <c r="Q137" s="190"/>
      <c r="R137" s="181"/>
      <c r="S137" s="190"/>
      <c r="T137" s="181"/>
      <c r="U137" s="190"/>
      <c r="V137" s="181">
        <v>32.753955264593564</v>
      </c>
      <c r="W137" s="190">
        <v>1.5016053456209892</v>
      </c>
    </row>
    <row r="138" spans="1:23" s="4" customFormat="1" ht="24" customHeight="1" x14ac:dyDescent="0.15">
      <c r="A138" s="80"/>
      <c r="B138" s="103"/>
      <c r="C138" s="5" t="s">
        <v>37</v>
      </c>
      <c r="D138" s="187">
        <v>471.99999999999994</v>
      </c>
      <c r="E138" s="191">
        <v>100</v>
      </c>
      <c r="F138" s="187">
        <v>652.10256410256409</v>
      </c>
      <c r="G138" s="191">
        <v>100</v>
      </c>
      <c r="H138" s="187">
        <v>366.16</v>
      </c>
      <c r="I138" s="191">
        <v>100</v>
      </c>
      <c r="J138" s="187">
        <v>638.00000000000011</v>
      </c>
      <c r="K138" s="191">
        <v>100</v>
      </c>
      <c r="L138" s="187">
        <v>42</v>
      </c>
      <c r="M138" s="191">
        <v>100</v>
      </c>
      <c r="N138" s="187">
        <v>11</v>
      </c>
      <c r="O138" s="191">
        <v>100</v>
      </c>
      <c r="P138" s="187"/>
      <c r="Q138" s="191"/>
      <c r="R138" s="187"/>
      <c r="S138" s="191"/>
      <c r="T138" s="187"/>
      <c r="U138" s="191"/>
      <c r="V138" s="187">
        <v>2181.2625641025643</v>
      </c>
      <c r="W138" s="191">
        <v>100</v>
      </c>
    </row>
    <row r="139" spans="1:23" s="4" customFormat="1" ht="24" customHeight="1" x14ac:dyDescent="0.15">
      <c r="A139" s="248" t="s">
        <v>58</v>
      </c>
      <c r="B139" s="241" t="s">
        <v>156</v>
      </c>
      <c r="C139" s="101" t="s">
        <v>134</v>
      </c>
      <c r="D139" s="183">
        <v>60.75</v>
      </c>
      <c r="E139" s="188">
        <v>75</v>
      </c>
      <c r="F139" s="183">
        <v>160</v>
      </c>
      <c r="G139" s="188">
        <v>35.714285714285715</v>
      </c>
      <c r="H139" s="183">
        <v>69.2</v>
      </c>
      <c r="I139" s="188">
        <v>40</v>
      </c>
      <c r="J139" s="183">
        <v>154</v>
      </c>
      <c r="K139" s="188">
        <v>34.146341463414636</v>
      </c>
      <c r="L139" s="183">
        <v>25.200000000000006</v>
      </c>
      <c r="M139" s="188">
        <v>60.000000000000007</v>
      </c>
      <c r="N139" s="183">
        <v>2.3333333333333335</v>
      </c>
      <c r="O139" s="188">
        <v>16.666666666666664</v>
      </c>
      <c r="P139" s="183"/>
      <c r="Q139" s="188"/>
      <c r="R139" s="183"/>
      <c r="S139" s="188"/>
      <c r="T139" s="183"/>
      <c r="U139" s="188"/>
      <c r="V139" s="183">
        <v>471.48333333333329</v>
      </c>
      <c r="W139" s="188">
        <v>38.997794320374965</v>
      </c>
    </row>
    <row r="140" spans="1:23" s="4" customFormat="1" ht="24" customHeight="1" x14ac:dyDescent="0.15">
      <c r="A140" s="249"/>
      <c r="B140" s="242"/>
      <c r="C140" s="102" t="s">
        <v>84</v>
      </c>
      <c r="D140" s="184">
        <v>20.25</v>
      </c>
      <c r="E140" s="189">
        <v>25</v>
      </c>
      <c r="F140" s="184">
        <v>256</v>
      </c>
      <c r="G140" s="189">
        <v>57.142857142857146</v>
      </c>
      <c r="H140" s="184">
        <v>86.5</v>
      </c>
      <c r="I140" s="189">
        <v>50</v>
      </c>
      <c r="J140" s="184">
        <v>275</v>
      </c>
      <c r="K140" s="189">
        <v>60.975609756097562</v>
      </c>
      <c r="L140" s="184">
        <v>14.7</v>
      </c>
      <c r="M140" s="189">
        <v>34.999999999999993</v>
      </c>
      <c r="N140" s="184">
        <v>11.666666666666668</v>
      </c>
      <c r="O140" s="189">
        <v>83.333333333333329</v>
      </c>
      <c r="P140" s="184"/>
      <c r="Q140" s="189"/>
      <c r="R140" s="184"/>
      <c r="S140" s="189"/>
      <c r="T140" s="184"/>
      <c r="U140" s="189"/>
      <c r="V140" s="184">
        <v>664.11666666666667</v>
      </c>
      <c r="W140" s="189">
        <v>54.931072511717673</v>
      </c>
    </row>
    <row r="141" spans="1:23" s="4" customFormat="1" ht="24" customHeight="1" x14ac:dyDescent="0.15">
      <c r="A141" s="249"/>
      <c r="B141" s="242"/>
      <c r="C141" s="6" t="s">
        <v>142</v>
      </c>
      <c r="D141" s="184"/>
      <c r="E141" s="189"/>
      <c r="F141" s="184">
        <v>32</v>
      </c>
      <c r="G141" s="189">
        <v>7.1428571428571432</v>
      </c>
      <c r="H141" s="184">
        <v>17.3</v>
      </c>
      <c r="I141" s="189">
        <v>10</v>
      </c>
      <c r="J141" s="184">
        <v>11</v>
      </c>
      <c r="K141" s="189">
        <v>2.4390243902439024</v>
      </c>
      <c r="L141" s="184">
        <v>2.1</v>
      </c>
      <c r="M141" s="189">
        <v>4.9999999999999991</v>
      </c>
      <c r="N141" s="184"/>
      <c r="O141" s="189"/>
      <c r="P141" s="184"/>
      <c r="Q141" s="189"/>
      <c r="R141" s="184"/>
      <c r="S141" s="189"/>
      <c r="T141" s="184"/>
      <c r="U141" s="189"/>
      <c r="V141" s="184">
        <v>62.4</v>
      </c>
      <c r="W141" s="189">
        <v>5.161290322580645</v>
      </c>
    </row>
    <row r="142" spans="1:23" s="4" customFormat="1" ht="24" customHeight="1" x14ac:dyDescent="0.15">
      <c r="A142" s="249"/>
      <c r="B142" s="242"/>
      <c r="C142" s="6" t="s">
        <v>79</v>
      </c>
      <c r="D142" s="184"/>
      <c r="E142" s="189"/>
      <c r="F142" s="184"/>
      <c r="G142" s="189"/>
      <c r="H142" s="184"/>
      <c r="I142" s="189"/>
      <c r="J142" s="184"/>
      <c r="K142" s="189"/>
      <c r="L142" s="184"/>
      <c r="M142" s="189"/>
      <c r="N142" s="184"/>
      <c r="O142" s="189"/>
      <c r="P142" s="184"/>
      <c r="Q142" s="189"/>
      <c r="R142" s="184"/>
      <c r="S142" s="189"/>
      <c r="T142" s="184"/>
      <c r="U142" s="189"/>
      <c r="V142" s="184"/>
      <c r="W142" s="189"/>
    </row>
    <row r="143" spans="1:23" s="4" customFormat="1" ht="24" customHeight="1" x14ac:dyDescent="0.15">
      <c r="A143" s="249"/>
      <c r="B143" s="242"/>
      <c r="C143" s="6" t="s">
        <v>137</v>
      </c>
      <c r="D143" s="184"/>
      <c r="E143" s="189"/>
      <c r="F143" s="184"/>
      <c r="G143" s="189"/>
      <c r="H143" s="184"/>
      <c r="I143" s="189"/>
      <c r="J143" s="184"/>
      <c r="K143" s="189"/>
      <c r="L143" s="184"/>
      <c r="M143" s="189"/>
      <c r="N143" s="184"/>
      <c r="O143" s="189"/>
      <c r="P143" s="184"/>
      <c r="Q143" s="189"/>
      <c r="R143" s="184"/>
      <c r="S143" s="189"/>
      <c r="T143" s="184"/>
      <c r="U143" s="189"/>
      <c r="V143" s="184"/>
      <c r="W143" s="189"/>
    </row>
    <row r="144" spans="1:23" s="4" customFormat="1" ht="24" customHeight="1" x14ac:dyDescent="0.15">
      <c r="A144" s="249"/>
      <c r="B144" s="242"/>
      <c r="C144" s="7" t="s">
        <v>120</v>
      </c>
      <c r="D144" s="181"/>
      <c r="E144" s="190"/>
      <c r="F144" s="181"/>
      <c r="G144" s="190"/>
      <c r="H144" s="181"/>
      <c r="I144" s="190"/>
      <c r="J144" s="181">
        <v>11</v>
      </c>
      <c r="K144" s="190">
        <v>2.4390243902439024</v>
      </c>
      <c r="L144" s="181"/>
      <c r="M144" s="190"/>
      <c r="N144" s="181"/>
      <c r="O144" s="190"/>
      <c r="P144" s="181"/>
      <c r="Q144" s="190"/>
      <c r="R144" s="181"/>
      <c r="S144" s="190"/>
      <c r="T144" s="181"/>
      <c r="U144" s="190"/>
      <c r="V144" s="181">
        <v>11</v>
      </c>
      <c r="W144" s="190">
        <v>0.90984284532671633</v>
      </c>
    </row>
    <row r="145" spans="1:23" s="4" customFormat="1" ht="24" customHeight="1" x14ac:dyDescent="0.15">
      <c r="A145" s="249"/>
      <c r="B145" s="103"/>
      <c r="C145" s="5" t="s">
        <v>37</v>
      </c>
      <c r="D145" s="187">
        <v>81</v>
      </c>
      <c r="E145" s="191">
        <v>100</v>
      </c>
      <c r="F145" s="187">
        <v>448</v>
      </c>
      <c r="G145" s="191">
        <v>100</v>
      </c>
      <c r="H145" s="187">
        <v>173</v>
      </c>
      <c r="I145" s="191">
        <v>100</v>
      </c>
      <c r="J145" s="187">
        <v>451</v>
      </c>
      <c r="K145" s="191">
        <v>100</v>
      </c>
      <c r="L145" s="187">
        <v>42.000000000000007</v>
      </c>
      <c r="M145" s="191">
        <v>100</v>
      </c>
      <c r="N145" s="187">
        <v>14.000000000000002</v>
      </c>
      <c r="O145" s="191">
        <v>100</v>
      </c>
      <c r="P145" s="187"/>
      <c r="Q145" s="191"/>
      <c r="R145" s="187"/>
      <c r="S145" s="191"/>
      <c r="T145" s="187"/>
      <c r="U145" s="191"/>
      <c r="V145" s="187">
        <v>1209</v>
      </c>
      <c r="W145" s="191">
        <v>100</v>
      </c>
    </row>
    <row r="146" spans="1:23" s="4" customFormat="1" ht="24" customHeight="1" x14ac:dyDescent="0.15">
      <c r="A146" s="65"/>
      <c r="B146" s="241" t="s">
        <v>157</v>
      </c>
      <c r="C146" s="101" t="s">
        <v>83</v>
      </c>
      <c r="D146" s="183">
        <v>145.46938775510199</v>
      </c>
      <c r="E146" s="188">
        <v>60.000000000000007</v>
      </c>
      <c r="F146" s="183">
        <v>206.05263157894731</v>
      </c>
      <c r="G146" s="188">
        <v>49.999999999999993</v>
      </c>
      <c r="H146" s="183">
        <v>105.41666666666666</v>
      </c>
      <c r="I146" s="188">
        <v>34.375</v>
      </c>
      <c r="J146" s="183">
        <v>147.84482758620689</v>
      </c>
      <c r="K146" s="188">
        <v>43.859649122807021</v>
      </c>
      <c r="L146" s="183">
        <v>14.5</v>
      </c>
      <c r="M146" s="188">
        <v>60.000000000000007</v>
      </c>
      <c r="N146" s="183"/>
      <c r="O146" s="188"/>
      <c r="P146" s="183"/>
      <c r="Q146" s="188"/>
      <c r="R146" s="183"/>
      <c r="S146" s="188"/>
      <c r="T146" s="183"/>
      <c r="U146" s="188"/>
      <c r="V146" s="183">
        <v>619.28351358692282</v>
      </c>
      <c r="W146" s="188">
        <v>46.581100095030436</v>
      </c>
    </row>
    <row r="147" spans="1:23" s="4" customFormat="1" ht="24" customHeight="1" x14ac:dyDescent="0.15">
      <c r="A147" s="78"/>
      <c r="B147" s="242"/>
      <c r="C147" s="102" t="s">
        <v>96</v>
      </c>
      <c r="D147" s="184">
        <v>75.428571428571402</v>
      </c>
      <c r="E147" s="189">
        <v>31.111111111111114</v>
      </c>
      <c r="F147" s="184">
        <v>175.52631578947367</v>
      </c>
      <c r="G147" s="189">
        <v>42.592592592592595</v>
      </c>
      <c r="H147" s="184">
        <v>153.33333333333334</v>
      </c>
      <c r="I147" s="189">
        <v>50.000000000000007</v>
      </c>
      <c r="J147" s="184">
        <v>147.84482758620689</v>
      </c>
      <c r="K147" s="189">
        <v>43.859649122807021</v>
      </c>
      <c r="L147" s="184">
        <v>9.6666666666666661</v>
      </c>
      <c r="M147" s="189">
        <v>40</v>
      </c>
      <c r="N147" s="184">
        <v>5</v>
      </c>
      <c r="O147" s="189">
        <v>100</v>
      </c>
      <c r="P147" s="184">
        <v>2</v>
      </c>
      <c r="Q147" s="189">
        <v>100</v>
      </c>
      <c r="R147" s="184"/>
      <c r="S147" s="189"/>
      <c r="T147" s="184"/>
      <c r="U147" s="189"/>
      <c r="V147" s="184">
        <v>568.79971480425195</v>
      </c>
      <c r="W147" s="189">
        <v>42.783823350728902</v>
      </c>
    </row>
    <row r="148" spans="1:23" s="4" customFormat="1" ht="24" customHeight="1" x14ac:dyDescent="0.15">
      <c r="A148" s="78"/>
      <c r="B148" s="242"/>
      <c r="C148" s="6" t="s">
        <v>131</v>
      </c>
      <c r="D148" s="184">
        <v>5.3877551020408161</v>
      </c>
      <c r="E148" s="189">
        <v>2.2222222222222232</v>
      </c>
      <c r="F148" s="184">
        <v>15.263157894736842</v>
      </c>
      <c r="G148" s="189">
        <v>3.7037037037037042</v>
      </c>
      <c r="H148" s="184">
        <v>38.333333333333336</v>
      </c>
      <c r="I148" s="189">
        <v>12.500000000000002</v>
      </c>
      <c r="J148" s="184">
        <v>35.482758620689658</v>
      </c>
      <c r="K148" s="189">
        <v>10.526315789473687</v>
      </c>
      <c r="L148" s="184"/>
      <c r="M148" s="189"/>
      <c r="N148" s="184"/>
      <c r="O148" s="189"/>
      <c r="P148" s="184"/>
      <c r="Q148" s="189"/>
      <c r="R148" s="184"/>
      <c r="S148" s="189"/>
      <c r="T148" s="184"/>
      <c r="U148" s="189"/>
      <c r="V148" s="184">
        <v>94.467004950800657</v>
      </c>
      <c r="W148" s="189">
        <v>7.1055936687281811</v>
      </c>
    </row>
    <row r="149" spans="1:23" s="4" customFormat="1" ht="24" customHeight="1" x14ac:dyDescent="0.15">
      <c r="A149" s="78"/>
      <c r="B149" s="242"/>
      <c r="C149" s="6" t="s">
        <v>158</v>
      </c>
      <c r="D149" s="184">
        <v>10.775510204081632</v>
      </c>
      <c r="E149" s="189">
        <v>4.4444444444444464</v>
      </c>
      <c r="F149" s="184">
        <v>7.6315789473684212</v>
      </c>
      <c r="G149" s="189">
        <v>1.8518518518518521</v>
      </c>
      <c r="H149" s="184">
        <v>9.5833333333333339</v>
      </c>
      <c r="I149" s="189">
        <v>3.1250000000000004</v>
      </c>
      <c r="J149" s="184">
        <v>5.9137931034482758</v>
      </c>
      <c r="K149" s="189">
        <v>1.7543859649122808</v>
      </c>
      <c r="L149" s="184"/>
      <c r="M149" s="189"/>
      <c r="N149" s="184"/>
      <c r="O149" s="189"/>
      <c r="P149" s="184"/>
      <c r="Q149" s="189"/>
      <c r="R149" s="184"/>
      <c r="S149" s="189"/>
      <c r="T149" s="184"/>
      <c r="U149" s="189"/>
      <c r="V149" s="184">
        <v>33.904215588231665</v>
      </c>
      <c r="W149" s="189">
        <v>2.5501981326961971</v>
      </c>
    </row>
    <row r="150" spans="1:23" s="4" customFormat="1" ht="24" customHeight="1" x14ac:dyDescent="0.15">
      <c r="A150" s="78"/>
      <c r="B150" s="242"/>
      <c r="C150" s="6" t="s">
        <v>145</v>
      </c>
      <c r="D150" s="184">
        <v>5.3877551020408161</v>
      </c>
      <c r="E150" s="189">
        <v>2.2222222222222232</v>
      </c>
      <c r="F150" s="184"/>
      <c r="G150" s="189"/>
      <c r="H150" s="184"/>
      <c r="I150" s="189"/>
      <c r="J150" s="184"/>
      <c r="K150" s="189"/>
      <c r="L150" s="184"/>
      <c r="M150" s="189"/>
      <c r="N150" s="184"/>
      <c r="O150" s="189"/>
      <c r="P150" s="184"/>
      <c r="Q150" s="189"/>
      <c r="R150" s="184"/>
      <c r="S150" s="189"/>
      <c r="T150" s="184"/>
      <c r="U150" s="189"/>
      <c r="V150" s="184">
        <v>5.3877551020408161</v>
      </c>
      <c r="W150" s="189">
        <v>0.40525470836783112</v>
      </c>
    </row>
    <row r="151" spans="1:23" s="4" customFormat="1" ht="24" customHeight="1" x14ac:dyDescent="0.15">
      <c r="A151" s="78"/>
      <c r="B151" s="242"/>
      <c r="C151" s="7" t="s">
        <v>159</v>
      </c>
      <c r="D151" s="181"/>
      <c r="E151" s="190"/>
      <c r="F151" s="181">
        <v>7.6315789473684212</v>
      </c>
      <c r="G151" s="190">
        <v>1.8518518518518521</v>
      </c>
      <c r="H151" s="181"/>
      <c r="I151" s="190"/>
      <c r="J151" s="181"/>
      <c r="K151" s="190"/>
      <c r="L151" s="181"/>
      <c r="M151" s="190"/>
      <c r="N151" s="181"/>
      <c r="O151" s="190"/>
      <c r="P151" s="181"/>
      <c r="Q151" s="190"/>
      <c r="R151" s="181"/>
      <c r="S151" s="190"/>
      <c r="T151" s="181"/>
      <c r="U151" s="190"/>
      <c r="V151" s="181">
        <v>7.6315789473684212</v>
      </c>
      <c r="W151" s="190">
        <v>0.57403004444845296</v>
      </c>
    </row>
    <row r="152" spans="1:23" s="4" customFormat="1" ht="24" customHeight="1" x14ac:dyDescent="0.15">
      <c r="A152" s="79"/>
      <c r="B152" s="103"/>
      <c r="C152" s="5" t="s">
        <v>37</v>
      </c>
      <c r="D152" s="187">
        <v>242.44897959183663</v>
      </c>
      <c r="E152" s="191">
        <v>100</v>
      </c>
      <c r="F152" s="187">
        <v>412.10526315789468</v>
      </c>
      <c r="G152" s="191">
        <v>100</v>
      </c>
      <c r="H152" s="187">
        <v>306.66666666666663</v>
      </c>
      <c r="I152" s="191">
        <v>100</v>
      </c>
      <c r="J152" s="187">
        <v>337.08620689655169</v>
      </c>
      <c r="K152" s="191">
        <v>100</v>
      </c>
      <c r="L152" s="187">
        <v>24.166666666666664</v>
      </c>
      <c r="M152" s="191">
        <v>100</v>
      </c>
      <c r="N152" s="187">
        <v>5</v>
      </c>
      <c r="O152" s="191">
        <v>100</v>
      </c>
      <c r="P152" s="187">
        <v>2</v>
      </c>
      <c r="Q152" s="191">
        <v>100</v>
      </c>
      <c r="R152" s="187"/>
      <c r="S152" s="191"/>
      <c r="T152" s="187"/>
      <c r="U152" s="191"/>
      <c r="V152" s="187">
        <v>1329.4737829796163</v>
      </c>
      <c r="W152" s="191">
        <v>100</v>
      </c>
    </row>
    <row r="153" spans="1:23" s="4" customFormat="1" ht="24" customHeight="1" x14ac:dyDescent="0.15">
      <c r="A153" s="78"/>
      <c r="B153" s="241" t="s">
        <v>160</v>
      </c>
      <c r="C153" s="101" t="s">
        <v>161</v>
      </c>
      <c r="D153" s="183"/>
      <c r="E153" s="188"/>
      <c r="F153" s="183">
        <v>50.571428571428569</v>
      </c>
      <c r="G153" s="188">
        <v>42.857142857142854</v>
      </c>
      <c r="H153" s="183">
        <v>45</v>
      </c>
      <c r="I153" s="188">
        <v>50</v>
      </c>
      <c r="J153" s="183">
        <v>110.28571428571429</v>
      </c>
      <c r="K153" s="188">
        <v>57.142857142857146</v>
      </c>
      <c r="L153" s="183">
        <v>7</v>
      </c>
      <c r="M153" s="188">
        <v>50</v>
      </c>
      <c r="N153" s="183"/>
      <c r="O153" s="188"/>
      <c r="P153" s="183">
        <v>1</v>
      </c>
      <c r="Q153" s="188">
        <v>100</v>
      </c>
      <c r="R153" s="183"/>
      <c r="S153" s="188"/>
      <c r="T153" s="183"/>
      <c r="U153" s="188"/>
      <c r="V153" s="183">
        <v>213.85714285714286</v>
      </c>
      <c r="W153" s="188">
        <v>50.438005390835578</v>
      </c>
    </row>
    <row r="154" spans="1:23" s="4" customFormat="1" ht="24" customHeight="1" x14ac:dyDescent="0.15">
      <c r="A154" s="78"/>
      <c r="B154" s="242"/>
      <c r="C154" s="102" t="s">
        <v>135</v>
      </c>
      <c r="D154" s="184"/>
      <c r="E154" s="189"/>
      <c r="F154" s="184">
        <v>67.428571428571431</v>
      </c>
      <c r="G154" s="189">
        <v>57.142857142857146</v>
      </c>
      <c r="H154" s="184">
        <v>45</v>
      </c>
      <c r="I154" s="189">
        <v>50</v>
      </c>
      <c r="J154" s="184">
        <v>82.714285714285722</v>
      </c>
      <c r="K154" s="189">
        <v>42.857142857142861</v>
      </c>
      <c r="L154" s="184">
        <v>7</v>
      </c>
      <c r="M154" s="189">
        <v>50</v>
      </c>
      <c r="N154" s="184"/>
      <c r="O154" s="189"/>
      <c r="P154" s="184"/>
      <c r="Q154" s="189"/>
      <c r="R154" s="184"/>
      <c r="S154" s="189"/>
      <c r="T154" s="184"/>
      <c r="U154" s="189"/>
      <c r="V154" s="184">
        <v>202.14285714285717</v>
      </c>
      <c r="W154" s="189">
        <v>47.675202156334237</v>
      </c>
    </row>
    <row r="155" spans="1:23" s="4" customFormat="1" ht="24" customHeight="1" x14ac:dyDescent="0.15">
      <c r="A155" s="78"/>
      <c r="B155" s="242"/>
      <c r="C155" s="6" t="s">
        <v>162</v>
      </c>
      <c r="D155" s="184"/>
      <c r="E155" s="189"/>
      <c r="F155" s="184"/>
      <c r="G155" s="189"/>
      <c r="H155" s="184"/>
      <c r="I155" s="189"/>
      <c r="J155" s="184"/>
      <c r="K155" s="189"/>
      <c r="L155" s="184"/>
      <c r="M155" s="189"/>
      <c r="N155" s="184">
        <v>4</v>
      </c>
      <c r="O155" s="189">
        <v>50</v>
      </c>
      <c r="P155" s="184"/>
      <c r="Q155" s="189"/>
      <c r="R155" s="184"/>
      <c r="S155" s="189"/>
      <c r="T155" s="184"/>
      <c r="U155" s="189"/>
      <c r="V155" s="184">
        <v>4</v>
      </c>
      <c r="W155" s="189">
        <v>0.94339622641509435</v>
      </c>
    </row>
    <row r="156" spans="1:23" s="4" customFormat="1" ht="24" customHeight="1" x14ac:dyDescent="0.15">
      <c r="A156" s="78"/>
      <c r="B156" s="242"/>
      <c r="C156" s="6" t="s">
        <v>136</v>
      </c>
      <c r="D156" s="184"/>
      <c r="E156" s="189"/>
      <c r="F156" s="184"/>
      <c r="G156" s="189"/>
      <c r="H156" s="184"/>
      <c r="I156" s="189"/>
      <c r="J156" s="184"/>
      <c r="K156" s="189"/>
      <c r="L156" s="184"/>
      <c r="M156" s="189"/>
      <c r="N156" s="184"/>
      <c r="O156" s="189"/>
      <c r="P156" s="184"/>
      <c r="Q156" s="189"/>
      <c r="R156" s="184"/>
      <c r="S156" s="189"/>
      <c r="T156" s="184"/>
      <c r="U156" s="189"/>
      <c r="V156" s="184"/>
      <c r="W156" s="189"/>
    </row>
    <row r="157" spans="1:23" s="4" customFormat="1" ht="24" customHeight="1" x14ac:dyDescent="0.15">
      <c r="A157" s="78"/>
      <c r="B157" s="242"/>
      <c r="C157" s="6" t="s">
        <v>163</v>
      </c>
      <c r="D157" s="184"/>
      <c r="E157" s="189"/>
      <c r="F157" s="184"/>
      <c r="G157" s="189"/>
      <c r="H157" s="184"/>
      <c r="I157" s="189"/>
      <c r="J157" s="184"/>
      <c r="K157" s="189"/>
      <c r="L157" s="184"/>
      <c r="M157" s="189"/>
      <c r="N157" s="184"/>
      <c r="O157" s="189"/>
      <c r="P157" s="184"/>
      <c r="Q157" s="189"/>
      <c r="R157" s="184"/>
      <c r="S157" s="189"/>
      <c r="T157" s="184"/>
      <c r="U157" s="189"/>
      <c r="V157" s="184"/>
      <c r="W157" s="189"/>
    </row>
    <row r="158" spans="1:23" s="4" customFormat="1" ht="24" customHeight="1" x14ac:dyDescent="0.15">
      <c r="A158" s="78"/>
      <c r="B158" s="242"/>
      <c r="C158" s="7" t="s">
        <v>138</v>
      </c>
      <c r="D158" s="181"/>
      <c r="E158" s="190"/>
      <c r="F158" s="181"/>
      <c r="G158" s="190"/>
      <c r="H158" s="181"/>
      <c r="I158" s="190"/>
      <c r="J158" s="181"/>
      <c r="K158" s="190"/>
      <c r="L158" s="181"/>
      <c r="M158" s="190"/>
      <c r="N158" s="181">
        <v>4</v>
      </c>
      <c r="O158" s="190">
        <v>50</v>
      </c>
      <c r="P158" s="181"/>
      <c r="Q158" s="190"/>
      <c r="R158" s="181"/>
      <c r="S158" s="190"/>
      <c r="T158" s="181"/>
      <c r="U158" s="190"/>
      <c r="V158" s="181">
        <v>4</v>
      </c>
      <c r="W158" s="190">
        <v>0.94339622641509435</v>
      </c>
    </row>
    <row r="159" spans="1:23" s="4" customFormat="1" ht="24" customHeight="1" x14ac:dyDescent="0.15">
      <c r="A159" s="78"/>
      <c r="B159" s="103"/>
      <c r="C159" s="5" t="s">
        <v>37</v>
      </c>
      <c r="D159" s="187"/>
      <c r="E159" s="191"/>
      <c r="F159" s="187">
        <v>118</v>
      </c>
      <c r="G159" s="191">
        <v>100</v>
      </c>
      <c r="H159" s="187">
        <v>90</v>
      </c>
      <c r="I159" s="191">
        <v>100</v>
      </c>
      <c r="J159" s="187">
        <v>193</v>
      </c>
      <c r="K159" s="191">
        <v>100</v>
      </c>
      <c r="L159" s="187">
        <v>14</v>
      </c>
      <c r="M159" s="191">
        <v>100</v>
      </c>
      <c r="N159" s="187">
        <v>8</v>
      </c>
      <c r="O159" s="191">
        <v>100</v>
      </c>
      <c r="P159" s="187">
        <v>1</v>
      </c>
      <c r="Q159" s="191">
        <v>100</v>
      </c>
      <c r="R159" s="187"/>
      <c r="S159" s="191"/>
      <c r="T159" s="187"/>
      <c r="U159" s="191"/>
      <c r="V159" s="187">
        <v>424</v>
      </c>
      <c r="W159" s="191">
        <v>100</v>
      </c>
    </row>
    <row r="160" spans="1:23" s="4" customFormat="1" ht="24" customHeight="1" x14ac:dyDescent="0.15">
      <c r="A160" s="78"/>
      <c r="B160" s="241" t="s">
        <v>164</v>
      </c>
      <c r="C160" s="101" t="s">
        <v>165</v>
      </c>
      <c r="D160" s="183">
        <v>449.16666666666663</v>
      </c>
      <c r="E160" s="188">
        <v>83.333333333333329</v>
      </c>
      <c r="F160" s="183">
        <v>774.40000000000009</v>
      </c>
      <c r="G160" s="188">
        <v>41.666666666666664</v>
      </c>
      <c r="H160" s="183">
        <v>577.89473684210532</v>
      </c>
      <c r="I160" s="188">
        <v>52.941176470588232</v>
      </c>
      <c r="J160" s="183">
        <v>523.80392156862786</v>
      </c>
      <c r="K160" s="188">
        <v>38.383838383838402</v>
      </c>
      <c r="L160" s="183">
        <v>57.745098039215684</v>
      </c>
      <c r="M160" s="188">
        <v>37.254901960784316</v>
      </c>
      <c r="N160" s="183">
        <v>27.999999999999996</v>
      </c>
      <c r="O160" s="188">
        <v>36.36363636363636</v>
      </c>
      <c r="P160" s="183">
        <v>4</v>
      </c>
      <c r="Q160" s="188">
        <v>28.571428571428573</v>
      </c>
      <c r="R160" s="183">
        <v>1</v>
      </c>
      <c r="S160" s="188">
        <v>33.333333333333336</v>
      </c>
      <c r="T160" s="183"/>
      <c r="U160" s="188"/>
      <c r="V160" s="183">
        <v>2416.0104231166156</v>
      </c>
      <c r="W160" s="188">
        <v>47.346888938413635</v>
      </c>
    </row>
    <row r="161" spans="1:23" s="4" customFormat="1" ht="24" customHeight="1" x14ac:dyDescent="0.15">
      <c r="A161" s="78"/>
      <c r="B161" s="242"/>
      <c r="C161" s="102" t="s">
        <v>144</v>
      </c>
      <c r="D161" s="184">
        <v>89.833333333333329</v>
      </c>
      <c r="E161" s="189">
        <v>16.666666666666664</v>
      </c>
      <c r="F161" s="184">
        <v>1006.7200000000003</v>
      </c>
      <c r="G161" s="189">
        <v>54.166666666666671</v>
      </c>
      <c r="H161" s="184">
        <v>449.47368421052636</v>
      </c>
      <c r="I161" s="189">
        <v>41.17647058823529</v>
      </c>
      <c r="J161" s="184">
        <v>716.78431372549016</v>
      </c>
      <c r="K161" s="189">
        <v>52.525252525252512</v>
      </c>
      <c r="L161" s="184">
        <v>82.05882352941174</v>
      </c>
      <c r="M161" s="189">
        <v>52.941176470588232</v>
      </c>
      <c r="N161" s="184">
        <v>39.666666666666671</v>
      </c>
      <c r="O161" s="189">
        <v>51.515151515151523</v>
      </c>
      <c r="P161" s="184">
        <v>10</v>
      </c>
      <c r="Q161" s="189">
        <v>71.428571428571431</v>
      </c>
      <c r="R161" s="184">
        <v>2</v>
      </c>
      <c r="S161" s="189">
        <v>66.666666666666671</v>
      </c>
      <c r="T161" s="184"/>
      <c r="U161" s="189"/>
      <c r="V161" s="184">
        <v>2396.5368214654286</v>
      </c>
      <c r="W161" s="189">
        <v>46.965262085405165</v>
      </c>
    </row>
    <row r="162" spans="1:23" s="4" customFormat="1" ht="24" customHeight="1" x14ac:dyDescent="0.15">
      <c r="A162" s="78"/>
      <c r="B162" s="242"/>
      <c r="C162" s="6" t="s">
        <v>114</v>
      </c>
      <c r="D162" s="184"/>
      <c r="E162" s="189"/>
      <c r="F162" s="184">
        <v>77.44</v>
      </c>
      <c r="G162" s="189">
        <v>4.1666666666666661</v>
      </c>
      <c r="H162" s="184">
        <v>64.21052631578948</v>
      </c>
      <c r="I162" s="189">
        <v>5.8823529411764701</v>
      </c>
      <c r="J162" s="184">
        <v>124.05882352941175</v>
      </c>
      <c r="K162" s="189">
        <v>9.0909090909090882</v>
      </c>
      <c r="L162" s="184">
        <v>15.196078431372548</v>
      </c>
      <c r="M162" s="189">
        <v>9.8039215686274517</v>
      </c>
      <c r="N162" s="184">
        <v>9.3333333333333339</v>
      </c>
      <c r="O162" s="189">
        <v>12.121212121212121</v>
      </c>
      <c r="P162" s="184"/>
      <c r="Q162" s="189"/>
      <c r="R162" s="184"/>
      <c r="S162" s="189"/>
      <c r="T162" s="184"/>
      <c r="U162" s="189"/>
      <c r="V162" s="184">
        <v>290.2387616099071</v>
      </c>
      <c r="W162" s="189">
        <v>5.687848976181213</v>
      </c>
    </row>
    <row r="163" spans="1:23" s="4" customFormat="1" ht="24" customHeight="1" x14ac:dyDescent="0.15">
      <c r="A163" s="78"/>
      <c r="B163" s="242"/>
      <c r="C163" s="6" t="s">
        <v>166</v>
      </c>
      <c r="D163" s="184"/>
      <c r="E163" s="189"/>
      <c r="F163" s="184"/>
      <c r="G163" s="189"/>
      <c r="H163" s="184"/>
      <c r="I163" s="189"/>
      <c r="J163" s="184"/>
      <c r="K163" s="189"/>
      <c r="L163" s="184"/>
      <c r="M163" s="189"/>
      <c r="N163" s="184"/>
      <c r="O163" s="189"/>
      <c r="P163" s="184"/>
      <c r="Q163" s="189"/>
      <c r="R163" s="184"/>
      <c r="S163" s="189"/>
      <c r="T163" s="184"/>
      <c r="U163" s="189"/>
      <c r="V163" s="184"/>
      <c r="W163" s="189"/>
    </row>
    <row r="164" spans="1:23" s="4" customFormat="1" ht="24" customHeight="1" x14ac:dyDescent="0.15">
      <c r="A164" s="78"/>
      <c r="B164" s="242"/>
      <c r="C164" s="6" t="s">
        <v>167</v>
      </c>
      <c r="D164" s="184"/>
      <c r="E164" s="189"/>
      <c r="F164" s="184"/>
      <c r="G164" s="189"/>
      <c r="H164" s="184"/>
      <c r="I164" s="189"/>
      <c r="J164" s="184"/>
      <c r="K164" s="189"/>
      <c r="L164" s="184"/>
      <c r="M164" s="189"/>
      <c r="N164" s="184"/>
      <c r="O164" s="189"/>
      <c r="P164" s="184"/>
      <c r="Q164" s="189"/>
      <c r="R164" s="184"/>
      <c r="S164" s="189"/>
      <c r="T164" s="184"/>
      <c r="U164" s="189"/>
      <c r="V164" s="184"/>
      <c r="W164" s="189"/>
    </row>
    <row r="165" spans="1:23" s="4" customFormat="1" ht="24" customHeight="1" x14ac:dyDescent="0.15">
      <c r="A165" s="78"/>
      <c r="B165" s="242"/>
      <c r="C165" s="7" t="s">
        <v>168</v>
      </c>
      <c r="D165" s="181"/>
      <c r="E165" s="190"/>
      <c r="F165" s="181"/>
      <c r="G165" s="190"/>
      <c r="H165" s="181"/>
      <c r="I165" s="190"/>
      <c r="J165" s="181"/>
      <c r="K165" s="190"/>
      <c r="L165" s="181"/>
      <c r="M165" s="190"/>
      <c r="N165" s="181"/>
      <c r="O165" s="190"/>
      <c r="P165" s="181"/>
      <c r="Q165" s="190"/>
      <c r="R165" s="181"/>
      <c r="S165" s="190"/>
      <c r="T165" s="181"/>
      <c r="U165" s="190"/>
      <c r="V165" s="181"/>
      <c r="W165" s="190"/>
    </row>
    <row r="166" spans="1:23" s="4" customFormat="1" ht="24" customHeight="1" x14ac:dyDescent="0.15">
      <c r="A166" s="79"/>
      <c r="B166" s="103"/>
      <c r="C166" s="5" t="s">
        <v>37</v>
      </c>
      <c r="D166" s="187">
        <v>539</v>
      </c>
      <c r="E166" s="191">
        <v>100</v>
      </c>
      <c r="F166" s="187">
        <v>1858.5600000000004</v>
      </c>
      <c r="G166" s="191">
        <v>100</v>
      </c>
      <c r="H166" s="187">
        <v>1091.5789473684213</v>
      </c>
      <c r="I166" s="191">
        <v>100</v>
      </c>
      <c r="J166" s="187">
        <v>1364.6470588235297</v>
      </c>
      <c r="K166" s="191">
        <v>100</v>
      </c>
      <c r="L166" s="187">
        <v>154.99999999999997</v>
      </c>
      <c r="M166" s="191">
        <v>100</v>
      </c>
      <c r="N166" s="187">
        <v>77</v>
      </c>
      <c r="O166" s="191">
        <v>100</v>
      </c>
      <c r="P166" s="187">
        <v>14</v>
      </c>
      <c r="Q166" s="191">
        <v>100</v>
      </c>
      <c r="R166" s="187">
        <v>3</v>
      </c>
      <c r="S166" s="191">
        <v>100</v>
      </c>
      <c r="T166" s="187"/>
      <c r="U166" s="191"/>
      <c r="V166" s="187">
        <v>5102.7860061919509</v>
      </c>
      <c r="W166" s="191">
        <v>100</v>
      </c>
    </row>
    <row r="167" spans="1:23" s="4" customFormat="1" ht="24" customHeight="1" x14ac:dyDescent="0.15">
      <c r="A167" s="78"/>
      <c r="B167" s="241" t="s">
        <v>169</v>
      </c>
      <c r="C167" s="101" t="s">
        <v>170</v>
      </c>
      <c r="D167" s="183">
        <v>258</v>
      </c>
      <c r="E167" s="188">
        <v>100</v>
      </c>
      <c r="F167" s="183">
        <v>144.4</v>
      </c>
      <c r="G167" s="188">
        <v>41.666666666666671</v>
      </c>
      <c r="H167" s="183">
        <v>200.375</v>
      </c>
      <c r="I167" s="188">
        <v>43.75</v>
      </c>
      <c r="J167" s="183">
        <v>250.14084507042261</v>
      </c>
      <c r="K167" s="188">
        <v>34.782608695652193</v>
      </c>
      <c r="L167" s="183">
        <v>15.75</v>
      </c>
      <c r="M167" s="188">
        <v>25</v>
      </c>
      <c r="N167" s="183">
        <v>5.5555555555555554</v>
      </c>
      <c r="O167" s="188">
        <v>22.222222222222221</v>
      </c>
      <c r="P167" s="183"/>
      <c r="Q167" s="188"/>
      <c r="R167" s="183"/>
      <c r="S167" s="188"/>
      <c r="T167" s="183"/>
      <c r="U167" s="188"/>
      <c r="V167" s="183">
        <v>874.22140062597816</v>
      </c>
      <c r="W167" s="188">
        <v>46.50819051708504</v>
      </c>
    </row>
    <row r="168" spans="1:23" s="4" customFormat="1" ht="24" customHeight="1" x14ac:dyDescent="0.15">
      <c r="A168" s="78"/>
      <c r="B168" s="242"/>
      <c r="C168" s="102" t="s">
        <v>144</v>
      </c>
      <c r="D168" s="184"/>
      <c r="E168" s="189"/>
      <c r="F168" s="184">
        <v>129.96</v>
      </c>
      <c r="G168" s="189">
        <v>37.5</v>
      </c>
      <c r="H168" s="184">
        <v>257.625</v>
      </c>
      <c r="I168" s="189">
        <v>56.25</v>
      </c>
      <c r="J168" s="184">
        <v>406.47887323943644</v>
      </c>
      <c r="K168" s="189">
        <v>56.521739130434774</v>
      </c>
      <c r="L168" s="184">
        <v>44.625</v>
      </c>
      <c r="M168" s="189">
        <v>70.833333333333329</v>
      </c>
      <c r="N168" s="184">
        <v>19.444444444444446</v>
      </c>
      <c r="O168" s="189">
        <v>77.777777777777786</v>
      </c>
      <c r="P168" s="184">
        <v>6</v>
      </c>
      <c r="Q168" s="189">
        <v>66.666666666666671</v>
      </c>
      <c r="R168" s="184">
        <v>1</v>
      </c>
      <c r="S168" s="189">
        <v>100</v>
      </c>
      <c r="T168" s="184"/>
      <c r="U168" s="189"/>
      <c r="V168" s="184">
        <v>865.13331768388093</v>
      </c>
      <c r="W168" s="189">
        <v>46.024708538030907</v>
      </c>
    </row>
    <row r="169" spans="1:23" s="4" customFormat="1" ht="24" customHeight="1" x14ac:dyDescent="0.15">
      <c r="A169" s="78"/>
      <c r="B169" s="242"/>
      <c r="C169" s="6" t="s">
        <v>126</v>
      </c>
      <c r="D169" s="184"/>
      <c r="E169" s="189"/>
      <c r="F169" s="184">
        <v>43.32</v>
      </c>
      <c r="G169" s="189">
        <v>12.5</v>
      </c>
      <c r="H169" s="184"/>
      <c r="I169" s="189"/>
      <c r="J169" s="184">
        <v>31.267605633802816</v>
      </c>
      <c r="K169" s="189">
        <v>4.3478260869565224</v>
      </c>
      <c r="L169" s="184"/>
      <c r="M169" s="189"/>
      <c r="N169" s="184"/>
      <c r="O169" s="189"/>
      <c r="P169" s="184">
        <v>3</v>
      </c>
      <c r="Q169" s="189">
        <v>33.333333333333336</v>
      </c>
      <c r="R169" s="184"/>
      <c r="S169" s="189"/>
      <c r="T169" s="184"/>
      <c r="U169" s="189"/>
      <c r="V169" s="184">
        <v>77.587605633802809</v>
      </c>
      <c r="W169" s="189">
        <v>4.1276261848515237</v>
      </c>
    </row>
    <row r="170" spans="1:23" s="4" customFormat="1" ht="24" customHeight="1" x14ac:dyDescent="0.15">
      <c r="A170" s="78"/>
      <c r="B170" s="242"/>
      <c r="C170" s="6" t="s">
        <v>136</v>
      </c>
      <c r="D170" s="184"/>
      <c r="E170" s="189"/>
      <c r="F170" s="184">
        <v>14.44</v>
      </c>
      <c r="G170" s="189">
        <v>4.1666666666666661</v>
      </c>
      <c r="H170" s="184"/>
      <c r="I170" s="189"/>
      <c r="J170" s="184">
        <v>31.267605633802816</v>
      </c>
      <c r="K170" s="189">
        <v>4.3478260869565224</v>
      </c>
      <c r="L170" s="184"/>
      <c r="M170" s="189"/>
      <c r="N170" s="184"/>
      <c r="O170" s="189"/>
      <c r="P170" s="184"/>
      <c r="Q170" s="189"/>
      <c r="R170" s="184"/>
      <c r="S170" s="189"/>
      <c r="T170" s="184"/>
      <c r="U170" s="189"/>
      <c r="V170" s="184">
        <v>45.707605633802814</v>
      </c>
      <c r="W170" s="189">
        <v>2.4316243338066847</v>
      </c>
    </row>
    <row r="171" spans="1:23" s="4" customFormat="1" ht="24" customHeight="1" x14ac:dyDescent="0.15">
      <c r="A171" s="78"/>
      <c r="B171" s="242"/>
      <c r="C171" s="6" t="s">
        <v>115</v>
      </c>
      <c r="D171" s="184"/>
      <c r="E171" s="189"/>
      <c r="F171" s="184">
        <v>14.44</v>
      </c>
      <c r="G171" s="189">
        <v>4.1666666666666661</v>
      </c>
      <c r="H171" s="184"/>
      <c r="I171" s="189"/>
      <c r="J171" s="184"/>
      <c r="K171" s="189"/>
      <c r="L171" s="184"/>
      <c r="M171" s="189"/>
      <c r="N171" s="184"/>
      <c r="O171" s="189"/>
      <c r="P171" s="184"/>
      <c r="Q171" s="189"/>
      <c r="R171" s="184"/>
      <c r="S171" s="189"/>
      <c r="T171" s="184"/>
      <c r="U171" s="189"/>
      <c r="V171" s="184">
        <v>14.44</v>
      </c>
      <c r="W171" s="189">
        <v>0.76820159125117571</v>
      </c>
    </row>
    <row r="172" spans="1:23" s="4" customFormat="1" ht="24" customHeight="1" x14ac:dyDescent="0.15">
      <c r="A172" s="78"/>
      <c r="B172" s="242"/>
      <c r="C172" s="7" t="s">
        <v>94</v>
      </c>
      <c r="D172" s="181"/>
      <c r="E172" s="190"/>
      <c r="F172" s="181"/>
      <c r="G172" s="190"/>
      <c r="H172" s="181"/>
      <c r="I172" s="190"/>
      <c r="J172" s="181"/>
      <c r="K172" s="190"/>
      <c r="L172" s="181">
        <v>2.625</v>
      </c>
      <c r="M172" s="190">
        <v>4.166666666666667</v>
      </c>
      <c r="N172" s="181"/>
      <c r="O172" s="190"/>
      <c r="P172" s="181"/>
      <c r="Q172" s="190"/>
      <c r="R172" s="181"/>
      <c r="S172" s="190"/>
      <c r="T172" s="181"/>
      <c r="U172" s="190"/>
      <c r="V172" s="181">
        <v>2.625</v>
      </c>
      <c r="W172" s="190">
        <v>0.13964883497467703</v>
      </c>
    </row>
    <row r="173" spans="1:23" s="4" customFormat="1" ht="24" customHeight="1" x14ac:dyDescent="0.15">
      <c r="A173" s="79"/>
      <c r="B173" s="103"/>
      <c r="C173" s="5" t="s">
        <v>37</v>
      </c>
      <c r="D173" s="187">
        <v>258</v>
      </c>
      <c r="E173" s="191">
        <v>100</v>
      </c>
      <c r="F173" s="187">
        <v>346.56</v>
      </c>
      <c r="G173" s="191">
        <v>100</v>
      </c>
      <c r="H173" s="187">
        <v>458</v>
      </c>
      <c r="I173" s="191">
        <v>100</v>
      </c>
      <c r="J173" s="187">
        <v>719.1549295774646</v>
      </c>
      <c r="K173" s="191">
        <v>100</v>
      </c>
      <c r="L173" s="187">
        <v>63</v>
      </c>
      <c r="M173" s="191">
        <v>100</v>
      </c>
      <c r="N173" s="187">
        <v>25</v>
      </c>
      <c r="O173" s="191">
        <v>100</v>
      </c>
      <c r="P173" s="187">
        <v>9</v>
      </c>
      <c r="Q173" s="191">
        <v>100</v>
      </c>
      <c r="R173" s="187">
        <v>1</v>
      </c>
      <c r="S173" s="191">
        <v>100</v>
      </c>
      <c r="T173" s="187"/>
      <c r="U173" s="191"/>
      <c r="V173" s="187">
        <v>1879.7149295774645</v>
      </c>
      <c r="W173" s="191">
        <v>100</v>
      </c>
    </row>
    <row r="174" spans="1:23" s="4" customFormat="1" ht="24" customHeight="1" x14ac:dyDescent="0.15">
      <c r="A174" s="81" t="s">
        <v>58</v>
      </c>
      <c r="B174" s="241" t="s">
        <v>171</v>
      </c>
      <c r="C174" s="101" t="s">
        <v>172</v>
      </c>
      <c r="D174" s="183">
        <v>358.33333333333337</v>
      </c>
      <c r="E174" s="188">
        <v>83.333333333333329</v>
      </c>
      <c r="F174" s="183">
        <v>1408.7647058823529</v>
      </c>
      <c r="G174" s="188">
        <v>54.000000000000007</v>
      </c>
      <c r="H174" s="183">
        <v>383.33333333333343</v>
      </c>
      <c r="I174" s="188">
        <v>33.333333333333336</v>
      </c>
      <c r="J174" s="183">
        <v>1202.3617021276598</v>
      </c>
      <c r="K174" s="188">
        <v>46.15384615384616</v>
      </c>
      <c r="L174" s="183">
        <v>68.88000000000001</v>
      </c>
      <c r="M174" s="188">
        <v>42.857142857142854</v>
      </c>
      <c r="N174" s="183">
        <v>28.84375</v>
      </c>
      <c r="O174" s="188">
        <v>40.625</v>
      </c>
      <c r="P174" s="183"/>
      <c r="Q174" s="188"/>
      <c r="R174" s="183"/>
      <c r="S174" s="188"/>
      <c r="T174" s="183"/>
      <c r="U174" s="188"/>
      <c r="V174" s="183">
        <v>3450.5168246766798</v>
      </c>
      <c r="W174" s="188">
        <v>49.036283615231845</v>
      </c>
    </row>
    <row r="175" spans="1:23" s="4" customFormat="1" ht="24" customHeight="1" x14ac:dyDescent="0.15">
      <c r="A175" s="65"/>
      <c r="B175" s="242"/>
      <c r="C175" s="102" t="s">
        <v>77</v>
      </c>
      <c r="D175" s="184">
        <v>71.666666666666671</v>
      </c>
      <c r="E175" s="189">
        <v>16.666666666666664</v>
      </c>
      <c r="F175" s="184">
        <v>1043.5294117647054</v>
      </c>
      <c r="G175" s="189">
        <v>39.999999999999986</v>
      </c>
      <c r="H175" s="184">
        <v>681.48148148148164</v>
      </c>
      <c r="I175" s="189">
        <v>59.25925925925926</v>
      </c>
      <c r="J175" s="184">
        <v>1259.6170212765958</v>
      </c>
      <c r="K175" s="189">
        <v>48.35164835164835</v>
      </c>
      <c r="L175" s="184">
        <v>75.440000000000012</v>
      </c>
      <c r="M175" s="189">
        <v>46.938775510204081</v>
      </c>
      <c r="N175" s="184">
        <v>39.9375</v>
      </c>
      <c r="O175" s="189">
        <v>56.25</v>
      </c>
      <c r="P175" s="184">
        <v>6</v>
      </c>
      <c r="Q175" s="189">
        <v>100</v>
      </c>
      <c r="R175" s="184">
        <v>2</v>
      </c>
      <c r="S175" s="189">
        <v>100</v>
      </c>
      <c r="T175" s="184">
        <v>3</v>
      </c>
      <c r="U175" s="189">
        <v>100</v>
      </c>
      <c r="V175" s="184">
        <v>3182.6720811894497</v>
      </c>
      <c r="W175" s="189">
        <v>45.229865193342384</v>
      </c>
    </row>
    <row r="176" spans="1:23" s="4" customFormat="1" ht="24" customHeight="1" x14ac:dyDescent="0.15">
      <c r="A176" s="65"/>
      <c r="B176" s="242"/>
      <c r="C176" s="6" t="s">
        <v>78</v>
      </c>
      <c r="D176" s="184"/>
      <c r="E176" s="189"/>
      <c r="F176" s="184">
        <v>104.35294117647059</v>
      </c>
      <c r="G176" s="189">
        <v>4.0000000000000009</v>
      </c>
      <c r="H176" s="184">
        <v>42.592592592592595</v>
      </c>
      <c r="I176" s="189">
        <v>3.7037037037037033</v>
      </c>
      <c r="J176" s="184">
        <v>114.51063829787235</v>
      </c>
      <c r="K176" s="189">
        <v>4.3956043956043951</v>
      </c>
      <c r="L176" s="184">
        <v>13.12</v>
      </c>
      <c r="M176" s="189">
        <v>8.1632653061224474</v>
      </c>
      <c r="N176" s="184"/>
      <c r="O176" s="189"/>
      <c r="P176" s="184"/>
      <c r="Q176" s="189"/>
      <c r="R176" s="184"/>
      <c r="S176" s="189"/>
      <c r="T176" s="184"/>
      <c r="U176" s="189"/>
      <c r="V176" s="184">
        <v>274.57617206693556</v>
      </c>
      <c r="W176" s="189">
        <v>3.9020806828613486</v>
      </c>
    </row>
    <row r="177" spans="1:23" s="4" customFormat="1" ht="24" customHeight="1" x14ac:dyDescent="0.15">
      <c r="A177" s="65"/>
      <c r="B177" s="242"/>
      <c r="C177" s="6" t="s">
        <v>86</v>
      </c>
      <c r="D177" s="184"/>
      <c r="E177" s="189"/>
      <c r="F177" s="184">
        <v>52.176470588235297</v>
      </c>
      <c r="G177" s="189">
        <v>2.0000000000000004</v>
      </c>
      <c r="H177" s="184">
        <v>42.592592592592595</v>
      </c>
      <c r="I177" s="189">
        <v>3.7037037037037033</v>
      </c>
      <c r="J177" s="184">
        <v>28.627659574468087</v>
      </c>
      <c r="K177" s="189">
        <v>1.0989010989010988</v>
      </c>
      <c r="L177" s="184">
        <v>3.28</v>
      </c>
      <c r="M177" s="189">
        <v>2.0408163265306118</v>
      </c>
      <c r="N177" s="184">
        <v>2.21875</v>
      </c>
      <c r="O177" s="189">
        <v>3.125</v>
      </c>
      <c r="P177" s="184"/>
      <c r="Q177" s="189"/>
      <c r="R177" s="184"/>
      <c r="S177" s="189"/>
      <c r="T177" s="184"/>
      <c r="U177" s="189"/>
      <c r="V177" s="184">
        <v>128.89547275529597</v>
      </c>
      <c r="W177" s="189">
        <v>1.8317705085644178</v>
      </c>
    </row>
    <row r="178" spans="1:23" s="4" customFormat="1" ht="24" customHeight="1" x14ac:dyDescent="0.15">
      <c r="A178" s="65"/>
      <c r="B178" s="242"/>
      <c r="C178" s="6" t="s">
        <v>80</v>
      </c>
      <c r="D178" s="184"/>
      <c r="E178" s="189"/>
      <c r="F178" s="184"/>
      <c r="G178" s="189"/>
      <c r="H178" s="184"/>
      <c r="I178" s="189"/>
      <c r="J178" s="184"/>
      <c r="K178" s="189"/>
      <c r="L178" s="184"/>
      <c r="M178" s="189"/>
      <c r="N178" s="184"/>
      <c r="O178" s="189"/>
      <c r="P178" s="184"/>
      <c r="Q178" s="189"/>
      <c r="R178" s="184"/>
      <c r="S178" s="189"/>
      <c r="T178" s="184"/>
      <c r="U178" s="189"/>
      <c r="V178" s="184"/>
      <c r="W178" s="189"/>
    </row>
    <row r="179" spans="1:23" s="4" customFormat="1" ht="24" customHeight="1" x14ac:dyDescent="0.15">
      <c r="A179" s="65"/>
      <c r="B179" s="242"/>
      <c r="C179" s="7" t="s">
        <v>153</v>
      </c>
      <c r="D179" s="181"/>
      <c r="E179" s="190"/>
      <c r="F179" s="181"/>
      <c r="G179" s="190"/>
      <c r="H179" s="181"/>
      <c r="I179" s="190"/>
      <c r="J179" s="181"/>
      <c r="K179" s="190"/>
      <c r="L179" s="181"/>
      <c r="M179" s="190"/>
      <c r="N179" s="181"/>
      <c r="O179" s="190"/>
      <c r="P179" s="181"/>
      <c r="Q179" s="190"/>
      <c r="R179" s="181"/>
      <c r="S179" s="190"/>
      <c r="T179" s="181"/>
      <c r="U179" s="190"/>
      <c r="V179" s="181"/>
      <c r="W179" s="190"/>
    </row>
    <row r="180" spans="1:23" s="4" customFormat="1" ht="24" customHeight="1" x14ac:dyDescent="0.15">
      <c r="A180" s="109"/>
      <c r="B180" s="103"/>
      <c r="C180" s="5" t="s">
        <v>37</v>
      </c>
      <c r="D180" s="187">
        <v>430.00000000000006</v>
      </c>
      <c r="E180" s="191">
        <v>100</v>
      </c>
      <c r="F180" s="187">
        <v>2608.8235294117644</v>
      </c>
      <c r="G180" s="191">
        <v>100</v>
      </c>
      <c r="H180" s="187">
        <v>1150.0000000000002</v>
      </c>
      <c r="I180" s="191">
        <v>100</v>
      </c>
      <c r="J180" s="187">
        <v>2605.117021276596</v>
      </c>
      <c r="K180" s="191">
        <v>100</v>
      </c>
      <c r="L180" s="187">
        <v>160.72000000000003</v>
      </c>
      <c r="M180" s="191">
        <v>100</v>
      </c>
      <c r="N180" s="187">
        <v>71</v>
      </c>
      <c r="O180" s="191">
        <v>100</v>
      </c>
      <c r="P180" s="187">
        <v>6</v>
      </c>
      <c r="Q180" s="191">
        <v>100</v>
      </c>
      <c r="R180" s="187">
        <v>2</v>
      </c>
      <c r="S180" s="191">
        <v>100</v>
      </c>
      <c r="T180" s="187">
        <v>3</v>
      </c>
      <c r="U180" s="191">
        <v>100</v>
      </c>
      <c r="V180" s="187">
        <v>7036.6605506883616</v>
      </c>
      <c r="W180" s="191">
        <v>100</v>
      </c>
    </row>
    <row r="181" spans="1:23" s="4" customFormat="1" ht="24" customHeight="1" x14ac:dyDescent="0.15">
      <c r="A181" s="248" t="s">
        <v>58</v>
      </c>
      <c r="B181" s="241" t="s">
        <v>173</v>
      </c>
      <c r="C181" s="101" t="s">
        <v>83</v>
      </c>
      <c r="D181" s="183">
        <v>550</v>
      </c>
      <c r="E181" s="188">
        <v>66.666666666666671</v>
      </c>
      <c r="F181" s="183">
        <v>349.96296296296299</v>
      </c>
      <c r="G181" s="188">
        <v>40.74074074074074</v>
      </c>
      <c r="H181" s="183">
        <v>245</v>
      </c>
      <c r="I181" s="188">
        <v>52.631578947368418</v>
      </c>
      <c r="J181" s="183">
        <v>459.59999999999997</v>
      </c>
      <c r="K181" s="188">
        <v>41.17647058823529</v>
      </c>
      <c r="L181" s="183">
        <v>27.243243243243242</v>
      </c>
      <c r="M181" s="188">
        <v>32.432432432432428</v>
      </c>
      <c r="N181" s="183">
        <v>12.692307692307692</v>
      </c>
      <c r="O181" s="188">
        <v>38.46153846153846</v>
      </c>
      <c r="P181" s="183">
        <v>2.3333333333333335</v>
      </c>
      <c r="Q181" s="188">
        <v>33.333333333333336</v>
      </c>
      <c r="R181" s="183"/>
      <c r="S181" s="188"/>
      <c r="T181" s="183"/>
      <c r="U181" s="188"/>
      <c r="V181" s="183">
        <v>1646.8318472318472</v>
      </c>
      <c r="W181" s="188">
        <v>48.58381946258141</v>
      </c>
    </row>
    <row r="182" spans="1:23" s="4" customFormat="1" ht="24" customHeight="1" x14ac:dyDescent="0.15">
      <c r="A182" s="249"/>
      <c r="B182" s="242"/>
      <c r="C182" s="102" t="s">
        <v>141</v>
      </c>
      <c r="D182" s="184">
        <v>275</v>
      </c>
      <c r="E182" s="189">
        <v>33.333333333333336</v>
      </c>
      <c r="F182" s="184">
        <v>477.22222222222234</v>
      </c>
      <c r="G182" s="189">
        <v>55.555555555555564</v>
      </c>
      <c r="H182" s="184">
        <v>196</v>
      </c>
      <c r="I182" s="189">
        <v>42.10526315789474</v>
      </c>
      <c r="J182" s="184">
        <v>607.32857142857142</v>
      </c>
      <c r="K182" s="189">
        <v>54.411764705882355</v>
      </c>
      <c r="L182" s="184">
        <v>49.945945945945965</v>
      </c>
      <c r="M182" s="189">
        <v>59.459459459459474</v>
      </c>
      <c r="N182" s="184">
        <v>17.769230769230766</v>
      </c>
      <c r="O182" s="189">
        <v>53.84615384615384</v>
      </c>
      <c r="P182" s="184">
        <v>4.666666666666667</v>
      </c>
      <c r="Q182" s="189">
        <v>66.666666666666671</v>
      </c>
      <c r="R182" s="184"/>
      <c r="S182" s="189"/>
      <c r="T182" s="184"/>
      <c r="U182" s="189"/>
      <c r="V182" s="184">
        <v>1627.9326370326373</v>
      </c>
      <c r="W182" s="189">
        <v>48.02626659654522</v>
      </c>
    </row>
    <row r="183" spans="1:23" s="4" customFormat="1" ht="24" customHeight="1" x14ac:dyDescent="0.15">
      <c r="A183" s="249"/>
      <c r="B183" s="242"/>
      <c r="C183" s="6" t="s">
        <v>174</v>
      </c>
      <c r="D183" s="184"/>
      <c r="E183" s="189"/>
      <c r="F183" s="184">
        <v>31.814814814814813</v>
      </c>
      <c r="G183" s="189">
        <v>3.7037037037037028</v>
      </c>
      <c r="H183" s="184">
        <v>24.5</v>
      </c>
      <c r="I183" s="189">
        <v>5.2631578947368425</v>
      </c>
      <c r="J183" s="184">
        <v>16.414285714285715</v>
      </c>
      <c r="K183" s="189">
        <v>1.4705882352941178</v>
      </c>
      <c r="L183" s="184">
        <v>4.5405405405405403</v>
      </c>
      <c r="M183" s="189">
        <v>5.4054054054054044</v>
      </c>
      <c r="N183" s="184"/>
      <c r="O183" s="189"/>
      <c r="P183" s="184"/>
      <c r="Q183" s="189"/>
      <c r="R183" s="184"/>
      <c r="S183" s="189"/>
      <c r="T183" s="184"/>
      <c r="U183" s="189"/>
      <c r="V183" s="184">
        <v>77.269641069641068</v>
      </c>
      <c r="W183" s="189">
        <v>2.2795613881138395</v>
      </c>
    </row>
    <row r="184" spans="1:23" s="4" customFormat="1" ht="24" customHeight="1" x14ac:dyDescent="0.15">
      <c r="A184" s="249"/>
      <c r="B184" s="242"/>
      <c r="C184" s="6" t="s">
        <v>136</v>
      </c>
      <c r="D184" s="184"/>
      <c r="E184" s="189"/>
      <c r="F184" s="184"/>
      <c r="G184" s="189"/>
      <c r="H184" s="184"/>
      <c r="I184" s="189"/>
      <c r="J184" s="184">
        <v>32.828571428571429</v>
      </c>
      <c r="K184" s="189">
        <v>2.9411764705882355</v>
      </c>
      <c r="L184" s="184">
        <v>2.2702702702702702</v>
      </c>
      <c r="M184" s="189">
        <v>2.7027027027027022</v>
      </c>
      <c r="N184" s="184">
        <v>2.5384615384615383</v>
      </c>
      <c r="O184" s="189">
        <v>7.6923076923076916</v>
      </c>
      <c r="P184" s="184"/>
      <c r="Q184" s="189"/>
      <c r="R184" s="184"/>
      <c r="S184" s="189"/>
      <c r="T184" s="184"/>
      <c r="U184" s="189"/>
      <c r="V184" s="184">
        <v>37.637303237303236</v>
      </c>
      <c r="W184" s="189">
        <v>1.1103525527595284</v>
      </c>
    </row>
    <row r="185" spans="1:23" s="4" customFormat="1" ht="24" customHeight="1" x14ac:dyDescent="0.15">
      <c r="A185" s="249"/>
      <c r="B185" s="242"/>
      <c r="C185" s="6" t="s">
        <v>163</v>
      </c>
      <c r="D185" s="184"/>
      <c r="E185" s="189"/>
      <c r="F185" s="184"/>
      <c r="G185" s="189"/>
      <c r="H185" s="184"/>
      <c r="I185" s="189"/>
      <c r="J185" s="184"/>
      <c r="K185" s="189"/>
      <c r="L185" s="184"/>
      <c r="M185" s="189"/>
      <c r="N185" s="184"/>
      <c r="O185" s="189"/>
      <c r="P185" s="184"/>
      <c r="Q185" s="189"/>
      <c r="R185" s="184"/>
      <c r="S185" s="189"/>
      <c r="T185" s="184"/>
      <c r="U185" s="189"/>
      <c r="V185" s="184"/>
      <c r="W185" s="189"/>
    </row>
    <row r="186" spans="1:23" s="4" customFormat="1" ht="24" customHeight="1" x14ac:dyDescent="0.15">
      <c r="A186" s="249"/>
      <c r="B186" s="242"/>
      <c r="C186" s="7" t="s">
        <v>153</v>
      </c>
      <c r="D186" s="181"/>
      <c r="E186" s="190"/>
      <c r="F186" s="181"/>
      <c r="G186" s="190"/>
      <c r="H186" s="181"/>
      <c r="I186" s="190"/>
      <c r="J186" s="181"/>
      <c r="K186" s="190"/>
      <c r="L186" s="181"/>
      <c r="M186" s="190"/>
      <c r="N186" s="181"/>
      <c r="O186" s="190"/>
      <c r="P186" s="181"/>
      <c r="Q186" s="190"/>
      <c r="R186" s="181"/>
      <c r="S186" s="190"/>
      <c r="T186" s="181"/>
      <c r="U186" s="190"/>
      <c r="V186" s="181"/>
      <c r="W186" s="190"/>
    </row>
    <row r="187" spans="1:23" s="4" customFormat="1" ht="24" customHeight="1" x14ac:dyDescent="0.15">
      <c r="A187" s="249"/>
      <c r="B187" s="103"/>
      <c r="C187" s="5" t="s">
        <v>37</v>
      </c>
      <c r="D187" s="187">
        <v>825</v>
      </c>
      <c r="E187" s="191">
        <v>100</v>
      </c>
      <c r="F187" s="187">
        <v>859.00000000000011</v>
      </c>
      <c r="G187" s="191">
        <v>100</v>
      </c>
      <c r="H187" s="187">
        <v>465.5</v>
      </c>
      <c r="I187" s="191">
        <v>100</v>
      </c>
      <c r="J187" s="187">
        <v>1116.1714285714286</v>
      </c>
      <c r="K187" s="191">
        <v>100</v>
      </c>
      <c r="L187" s="187">
        <v>84.000000000000014</v>
      </c>
      <c r="M187" s="191">
        <v>100</v>
      </c>
      <c r="N187" s="187">
        <v>33</v>
      </c>
      <c r="O187" s="191">
        <v>100</v>
      </c>
      <c r="P187" s="187">
        <v>7</v>
      </c>
      <c r="Q187" s="191">
        <v>100</v>
      </c>
      <c r="R187" s="187"/>
      <c r="S187" s="191"/>
      <c r="T187" s="187"/>
      <c r="U187" s="191"/>
      <c r="V187" s="187">
        <v>3389.6714285714288</v>
      </c>
      <c r="W187" s="191">
        <v>100</v>
      </c>
    </row>
    <row r="188" spans="1:23" s="4" customFormat="1" ht="24" customHeight="1" x14ac:dyDescent="0.15">
      <c r="A188" s="78"/>
      <c r="B188" s="246" t="s">
        <v>25</v>
      </c>
      <c r="C188" s="101" t="s">
        <v>129</v>
      </c>
      <c r="D188" s="183">
        <v>2382.8146258503402</v>
      </c>
      <c r="E188" s="188">
        <v>74.409332984944967</v>
      </c>
      <c r="F188" s="183">
        <v>3685.24696709093</v>
      </c>
      <c r="G188" s="188">
        <v>45.118849016891588</v>
      </c>
      <c r="H188" s="183">
        <v>2240.6505060728746</v>
      </c>
      <c r="I188" s="188">
        <v>47.847441113428481</v>
      </c>
      <c r="J188" s="183">
        <v>3441.30688745834</v>
      </c>
      <c r="K188" s="188">
        <v>42.066557291367111</v>
      </c>
      <c r="L188" s="183">
        <v>233.3183412824589</v>
      </c>
      <c r="M188" s="188">
        <v>36.634200948749474</v>
      </c>
      <c r="N188" s="183">
        <v>92.424946581196579</v>
      </c>
      <c r="O188" s="188">
        <v>34.231461696739473</v>
      </c>
      <c r="P188" s="183">
        <v>7.3333333333333339</v>
      </c>
      <c r="Q188" s="188">
        <v>18.803418803418804</v>
      </c>
      <c r="R188" s="183">
        <v>1</v>
      </c>
      <c r="S188" s="188">
        <v>16.666666666666668</v>
      </c>
      <c r="T188" s="183"/>
      <c r="U188" s="188"/>
      <c r="V188" s="183">
        <v>12084.095607669475</v>
      </c>
      <c r="W188" s="188">
        <v>47.974485823956066</v>
      </c>
    </row>
    <row r="189" spans="1:23" s="4" customFormat="1" ht="24" customHeight="1" x14ac:dyDescent="0.15">
      <c r="A189" s="78"/>
      <c r="B189" s="247"/>
      <c r="C189" s="102" t="s">
        <v>96</v>
      </c>
      <c r="D189" s="184">
        <v>730.33095238095234</v>
      </c>
      <c r="E189" s="189">
        <v>22.806406522510354</v>
      </c>
      <c r="F189" s="184">
        <v>3728.7235175419692</v>
      </c>
      <c r="G189" s="189">
        <v>45.651136793828329</v>
      </c>
      <c r="H189" s="184">
        <v>2107.6965759484183</v>
      </c>
      <c r="I189" s="189">
        <v>45.008307868334207</v>
      </c>
      <c r="J189" s="184">
        <v>4186.5114540008217</v>
      </c>
      <c r="K189" s="189">
        <v>51.175942654960963</v>
      </c>
      <c r="L189" s="184">
        <v>332.10310280869101</v>
      </c>
      <c r="M189" s="189">
        <v>52.144772404617932</v>
      </c>
      <c r="N189" s="184">
        <v>152.48450854700855</v>
      </c>
      <c r="O189" s="189">
        <v>56.475743906299464</v>
      </c>
      <c r="P189" s="184">
        <v>28.666666666666668</v>
      </c>
      <c r="Q189" s="189">
        <v>73.504273504273513</v>
      </c>
      <c r="R189" s="184">
        <v>5</v>
      </c>
      <c r="S189" s="189">
        <v>83.333333333333329</v>
      </c>
      <c r="T189" s="184">
        <v>3</v>
      </c>
      <c r="U189" s="189">
        <v>100</v>
      </c>
      <c r="V189" s="184">
        <v>11274.516777894527</v>
      </c>
      <c r="W189" s="189">
        <v>44.760415913108709</v>
      </c>
    </row>
    <row r="190" spans="1:23" s="4" customFormat="1" ht="24" customHeight="1" x14ac:dyDescent="0.15">
      <c r="A190" s="78"/>
      <c r="B190" s="247"/>
      <c r="C190" s="6" t="s">
        <v>149</v>
      </c>
      <c r="D190" s="184">
        <v>36.854421768707482</v>
      </c>
      <c r="E190" s="189">
        <v>1.1508712896105913</v>
      </c>
      <c r="F190" s="184">
        <v>489.37040106550944</v>
      </c>
      <c r="G190" s="189">
        <v>5.9914110061502432</v>
      </c>
      <c r="H190" s="184">
        <v>250.61645224171542</v>
      </c>
      <c r="I190" s="189">
        <v>5.35172973571356</v>
      </c>
      <c r="J190" s="184">
        <v>399.4883111241698</v>
      </c>
      <c r="K190" s="189">
        <v>4.8833476573628651</v>
      </c>
      <c r="L190" s="184">
        <v>61.289952305246423</v>
      </c>
      <c r="M190" s="189">
        <v>9.6233687268137338</v>
      </c>
      <c r="N190" s="184">
        <v>16.333333333333336</v>
      </c>
      <c r="O190" s="189">
        <v>6.0493827160493838</v>
      </c>
      <c r="P190" s="184">
        <v>3</v>
      </c>
      <c r="Q190" s="189">
        <v>7.6923076923076925</v>
      </c>
      <c r="R190" s="184"/>
      <c r="S190" s="189"/>
      <c r="T190" s="184"/>
      <c r="U190" s="189"/>
      <c r="V190" s="184">
        <v>1256.9528718386819</v>
      </c>
      <c r="W190" s="189">
        <v>4.9901680431205575</v>
      </c>
    </row>
    <row r="191" spans="1:23" s="4" customFormat="1" ht="24" customHeight="1" x14ac:dyDescent="0.15">
      <c r="A191" s="78"/>
      <c r="B191" s="247"/>
      <c r="C191" s="6" t="s">
        <v>136</v>
      </c>
      <c r="D191" s="184">
        <v>46.91836734693878</v>
      </c>
      <c r="E191" s="189">
        <v>1.4651431047778072</v>
      </c>
      <c r="F191" s="184">
        <v>204.09420338175755</v>
      </c>
      <c r="G191" s="189">
        <v>2.4987458452135463</v>
      </c>
      <c r="H191" s="184">
        <v>68.095925925925926</v>
      </c>
      <c r="I191" s="189">
        <v>1.4541383392788518</v>
      </c>
      <c r="J191" s="184">
        <v>128.74289289818535</v>
      </c>
      <c r="K191" s="189">
        <v>1.5737539420547877</v>
      </c>
      <c r="L191" s="184">
        <v>5.5502702702702695</v>
      </c>
      <c r="M191" s="189">
        <v>0.87146906361209264</v>
      </c>
      <c r="N191" s="184">
        <v>4.7572115384615383</v>
      </c>
      <c r="O191" s="189">
        <v>1.7619301994301995</v>
      </c>
      <c r="P191" s="184"/>
      <c r="Q191" s="189"/>
      <c r="R191" s="184"/>
      <c r="S191" s="189"/>
      <c r="T191" s="184"/>
      <c r="U191" s="189"/>
      <c r="V191" s="184">
        <v>458.15887136153947</v>
      </c>
      <c r="W191" s="189">
        <v>1.8189144635121695</v>
      </c>
    </row>
    <row r="192" spans="1:23" s="4" customFormat="1" ht="24" customHeight="1" x14ac:dyDescent="0.15">
      <c r="A192" s="78"/>
      <c r="B192" s="247"/>
      <c r="C192" s="6" t="s">
        <v>137</v>
      </c>
      <c r="D192" s="184">
        <v>5.3877551020408161</v>
      </c>
      <c r="E192" s="189">
        <v>0.1682460981563032</v>
      </c>
      <c r="F192" s="184">
        <v>33.61948717948718</v>
      </c>
      <c r="G192" s="189">
        <v>0.4116067605840803</v>
      </c>
      <c r="H192" s="184"/>
      <c r="I192" s="189"/>
      <c r="J192" s="184"/>
      <c r="K192" s="189"/>
      <c r="L192" s="184">
        <v>2</v>
      </c>
      <c r="M192" s="189">
        <v>0.31402761349481334</v>
      </c>
      <c r="N192" s="184"/>
      <c r="O192" s="189"/>
      <c r="P192" s="184"/>
      <c r="Q192" s="189"/>
      <c r="R192" s="184"/>
      <c r="S192" s="189"/>
      <c r="T192" s="184"/>
      <c r="U192" s="189"/>
      <c r="V192" s="184">
        <v>41.007242281527994</v>
      </c>
      <c r="W192" s="189">
        <v>0.1628008770690377</v>
      </c>
    </row>
    <row r="193" spans="1:23" s="4" customFormat="1" ht="24" customHeight="1" x14ac:dyDescent="0.15">
      <c r="A193" s="78"/>
      <c r="B193" s="247"/>
      <c r="C193" s="7" t="s">
        <v>138</v>
      </c>
      <c r="D193" s="181"/>
      <c r="E193" s="190"/>
      <c r="F193" s="181">
        <v>26.8110661268556</v>
      </c>
      <c r="G193" s="190">
        <v>0.32825057733224267</v>
      </c>
      <c r="H193" s="181">
        <v>15.846153846153847</v>
      </c>
      <c r="I193" s="190">
        <v>0.33838294324492696</v>
      </c>
      <c r="J193" s="181">
        <v>24.574468085106382</v>
      </c>
      <c r="K193" s="190">
        <v>0.3003984542542531</v>
      </c>
      <c r="L193" s="181">
        <v>2.625</v>
      </c>
      <c r="M193" s="190">
        <v>0.41216124271194249</v>
      </c>
      <c r="N193" s="181">
        <v>4</v>
      </c>
      <c r="O193" s="190">
        <v>1.4814814814814814</v>
      </c>
      <c r="P193" s="181"/>
      <c r="Q193" s="190"/>
      <c r="R193" s="181"/>
      <c r="S193" s="190"/>
      <c r="T193" s="181"/>
      <c r="U193" s="190"/>
      <c r="V193" s="181">
        <v>73.856688058115822</v>
      </c>
      <c r="W193" s="190">
        <v>0.29321487923346273</v>
      </c>
    </row>
    <row r="194" spans="1:23" s="4" customFormat="1" ht="24" customHeight="1" x14ac:dyDescent="0.15">
      <c r="A194" s="79"/>
      <c r="B194" s="103"/>
      <c r="C194" s="5" t="s">
        <v>37</v>
      </c>
      <c r="D194" s="187">
        <v>3202.3061224489788</v>
      </c>
      <c r="E194" s="191">
        <v>100</v>
      </c>
      <c r="F194" s="187">
        <v>8167.8656423865068</v>
      </c>
      <c r="G194" s="191">
        <v>100</v>
      </c>
      <c r="H194" s="187">
        <v>4682.9056140350867</v>
      </c>
      <c r="I194" s="191">
        <v>100</v>
      </c>
      <c r="J194" s="187">
        <v>8180.6240135666249</v>
      </c>
      <c r="K194" s="191">
        <v>100</v>
      </c>
      <c r="L194" s="187">
        <v>636.88666666666666</v>
      </c>
      <c r="M194" s="191">
        <v>100</v>
      </c>
      <c r="N194" s="187">
        <v>270</v>
      </c>
      <c r="O194" s="191">
        <v>100</v>
      </c>
      <c r="P194" s="187">
        <v>39</v>
      </c>
      <c r="Q194" s="191">
        <v>100</v>
      </c>
      <c r="R194" s="187">
        <v>6</v>
      </c>
      <c r="S194" s="191">
        <v>100</v>
      </c>
      <c r="T194" s="187">
        <v>3</v>
      </c>
      <c r="U194" s="191">
        <v>100</v>
      </c>
      <c r="V194" s="187">
        <v>25188.588059103866</v>
      </c>
      <c r="W194" s="191">
        <v>100</v>
      </c>
    </row>
    <row r="195" spans="1:23" s="4" customFormat="1" ht="24" customHeight="1" x14ac:dyDescent="0.15">
      <c r="A195" s="97"/>
      <c r="B195" s="244" t="s">
        <v>20</v>
      </c>
      <c r="C195" s="101" t="s">
        <v>83</v>
      </c>
      <c r="D195" s="183">
        <v>4152.0928830769844</v>
      </c>
      <c r="E195" s="188">
        <v>69.151494023844478</v>
      </c>
      <c r="F195" s="183">
        <v>6724.6786098341527</v>
      </c>
      <c r="G195" s="188">
        <v>48.295293828721256</v>
      </c>
      <c r="H195" s="183">
        <v>4260.8124921576309</v>
      </c>
      <c r="I195" s="188">
        <v>49.775882636779301</v>
      </c>
      <c r="J195" s="183">
        <v>5526.5644201552968</v>
      </c>
      <c r="K195" s="188">
        <v>41.487996132775955</v>
      </c>
      <c r="L195" s="183">
        <v>444.45655334298408</v>
      </c>
      <c r="M195" s="188">
        <v>38.628403402754067</v>
      </c>
      <c r="N195" s="183">
        <v>187.09059235517563</v>
      </c>
      <c r="O195" s="188">
        <v>36.612640382617542</v>
      </c>
      <c r="P195" s="183">
        <v>22.222222222222225</v>
      </c>
      <c r="Q195" s="188">
        <v>33.16749585406302</v>
      </c>
      <c r="R195" s="183">
        <v>2.65</v>
      </c>
      <c r="S195" s="188">
        <v>20.384615384615383</v>
      </c>
      <c r="T195" s="183">
        <v>0.66666666666666663</v>
      </c>
      <c r="U195" s="188">
        <v>6.6666666666666661</v>
      </c>
      <c r="V195" s="183">
        <v>21321.234439811116</v>
      </c>
      <c r="W195" s="188">
        <v>48.945814044015528</v>
      </c>
    </row>
    <row r="196" spans="1:23" s="4" customFormat="1" ht="24" customHeight="1" x14ac:dyDescent="0.15">
      <c r="A196" s="106"/>
      <c r="B196" s="245"/>
      <c r="C196" s="102" t="s">
        <v>84</v>
      </c>
      <c r="D196" s="184">
        <v>1548.1247521295909</v>
      </c>
      <c r="E196" s="189">
        <v>25.783416354048406</v>
      </c>
      <c r="F196" s="184">
        <v>5753.3225583257481</v>
      </c>
      <c r="G196" s="189">
        <v>41.319209372982208</v>
      </c>
      <c r="H196" s="184">
        <v>3469.1810794272287</v>
      </c>
      <c r="I196" s="189">
        <v>40.527845469177393</v>
      </c>
      <c r="J196" s="184">
        <v>6636.1318097932954</v>
      </c>
      <c r="K196" s="189">
        <v>49.817533992222828</v>
      </c>
      <c r="L196" s="184">
        <v>580.74609902586963</v>
      </c>
      <c r="M196" s="189">
        <v>50.473537669801068</v>
      </c>
      <c r="N196" s="184">
        <v>281.93911443494773</v>
      </c>
      <c r="O196" s="189">
        <v>55.173994997054351</v>
      </c>
      <c r="P196" s="184">
        <v>41.777777777777779</v>
      </c>
      <c r="Q196" s="189">
        <v>62.354892205638478</v>
      </c>
      <c r="R196" s="184">
        <v>7.45</v>
      </c>
      <c r="S196" s="189">
        <v>57.307692307692307</v>
      </c>
      <c r="T196" s="184">
        <v>6.6666666666666661</v>
      </c>
      <c r="U196" s="189">
        <v>66.666666666666657</v>
      </c>
      <c r="V196" s="184">
        <v>18325.339857581126</v>
      </c>
      <c r="W196" s="189">
        <v>42.06832768030376</v>
      </c>
    </row>
    <row r="197" spans="1:23" s="4" customFormat="1" ht="24" customHeight="1" x14ac:dyDescent="0.15">
      <c r="A197" s="106"/>
      <c r="B197" s="245"/>
      <c r="C197" s="6" t="s">
        <v>85</v>
      </c>
      <c r="D197" s="184">
        <v>223.04650388014443</v>
      </c>
      <c r="E197" s="189">
        <v>3.7147528763077609</v>
      </c>
      <c r="F197" s="184">
        <v>1052.4997995617503</v>
      </c>
      <c r="G197" s="189">
        <v>7.558842589171495</v>
      </c>
      <c r="H197" s="184">
        <v>458.61303668194313</v>
      </c>
      <c r="I197" s="189">
        <v>5.3576327828539503</v>
      </c>
      <c r="J197" s="184">
        <v>808.97136862535785</v>
      </c>
      <c r="K197" s="189">
        <v>6.0729593399206596</v>
      </c>
      <c r="L197" s="184">
        <v>102.45450504222907</v>
      </c>
      <c r="M197" s="189">
        <v>8.904478787483713</v>
      </c>
      <c r="N197" s="184">
        <v>30.081908831908834</v>
      </c>
      <c r="O197" s="189">
        <v>5.8868706128980106</v>
      </c>
      <c r="P197" s="184">
        <v>3</v>
      </c>
      <c r="Q197" s="189">
        <v>4.4776119402985071</v>
      </c>
      <c r="R197" s="184">
        <v>1.65</v>
      </c>
      <c r="S197" s="189">
        <v>12.692307692307692</v>
      </c>
      <c r="T197" s="184">
        <v>1.3333333333333333</v>
      </c>
      <c r="U197" s="189">
        <v>13.333333333333332</v>
      </c>
      <c r="V197" s="184">
        <v>2681.6504559566674</v>
      </c>
      <c r="W197" s="189">
        <v>6.1560959295688544</v>
      </c>
    </row>
    <row r="198" spans="1:23" s="4" customFormat="1" ht="24" customHeight="1" x14ac:dyDescent="0.15">
      <c r="A198" s="106"/>
      <c r="B198" s="245"/>
      <c r="C198" s="6" t="s">
        <v>86</v>
      </c>
      <c r="D198" s="184">
        <v>46.91836734693878</v>
      </c>
      <c r="E198" s="189">
        <v>0.78140718200793213</v>
      </c>
      <c r="F198" s="184">
        <v>248.28543145193302</v>
      </c>
      <c r="G198" s="189">
        <v>1.7831362004165228</v>
      </c>
      <c r="H198" s="184">
        <v>288.37979689366784</v>
      </c>
      <c r="I198" s="189">
        <v>3.3689252816024688</v>
      </c>
      <c r="J198" s="184">
        <v>243.68398207358152</v>
      </c>
      <c r="K198" s="189">
        <v>1.8293390499561215</v>
      </c>
      <c r="L198" s="184">
        <v>15.750537292967199</v>
      </c>
      <c r="M198" s="189">
        <v>1.368903448012267</v>
      </c>
      <c r="N198" s="184">
        <v>6.2633843779677107</v>
      </c>
      <c r="O198" s="189">
        <v>1.2257112285651097</v>
      </c>
      <c r="P198" s="184"/>
      <c r="Q198" s="189"/>
      <c r="R198" s="184">
        <v>1.25</v>
      </c>
      <c r="S198" s="189">
        <v>9.615384615384615</v>
      </c>
      <c r="T198" s="184"/>
      <c r="U198" s="189"/>
      <c r="V198" s="184">
        <v>850.53149943705603</v>
      </c>
      <c r="W198" s="189">
        <v>1.9525115549732044</v>
      </c>
    </row>
    <row r="199" spans="1:23" s="4" customFormat="1" ht="24" customHeight="1" x14ac:dyDescent="0.15">
      <c r="A199" s="106"/>
      <c r="B199" s="245"/>
      <c r="C199" s="6" t="s">
        <v>80</v>
      </c>
      <c r="D199" s="184">
        <v>5.3877551020408161</v>
      </c>
      <c r="E199" s="189">
        <v>8.9730968268853434E-2</v>
      </c>
      <c r="F199" s="184">
        <v>74.298058608058611</v>
      </c>
      <c r="G199" s="189">
        <v>0.5335937640398607</v>
      </c>
      <c r="H199" s="184"/>
      <c r="I199" s="189"/>
      <c r="J199" s="184">
        <v>64.801081117378459</v>
      </c>
      <c r="K199" s="189">
        <v>0.48646261916222305</v>
      </c>
      <c r="L199" s="184">
        <v>4.5625</v>
      </c>
      <c r="M199" s="189">
        <v>0.39653390010667844</v>
      </c>
      <c r="N199" s="184">
        <v>1.625</v>
      </c>
      <c r="O199" s="189">
        <v>0.31800391389432486</v>
      </c>
      <c r="P199" s="184"/>
      <c r="Q199" s="189"/>
      <c r="R199" s="184"/>
      <c r="S199" s="189"/>
      <c r="T199" s="184">
        <v>1.3333333333333333</v>
      </c>
      <c r="U199" s="189">
        <v>13.333333333333332</v>
      </c>
      <c r="V199" s="184">
        <v>152.00772816081124</v>
      </c>
      <c r="W199" s="189">
        <v>0.34895456061962615</v>
      </c>
    </row>
    <row r="200" spans="1:23" s="4" customFormat="1" ht="24" customHeight="1" x14ac:dyDescent="0.15">
      <c r="A200" s="106"/>
      <c r="B200" s="245"/>
      <c r="C200" s="7" t="s">
        <v>94</v>
      </c>
      <c r="D200" s="181">
        <v>28.772727272727273</v>
      </c>
      <c r="E200" s="190">
        <v>0.47919859552255978</v>
      </c>
      <c r="F200" s="181">
        <v>71.002294197031048</v>
      </c>
      <c r="G200" s="190">
        <v>0.50992424466862274</v>
      </c>
      <c r="H200" s="181">
        <v>83.00744416873448</v>
      </c>
      <c r="I200" s="190">
        <v>0.96971382958691366</v>
      </c>
      <c r="J200" s="181">
        <v>40.723098222092688</v>
      </c>
      <c r="K200" s="190">
        <v>0.30570886596222124</v>
      </c>
      <c r="L200" s="181">
        <v>2.625</v>
      </c>
      <c r="M200" s="190">
        <v>0.22814279184219854</v>
      </c>
      <c r="N200" s="181">
        <v>4</v>
      </c>
      <c r="O200" s="190">
        <v>0.78277886497064575</v>
      </c>
      <c r="P200" s="181"/>
      <c r="Q200" s="190"/>
      <c r="R200" s="181"/>
      <c r="S200" s="190"/>
      <c r="T200" s="181"/>
      <c r="U200" s="190"/>
      <c r="V200" s="181">
        <v>230.13056386058548</v>
      </c>
      <c r="W200" s="190">
        <v>0.5282962305190263</v>
      </c>
    </row>
    <row r="201" spans="1:23" s="4" customFormat="1" ht="24" customHeight="1" x14ac:dyDescent="0.15">
      <c r="A201" s="110"/>
      <c r="B201" s="105"/>
      <c r="C201" s="62" t="s">
        <v>37</v>
      </c>
      <c r="D201" s="187">
        <v>6004.3429888084274</v>
      </c>
      <c r="E201" s="191">
        <v>100</v>
      </c>
      <c r="F201" s="187">
        <v>13924.086751978679</v>
      </c>
      <c r="G201" s="191">
        <v>100</v>
      </c>
      <c r="H201" s="187">
        <v>8559.9938493292029</v>
      </c>
      <c r="I201" s="191">
        <v>100</v>
      </c>
      <c r="J201" s="187">
        <v>13320.875759987002</v>
      </c>
      <c r="K201" s="191">
        <v>100</v>
      </c>
      <c r="L201" s="187">
        <v>1150.5951947040501</v>
      </c>
      <c r="M201" s="191">
        <v>100</v>
      </c>
      <c r="N201" s="187">
        <v>511</v>
      </c>
      <c r="O201" s="191">
        <v>100</v>
      </c>
      <c r="P201" s="187">
        <v>67</v>
      </c>
      <c r="Q201" s="191">
        <v>100</v>
      </c>
      <c r="R201" s="187">
        <v>13</v>
      </c>
      <c r="S201" s="191">
        <v>100</v>
      </c>
      <c r="T201" s="187">
        <v>10</v>
      </c>
      <c r="U201" s="191">
        <v>100</v>
      </c>
      <c r="V201" s="187">
        <v>43560.894544807365</v>
      </c>
      <c r="W201" s="191">
        <v>100</v>
      </c>
    </row>
    <row r="202" spans="1:23" s="4" customFormat="1" ht="24" customHeight="1" x14ac:dyDescent="0.15">
      <c r="A202" s="250" t="s">
        <v>59</v>
      </c>
      <c r="B202" s="251" t="s">
        <v>175</v>
      </c>
      <c r="C202" s="111" t="s">
        <v>134</v>
      </c>
      <c r="D202" s="185">
        <v>1212.1999999999996</v>
      </c>
      <c r="E202" s="194">
        <v>79.166666666666657</v>
      </c>
      <c r="F202" s="185">
        <v>2674.4871794871797</v>
      </c>
      <c r="G202" s="194">
        <v>62.162162162162168</v>
      </c>
      <c r="H202" s="185">
        <v>1249.2</v>
      </c>
      <c r="I202" s="194">
        <v>51.428571428571431</v>
      </c>
      <c r="J202" s="185">
        <v>2620.3965517241404</v>
      </c>
      <c r="K202" s="194">
        <v>47.368421052631589</v>
      </c>
      <c r="L202" s="185">
        <v>322.63392857142844</v>
      </c>
      <c r="M202" s="194">
        <v>41.666666666666679</v>
      </c>
      <c r="N202" s="185">
        <v>71.329113924050631</v>
      </c>
      <c r="O202" s="194">
        <v>29.113924050632932</v>
      </c>
      <c r="P202" s="185">
        <v>7.4</v>
      </c>
      <c r="Q202" s="194">
        <v>20</v>
      </c>
      <c r="R202" s="185"/>
      <c r="S202" s="194"/>
      <c r="T202" s="185"/>
      <c r="U202" s="194"/>
      <c r="V202" s="185">
        <v>8157.6467737067987</v>
      </c>
      <c r="W202" s="194">
        <v>54.820940139607501</v>
      </c>
    </row>
    <row r="203" spans="1:23" s="4" customFormat="1" ht="24" customHeight="1" x14ac:dyDescent="0.15">
      <c r="A203" s="240"/>
      <c r="B203" s="242"/>
      <c r="C203" s="102" t="s">
        <v>144</v>
      </c>
      <c r="D203" s="184">
        <v>319</v>
      </c>
      <c r="E203" s="189">
        <v>20.833333333333339</v>
      </c>
      <c r="F203" s="184">
        <v>1395.3846153846155</v>
      </c>
      <c r="G203" s="189">
        <v>32.432432432432435</v>
      </c>
      <c r="H203" s="184">
        <v>902.19999999999982</v>
      </c>
      <c r="I203" s="189">
        <v>37.142857142857139</v>
      </c>
      <c r="J203" s="184">
        <v>2329.2413793103469</v>
      </c>
      <c r="K203" s="189">
        <v>42.10526315789474</v>
      </c>
      <c r="L203" s="184">
        <v>401.4999999999996</v>
      </c>
      <c r="M203" s="189">
        <v>51.851851851851841</v>
      </c>
      <c r="N203" s="184">
        <v>161.26582278480998</v>
      </c>
      <c r="O203" s="189">
        <v>65.822784810126564</v>
      </c>
      <c r="P203" s="184">
        <v>22.200000000000003</v>
      </c>
      <c r="Q203" s="189">
        <v>60.000000000000007</v>
      </c>
      <c r="R203" s="184">
        <v>8.6666666666666661</v>
      </c>
      <c r="S203" s="189">
        <v>66.666666666666657</v>
      </c>
      <c r="T203" s="184">
        <v>16.625</v>
      </c>
      <c r="U203" s="189">
        <v>100</v>
      </c>
      <c r="V203" s="184">
        <v>5556.0834841464384</v>
      </c>
      <c r="W203" s="189">
        <v>37.337939303377013</v>
      </c>
    </row>
    <row r="204" spans="1:23" s="4" customFormat="1" ht="24" customHeight="1" x14ac:dyDescent="0.15">
      <c r="A204" s="240"/>
      <c r="B204" s="242"/>
      <c r="C204" s="6" t="s">
        <v>149</v>
      </c>
      <c r="D204" s="184"/>
      <c r="E204" s="189"/>
      <c r="F204" s="184">
        <v>232.56410256410257</v>
      </c>
      <c r="G204" s="189">
        <v>5.4054054054054053</v>
      </c>
      <c r="H204" s="184">
        <v>138.80000000000001</v>
      </c>
      <c r="I204" s="189">
        <v>5.7142857142857144</v>
      </c>
      <c r="J204" s="184">
        <v>452.90804597701134</v>
      </c>
      <c r="K204" s="189">
        <v>8.1871345029239677</v>
      </c>
      <c r="L204" s="184">
        <v>35.848214285714285</v>
      </c>
      <c r="M204" s="189">
        <v>4.6296296296296333</v>
      </c>
      <c r="N204" s="184">
        <v>9.3037974683544302</v>
      </c>
      <c r="O204" s="189">
        <v>3.7974683544303822</v>
      </c>
      <c r="P204" s="184">
        <v>7.4</v>
      </c>
      <c r="Q204" s="189">
        <v>20</v>
      </c>
      <c r="R204" s="184">
        <v>4.333333333333333</v>
      </c>
      <c r="S204" s="189">
        <v>33.333333333333329</v>
      </c>
      <c r="T204" s="184"/>
      <c r="U204" s="189"/>
      <c r="V204" s="184">
        <v>881.15749362851602</v>
      </c>
      <c r="W204" s="189">
        <v>5.921546194850194</v>
      </c>
    </row>
    <row r="205" spans="1:23" s="4" customFormat="1" ht="24" customHeight="1" x14ac:dyDescent="0.15">
      <c r="A205" s="240"/>
      <c r="B205" s="242"/>
      <c r="C205" s="6" t="s">
        <v>158</v>
      </c>
      <c r="D205" s="184"/>
      <c r="E205" s="189"/>
      <c r="F205" s="184"/>
      <c r="G205" s="189"/>
      <c r="H205" s="184">
        <v>138.80000000000001</v>
      </c>
      <c r="I205" s="189">
        <v>5.7142857142857144</v>
      </c>
      <c r="J205" s="184">
        <v>97.051724137931032</v>
      </c>
      <c r="K205" s="189">
        <v>1.7543859649122793</v>
      </c>
      <c r="L205" s="184"/>
      <c r="M205" s="189"/>
      <c r="N205" s="184">
        <v>3.1012658227848102</v>
      </c>
      <c r="O205" s="189">
        <v>1.2658227848101276</v>
      </c>
      <c r="P205" s="184"/>
      <c r="Q205" s="189"/>
      <c r="R205" s="184"/>
      <c r="S205" s="189"/>
      <c r="T205" s="184"/>
      <c r="U205" s="189"/>
      <c r="V205" s="184">
        <v>238.95298996071585</v>
      </c>
      <c r="W205" s="189">
        <v>1.6058096068879215</v>
      </c>
    </row>
    <row r="206" spans="1:23" s="4" customFormat="1" ht="24" customHeight="1" x14ac:dyDescent="0.15">
      <c r="A206" s="240"/>
      <c r="B206" s="242"/>
      <c r="C206" s="6" t="s">
        <v>176</v>
      </c>
      <c r="D206" s="184"/>
      <c r="E206" s="189"/>
      <c r="F206" s="184"/>
      <c r="G206" s="189"/>
      <c r="H206" s="184"/>
      <c r="I206" s="189"/>
      <c r="J206" s="184">
        <v>32.350574712643677</v>
      </c>
      <c r="K206" s="189">
        <v>0.58479532163742642</v>
      </c>
      <c r="L206" s="184">
        <v>14.339285714285714</v>
      </c>
      <c r="M206" s="189">
        <v>1.8518518518518532</v>
      </c>
      <c r="N206" s="184"/>
      <c r="O206" s="189"/>
      <c r="P206" s="184"/>
      <c r="Q206" s="189"/>
      <c r="R206" s="184"/>
      <c r="S206" s="189"/>
      <c r="T206" s="184"/>
      <c r="U206" s="189"/>
      <c r="V206" s="184">
        <v>46.689860426929393</v>
      </c>
      <c r="W206" s="189">
        <v>0.31376475527736813</v>
      </c>
    </row>
    <row r="207" spans="1:23" s="4" customFormat="1" ht="24" customHeight="1" x14ac:dyDescent="0.15">
      <c r="A207" s="240"/>
      <c r="B207" s="242"/>
      <c r="C207" s="7" t="s">
        <v>138</v>
      </c>
      <c r="D207" s="181"/>
      <c r="E207" s="190"/>
      <c r="F207" s="181"/>
      <c r="G207" s="190"/>
      <c r="H207" s="181"/>
      <c r="I207" s="190"/>
      <c r="J207" s="181"/>
      <c r="K207" s="190"/>
      <c r="L207" s="181"/>
      <c r="M207" s="190"/>
      <c r="N207" s="181"/>
      <c r="O207" s="190"/>
      <c r="P207" s="181"/>
      <c r="Q207" s="190"/>
      <c r="R207" s="181"/>
      <c r="S207" s="190"/>
      <c r="T207" s="181"/>
      <c r="U207" s="190"/>
      <c r="V207" s="181"/>
      <c r="W207" s="190"/>
    </row>
    <row r="208" spans="1:23" s="4" customFormat="1" ht="24" customHeight="1" x14ac:dyDescent="0.15">
      <c r="A208" s="240"/>
      <c r="B208" s="103"/>
      <c r="C208" s="5" t="s">
        <v>37</v>
      </c>
      <c r="D208" s="187">
        <v>1531.1999999999996</v>
      </c>
      <c r="E208" s="191">
        <v>100</v>
      </c>
      <c r="F208" s="187">
        <v>4302.4358974358975</v>
      </c>
      <c r="G208" s="191">
        <v>100</v>
      </c>
      <c r="H208" s="187">
        <v>2429</v>
      </c>
      <c r="I208" s="191">
        <v>100</v>
      </c>
      <c r="J208" s="187">
        <v>5531.9482758620734</v>
      </c>
      <c r="K208" s="191">
        <v>100</v>
      </c>
      <c r="L208" s="187">
        <v>774.32142857142799</v>
      </c>
      <c r="M208" s="191">
        <v>100</v>
      </c>
      <c r="N208" s="187">
        <v>244.99999999999983</v>
      </c>
      <c r="O208" s="191">
        <v>100</v>
      </c>
      <c r="P208" s="187">
        <v>37</v>
      </c>
      <c r="Q208" s="191">
        <v>100</v>
      </c>
      <c r="R208" s="187">
        <v>13</v>
      </c>
      <c r="S208" s="191">
        <v>100</v>
      </c>
      <c r="T208" s="187">
        <v>16.625</v>
      </c>
      <c r="U208" s="191">
        <v>100</v>
      </c>
      <c r="V208" s="187">
        <v>14880.530601869399</v>
      </c>
      <c r="W208" s="191">
        <v>100</v>
      </c>
    </row>
    <row r="209" spans="1:23" s="4" customFormat="1" ht="24" customHeight="1" x14ac:dyDescent="0.15">
      <c r="A209" s="78"/>
      <c r="B209" s="241" t="s">
        <v>177</v>
      </c>
      <c r="C209" s="101" t="s">
        <v>178</v>
      </c>
      <c r="D209" s="183">
        <v>910</v>
      </c>
      <c r="E209" s="188">
        <v>57.142857142857146</v>
      </c>
      <c r="F209" s="183">
        <v>2005.9999999999986</v>
      </c>
      <c r="G209" s="188">
        <v>73.469387755102034</v>
      </c>
      <c r="H209" s="183">
        <v>899.16216216216196</v>
      </c>
      <c r="I209" s="188">
        <v>47.222222222222221</v>
      </c>
      <c r="J209" s="183">
        <v>1514.7692307692287</v>
      </c>
      <c r="K209" s="188">
        <v>40.677966101694928</v>
      </c>
      <c r="L209" s="183">
        <v>224.11926605504587</v>
      </c>
      <c r="M209" s="188">
        <v>47.222222222222221</v>
      </c>
      <c r="N209" s="183">
        <v>61.565217391304301</v>
      </c>
      <c r="O209" s="188">
        <v>34.782608695652179</v>
      </c>
      <c r="P209" s="183">
        <v>14.000000000000002</v>
      </c>
      <c r="Q209" s="188">
        <v>33.333333333333336</v>
      </c>
      <c r="R209" s="183">
        <v>2</v>
      </c>
      <c r="S209" s="188">
        <v>25</v>
      </c>
      <c r="T209" s="183"/>
      <c r="U209" s="188"/>
      <c r="V209" s="183">
        <v>5631.6158763777394</v>
      </c>
      <c r="W209" s="188">
        <v>52.763041746494402</v>
      </c>
    </row>
    <row r="210" spans="1:23" s="4" customFormat="1" ht="24" customHeight="1" x14ac:dyDescent="0.15">
      <c r="A210" s="78"/>
      <c r="B210" s="242"/>
      <c r="C210" s="102" t="s">
        <v>144</v>
      </c>
      <c r="D210" s="184">
        <v>546</v>
      </c>
      <c r="E210" s="189">
        <v>34.285714285714285</v>
      </c>
      <c r="F210" s="184">
        <v>612.94444444444434</v>
      </c>
      <c r="G210" s="189">
        <v>22.448979591836743</v>
      </c>
      <c r="H210" s="184">
        <v>793.37837837837822</v>
      </c>
      <c r="I210" s="189">
        <v>41.666666666666664</v>
      </c>
      <c r="J210" s="184">
        <v>1935.5384615384573</v>
      </c>
      <c r="K210" s="189">
        <v>51.97740112994348</v>
      </c>
      <c r="L210" s="184">
        <v>224.11926605504587</v>
      </c>
      <c r="M210" s="189">
        <v>47.222222222222221</v>
      </c>
      <c r="N210" s="184">
        <v>110.30434782608684</v>
      </c>
      <c r="O210" s="189">
        <v>62.318840579710141</v>
      </c>
      <c r="P210" s="184">
        <v>25.666666666666664</v>
      </c>
      <c r="Q210" s="189">
        <v>61.111111111111107</v>
      </c>
      <c r="R210" s="184">
        <v>6</v>
      </c>
      <c r="S210" s="189">
        <v>75</v>
      </c>
      <c r="T210" s="184">
        <v>21</v>
      </c>
      <c r="U210" s="189">
        <v>100</v>
      </c>
      <c r="V210" s="184">
        <v>4274.9515649090799</v>
      </c>
      <c r="W210" s="189">
        <v>40.052349598215038</v>
      </c>
    </row>
    <row r="211" spans="1:23" s="4" customFormat="1" ht="24" customHeight="1" x14ac:dyDescent="0.15">
      <c r="A211" s="78"/>
      <c r="B211" s="242"/>
      <c r="C211" s="6" t="s">
        <v>179</v>
      </c>
      <c r="D211" s="184">
        <v>136.5</v>
      </c>
      <c r="E211" s="189">
        <v>8.5714285714285712</v>
      </c>
      <c r="F211" s="184">
        <v>111.44444444444444</v>
      </c>
      <c r="G211" s="189">
        <v>4.0816326530612264</v>
      </c>
      <c r="H211" s="184">
        <v>158.67567567567568</v>
      </c>
      <c r="I211" s="189">
        <v>8.3333333333333357</v>
      </c>
      <c r="J211" s="184">
        <v>168.30769230769235</v>
      </c>
      <c r="K211" s="189">
        <v>4.519774011299444</v>
      </c>
      <c r="L211" s="184">
        <v>17.577981651376145</v>
      </c>
      <c r="M211" s="189">
        <v>3.7037037037037033</v>
      </c>
      <c r="N211" s="184">
        <v>2.5652173913043477</v>
      </c>
      <c r="O211" s="189">
        <v>1.4492753623188419</v>
      </c>
      <c r="P211" s="184">
        <v>2.3333333333333335</v>
      </c>
      <c r="Q211" s="189">
        <v>5.5555555555555562</v>
      </c>
      <c r="R211" s="184"/>
      <c r="S211" s="189"/>
      <c r="T211" s="184"/>
      <c r="U211" s="189"/>
      <c r="V211" s="184">
        <v>597.40434480382635</v>
      </c>
      <c r="W211" s="189">
        <v>5.5971271969450589</v>
      </c>
    </row>
    <row r="212" spans="1:23" s="4" customFormat="1" ht="24" customHeight="1" x14ac:dyDescent="0.15">
      <c r="A212" s="78"/>
      <c r="B212" s="242"/>
      <c r="C212" s="6" t="s">
        <v>136</v>
      </c>
      <c r="D212" s="184"/>
      <c r="E212" s="189"/>
      <c r="F212" s="184"/>
      <c r="G212" s="189"/>
      <c r="H212" s="184">
        <v>52.891891891891895</v>
      </c>
      <c r="I212" s="189">
        <v>2.7777777777777786</v>
      </c>
      <c r="J212" s="184">
        <v>63.11538461538462</v>
      </c>
      <c r="K212" s="189">
        <v>1.6949152542372912</v>
      </c>
      <c r="L212" s="184">
        <v>8.7889908256880727</v>
      </c>
      <c r="M212" s="189">
        <v>1.8518518518518516</v>
      </c>
      <c r="N212" s="184"/>
      <c r="O212" s="189"/>
      <c r="P212" s="184"/>
      <c r="Q212" s="189"/>
      <c r="R212" s="184"/>
      <c r="S212" s="189"/>
      <c r="T212" s="184"/>
      <c r="U212" s="189"/>
      <c r="V212" s="184">
        <v>124.79626733296459</v>
      </c>
      <c r="W212" s="189">
        <v>1.169225815048154</v>
      </c>
    </row>
    <row r="213" spans="1:23" s="4" customFormat="1" ht="24" customHeight="1" x14ac:dyDescent="0.15">
      <c r="A213" s="78"/>
      <c r="B213" s="242"/>
      <c r="C213" s="6" t="s">
        <v>180</v>
      </c>
      <c r="D213" s="184"/>
      <c r="E213" s="189"/>
      <c r="F213" s="184"/>
      <c r="G213" s="189"/>
      <c r="H213" s="184"/>
      <c r="I213" s="189"/>
      <c r="J213" s="184">
        <v>42.07692307692308</v>
      </c>
      <c r="K213" s="189">
        <v>1.1299435028248608</v>
      </c>
      <c r="L213" s="184"/>
      <c r="M213" s="189"/>
      <c r="N213" s="184"/>
      <c r="O213" s="189"/>
      <c r="P213" s="184"/>
      <c r="Q213" s="189"/>
      <c r="R213" s="184"/>
      <c r="S213" s="189"/>
      <c r="T213" s="184"/>
      <c r="U213" s="189"/>
      <c r="V213" s="184">
        <v>42.07692307692308</v>
      </c>
      <c r="W213" s="189">
        <v>0.39422192450734067</v>
      </c>
    </row>
    <row r="214" spans="1:23" s="4" customFormat="1" ht="24" customHeight="1" x14ac:dyDescent="0.15">
      <c r="A214" s="78"/>
      <c r="B214" s="242"/>
      <c r="C214" s="7" t="s">
        <v>99</v>
      </c>
      <c r="D214" s="181"/>
      <c r="E214" s="190"/>
      <c r="F214" s="181"/>
      <c r="G214" s="190"/>
      <c r="H214" s="181"/>
      <c r="I214" s="190"/>
      <c r="J214" s="181"/>
      <c r="K214" s="190"/>
      <c r="L214" s="181"/>
      <c r="M214" s="190"/>
      <c r="N214" s="181">
        <v>2.5652173913043477</v>
      </c>
      <c r="O214" s="190">
        <v>1.4492753623188419</v>
      </c>
      <c r="P214" s="181"/>
      <c r="Q214" s="190"/>
      <c r="R214" s="181"/>
      <c r="S214" s="190"/>
      <c r="T214" s="181"/>
      <c r="U214" s="190"/>
      <c r="V214" s="181">
        <v>2.5652173913043477</v>
      </c>
      <c r="W214" s="190">
        <v>2.4033718790011146E-2</v>
      </c>
    </row>
    <row r="215" spans="1:23" s="4" customFormat="1" ht="24" customHeight="1" x14ac:dyDescent="0.15">
      <c r="A215" s="79"/>
      <c r="B215" s="103"/>
      <c r="C215" s="5" t="s">
        <v>37</v>
      </c>
      <c r="D215" s="187">
        <v>1592.5</v>
      </c>
      <c r="E215" s="191">
        <v>100</v>
      </c>
      <c r="F215" s="187">
        <v>2730.3888888888873</v>
      </c>
      <c r="G215" s="191">
        <v>100</v>
      </c>
      <c r="H215" s="187">
        <v>1904.1081081081077</v>
      </c>
      <c r="I215" s="191">
        <v>100</v>
      </c>
      <c r="J215" s="187">
        <v>3723.807692307686</v>
      </c>
      <c r="K215" s="191">
        <v>100</v>
      </c>
      <c r="L215" s="187">
        <v>474.60550458715596</v>
      </c>
      <c r="M215" s="191">
        <v>100</v>
      </c>
      <c r="N215" s="187">
        <v>176.99999999999983</v>
      </c>
      <c r="O215" s="191">
        <v>100</v>
      </c>
      <c r="P215" s="187">
        <v>42</v>
      </c>
      <c r="Q215" s="191">
        <v>100</v>
      </c>
      <c r="R215" s="187">
        <v>8</v>
      </c>
      <c r="S215" s="191">
        <v>100</v>
      </c>
      <c r="T215" s="187">
        <v>21</v>
      </c>
      <c r="U215" s="191">
        <v>100</v>
      </c>
      <c r="V215" s="187">
        <v>10673.410193891837</v>
      </c>
      <c r="W215" s="191">
        <v>100</v>
      </c>
    </row>
    <row r="216" spans="1:23" s="4" customFormat="1" ht="24" customHeight="1" x14ac:dyDescent="0.15">
      <c r="A216" s="78"/>
      <c r="B216" s="241" t="s">
        <v>32</v>
      </c>
      <c r="C216" s="101" t="s">
        <v>165</v>
      </c>
      <c r="D216" s="183">
        <v>169</v>
      </c>
      <c r="E216" s="188">
        <v>100</v>
      </c>
      <c r="F216" s="183">
        <v>658.66666666666663</v>
      </c>
      <c r="G216" s="188">
        <v>72.222222222222229</v>
      </c>
      <c r="H216" s="183">
        <v>213.5</v>
      </c>
      <c r="I216" s="188">
        <v>53.846153846153847</v>
      </c>
      <c r="J216" s="183">
        <v>655.53409090909122</v>
      </c>
      <c r="K216" s="188">
        <v>48.235294117647072</v>
      </c>
      <c r="L216" s="183">
        <v>74.94736842105263</v>
      </c>
      <c r="M216" s="188">
        <v>42.105263157894733</v>
      </c>
      <c r="N216" s="183">
        <v>46.536585365853661</v>
      </c>
      <c r="O216" s="188">
        <v>45</v>
      </c>
      <c r="P216" s="183">
        <v>10.666666666666666</v>
      </c>
      <c r="Q216" s="188">
        <v>66.666666666666657</v>
      </c>
      <c r="R216" s="183">
        <v>4.333333333333333</v>
      </c>
      <c r="S216" s="188">
        <v>33.333333333333329</v>
      </c>
      <c r="T216" s="183"/>
      <c r="U216" s="188"/>
      <c r="V216" s="183">
        <v>1833.1847113626641</v>
      </c>
      <c r="W216" s="188">
        <v>58.105055616409579</v>
      </c>
    </row>
    <row r="217" spans="1:23" s="4" customFormat="1" ht="24" customHeight="1" x14ac:dyDescent="0.15">
      <c r="A217" s="78"/>
      <c r="B217" s="242"/>
      <c r="C217" s="102" t="s">
        <v>141</v>
      </c>
      <c r="D217" s="184"/>
      <c r="E217" s="189"/>
      <c r="F217" s="184">
        <v>202.66666666666666</v>
      </c>
      <c r="G217" s="189">
        <v>22.222222222222225</v>
      </c>
      <c r="H217" s="184">
        <v>152.5</v>
      </c>
      <c r="I217" s="189">
        <v>38.46153846153846</v>
      </c>
      <c r="J217" s="184">
        <v>639.54545454545485</v>
      </c>
      <c r="K217" s="189">
        <v>47.058823529411775</v>
      </c>
      <c r="L217" s="184">
        <v>93.684210526315809</v>
      </c>
      <c r="M217" s="189">
        <v>52.631578947368425</v>
      </c>
      <c r="N217" s="184">
        <v>51.707317073170735</v>
      </c>
      <c r="O217" s="189">
        <v>50</v>
      </c>
      <c r="P217" s="184">
        <v>5.333333333333333</v>
      </c>
      <c r="Q217" s="189">
        <v>33.333333333333329</v>
      </c>
      <c r="R217" s="184">
        <v>8.6666666666666661</v>
      </c>
      <c r="S217" s="189">
        <v>66.666666666666657</v>
      </c>
      <c r="T217" s="184">
        <v>8</v>
      </c>
      <c r="U217" s="189">
        <v>100</v>
      </c>
      <c r="V217" s="184">
        <v>1162.1036488116081</v>
      </c>
      <c r="W217" s="189">
        <v>36.834311745944142</v>
      </c>
    </row>
    <row r="218" spans="1:23" s="4" customFormat="1" ht="24" customHeight="1" x14ac:dyDescent="0.15">
      <c r="A218" s="78"/>
      <c r="B218" s="242"/>
      <c r="C218" s="6" t="s">
        <v>149</v>
      </c>
      <c r="D218" s="184"/>
      <c r="E218" s="189"/>
      <c r="F218" s="184">
        <v>50.666666666666664</v>
      </c>
      <c r="G218" s="189">
        <v>5.5555555555555562</v>
      </c>
      <c r="H218" s="184">
        <v>30.5</v>
      </c>
      <c r="I218" s="189">
        <v>7.6923076923076925</v>
      </c>
      <c r="J218" s="184">
        <v>47.965909090909093</v>
      </c>
      <c r="K218" s="189">
        <v>3.5294117647058818</v>
      </c>
      <c r="L218" s="184"/>
      <c r="M218" s="189"/>
      <c r="N218" s="184">
        <v>5.1707317073170733</v>
      </c>
      <c r="O218" s="189">
        <v>5</v>
      </c>
      <c r="P218" s="184"/>
      <c r="Q218" s="189"/>
      <c r="R218" s="184"/>
      <c r="S218" s="189"/>
      <c r="T218" s="184"/>
      <c r="U218" s="189"/>
      <c r="V218" s="184">
        <v>134.30330746489281</v>
      </c>
      <c r="W218" s="189">
        <v>4.2569093563488289</v>
      </c>
    </row>
    <row r="219" spans="1:23" s="4" customFormat="1" ht="24" customHeight="1" x14ac:dyDescent="0.15">
      <c r="A219" s="78"/>
      <c r="B219" s="242"/>
      <c r="C219" s="6" t="s">
        <v>92</v>
      </c>
      <c r="D219" s="184"/>
      <c r="E219" s="189"/>
      <c r="F219" s="184"/>
      <c r="G219" s="189"/>
      <c r="H219" s="184"/>
      <c r="I219" s="189"/>
      <c r="J219" s="184"/>
      <c r="K219" s="189"/>
      <c r="L219" s="184">
        <v>9.3684210526315788</v>
      </c>
      <c r="M219" s="189">
        <v>5.2631578947368416</v>
      </c>
      <c r="N219" s="184"/>
      <c r="O219" s="189"/>
      <c r="P219" s="184"/>
      <c r="Q219" s="189"/>
      <c r="R219" s="184"/>
      <c r="S219" s="189"/>
      <c r="T219" s="184"/>
      <c r="U219" s="189"/>
      <c r="V219" s="184">
        <v>9.3684210526315788</v>
      </c>
      <c r="W219" s="189">
        <v>0.29694368654016634</v>
      </c>
    </row>
    <row r="220" spans="1:23" s="4" customFormat="1" ht="24" customHeight="1" x14ac:dyDescent="0.15">
      <c r="A220" s="78"/>
      <c r="B220" s="242"/>
      <c r="C220" s="6" t="s">
        <v>137</v>
      </c>
      <c r="D220" s="184"/>
      <c r="E220" s="189"/>
      <c r="F220" s="184"/>
      <c r="G220" s="189"/>
      <c r="H220" s="184"/>
      <c r="I220" s="189"/>
      <c r="J220" s="184">
        <v>15.988636363636363</v>
      </c>
      <c r="K220" s="189">
        <v>1.1764705882352939</v>
      </c>
      <c r="L220" s="184"/>
      <c r="M220" s="189"/>
      <c r="N220" s="184"/>
      <c r="O220" s="189"/>
      <c r="P220" s="184"/>
      <c r="Q220" s="189"/>
      <c r="R220" s="184"/>
      <c r="S220" s="189"/>
      <c r="T220" s="184"/>
      <c r="U220" s="189"/>
      <c r="V220" s="184">
        <v>15.988636363636363</v>
      </c>
      <c r="W220" s="189">
        <v>0.50677959475729495</v>
      </c>
    </row>
    <row r="221" spans="1:23" s="4" customFormat="1" ht="24" customHeight="1" x14ac:dyDescent="0.15">
      <c r="A221" s="78"/>
      <c r="B221" s="242"/>
      <c r="C221" s="7" t="s">
        <v>104</v>
      </c>
      <c r="D221" s="181"/>
      <c r="E221" s="190"/>
      <c r="F221" s="181"/>
      <c r="G221" s="190"/>
      <c r="H221" s="181"/>
      <c r="I221" s="190"/>
      <c r="J221" s="181"/>
      <c r="K221" s="190"/>
      <c r="L221" s="181"/>
      <c r="M221" s="190"/>
      <c r="N221" s="181"/>
      <c r="O221" s="190"/>
      <c r="P221" s="181"/>
      <c r="Q221" s="190"/>
      <c r="R221" s="181"/>
      <c r="S221" s="190"/>
      <c r="T221" s="181"/>
      <c r="U221" s="190"/>
      <c r="V221" s="181"/>
      <c r="W221" s="190"/>
    </row>
    <row r="222" spans="1:23" s="4" customFormat="1" ht="24" customHeight="1" x14ac:dyDescent="0.15">
      <c r="A222" s="80"/>
      <c r="B222" s="103"/>
      <c r="C222" s="5" t="s">
        <v>37</v>
      </c>
      <c r="D222" s="187">
        <v>169</v>
      </c>
      <c r="E222" s="191">
        <v>100</v>
      </c>
      <c r="F222" s="187">
        <v>911.99999999999989</v>
      </c>
      <c r="G222" s="191">
        <v>100</v>
      </c>
      <c r="H222" s="187">
        <v>396.5</v>
      </c>
      <c r="I222" s="191">
        <v>100</v>
      </c>
      <c r="J222" s="187">
        <v>1359.0340909090912</v>
      </c>
      <c r="K222" s="191">
        <v>100</v>
      </c>
      <c r="L222" s="187">
        <v>178.00000000000003</v>
      </c>
      <c r="M222" s="191">
        <v>100</v>
      </c>
      <c r="N222" s="187">
        <v>103.41463414634147</v>
      </c>
      <c r="O222" s="191">
        <v>100</v>
      </c>
      <c r="P222" s="187">
        <v>16</v>
      </c>
      <c r="Q222" s="191">
        <v>100</v>
      </c>
      <c r="R222" s="187">
        <v>13</v>
      </c>
      <c r="S222" s="191">
        <v>100</v>
      </c>
      <c r="T222" s="187">
        <v>8</v>
      </c>
      <c r="U222" s="191">
        <v>100</v>
      </c>
      <c r="V222" s="187">
        <v>3154.9487250554325</v>
      </c>
      <c r="W222" s="191">
        <v>100</v>
      </c>
    </row>
    <row r="223" spans="1:23" s="4" customFormat="1" ht="24" customHeight="1" x14ac:dyDescent="0.15">
      <c r="A223" s="248" t="s">
        <v>59</v>
      </c>
      <c r="B223" s="241" t="s">
        <v>181</v>
      </c>
      <c r="C223" s="101" t="s">
        <v>106</v>
      </c>
      <c r="D223" s="183">
        <v>148.33333333333334</v>
      </c>
      <c r="E223" s="188">
        <v>83.333333333333343</v>
      </c>
      <c r="F223" s="183">
        <v>305.19047619047626</v>
      </c>
      <c r="G223" s="188">
        <v>80.952380952380949</v>
      </c>
      <c r="H223" s="183">
        <v>146.30000000000001</v>
      </c>
      <c r="I223" s="188">
        <v>77.777777777777771</v>
      </c>
      <c r="J223" s="183">
        <v>129.72413793103445</v>
      </c>
      <c r="K223" s="188">
        <v>39.285714285714285</v>
      </c>
      <c r="L223" s="183">
        <v>12.307692307692308</v>
      </c>
      <c r="M223" s="188">
        <v>38.461538461538467</v>
      </c>
      <c r="N223" s="183">
        <v>2.25</v>
      </c>
      <c r="O223" s="188">
        <v>25</v>
      </c>
      <c r="P223" s="183"/>
      <c r="Q223" s="188"/>
      <c r="R223" s="183"/>
      <c r="S223" s="188"/>
      <c r="T223" s="183"/>
      <c r="U223" s="188"/>
      <c r="V223" s="183">
        <v>744.10563976253627</v>
      </c>
      <c r="W223" s="188">
        <v>66.59814255680547</v>
      </c>
    </row>
    <row r="224" spans="1:23" s="4" customFormat="1" ht="24" customHeight="1" x14ac:dyDescent="0.15">
      <c r="A224" s="249"/>
      <c r="B224" s="242"/>
      <c r="C224" s="102" t="s">
        <v>144</v>
      </c>
      <c r="D224" s="186">
        <v>29.666666666666668</v>
      </c>
      <c r="E224" s="192">
        <v>16.666666666666668</v>
      </c>
      <c r="F224" s="184">
        <v>35.904761904761905</v>
      </c>
      <c r="G224" s="189">
        <v>9.5238095238095202</v>
      </c>
      <c r="H224" s="184">
        <v>41.8</v>
      </c>
      <c r="I224" s="189">
        <v>22.222222222222218</v>
      </c>
      <c r="J224" s="184">
        <v>129.72413793103445</v>
      </c>
      <c r="K224" s="189">
        <v>39.285714285714285</v>
      </c>
      <c r="L224" s="184">
        <v>17.230769230769234</v>
      </c>
      <c r="M224" s="189">
        <v>53.846153846153854</v>
      </c>
      <c r="N224" s="184">
        <v>6.75</v>
      </c>
      <c r="O224" s="189">
        <v>75</v>
      </c>
      <c r="P224" s="184"/>
      <c r="Q224" s="189"/>
      <c r="R224" s="184">
        <v>3</v>
      </c>
      <c r="S224" s="189">
        <v>100</v>
      </c>
      <c r="T224" s="184"/>
      <c r="U224" s="189"/>
      <c r="V224" s="184">
        <v>264.07633573323221</v>
      </c>
      <c r="W224" s="189">
        <v>23.635076141410639</v>
      </c>
    </row>
    <row r="225" spans="1:23" s="4" customFormat="1" ht="24" customHeight="1" x14ac:dyDescent="0.15">
      <c r="A225" s="249"/>
      <c r="B225" s="242"/>
      <c r="C225" s="6" t="s">
        <v>131</v>
      </c>
      <c r="D225" s="184"/>
      <c r="E225" s="189"/>
      <c r="F225" s="184">
        <v>17.952380952380953</v>
      </c>
      <c r="G225" s="189">
        <v>4.7619047619047601</v>
      </c>
      <c r="H225" s="184"/>
      <c r="I225" s="189"/>
      <c r="J225" s="184">
        <v>70.75862068965516</v>
      </c>
      <c r="K225" s="189">
        <v>21.428571428571431</v>
      </c>
      <c r="L225" s="184">
        <v>2.4615384615384617</v>
      </c>
      <c r="M225" s="189">
        <v>7.6923076923076925</v>
      </c>
      <c r="N225" s="184"/>
      <c r="O225" s="189"/>
      <c r="P225" s="184"/>
      <c r="Q225" s="189"/>
      <c r="R225" s="184"/>
      <c r="S225" s="189"/>
      <c r="T225" s="184"/>
      <c r="U225" s="189"/>
      <c r="V225" s="184">
        <v>91.172540103574576</v>
      </c>
      <c r="W225" s="189">
        <v>8.1600266126482168</v>
      </c>
    </row>
    <row r="226" spans="1:23" s="4" customFormat="1" ht="24" customHeight="1" x14ac:dyDescent="0.15">
      <c r="A226" s="249"/>
      <c r="B226" s="242"/>
      <c r="C226" s="6" t="s">
        <v>182</v>
      </c>
      <c r="D226" s="184"/>
      <c r="E226" s="189"/>
      <c r="F226" s="184"/>
      <c r="G226" s="189"/>
      <c r="H226" s="184"/>
      <c r="I226" s="189"/>
      <c r="J226" s="184"/>
      <c r="K226" s="189"/>
      <c r="L226" s="184"/>
      <c r="M226" s="189"/>
      <c r="N226" s="184"/>
      <c r="O226" s="189"/>
      <c r="P226" s="184"/>
      <c r="Q226" s="189"/>
      <c r="R226" s="184"/>
      <c r="S226" s="189"/>
      <c r="T226" s="184"/>
      <c r="U226" s="189"/>
      <c r="V226" s="184"/>
      <c r="W226" s="189"/>
    </row>
    <row r="227" spans="1:23" s="4" customFormat="1" ht="24" customHeight="1" x14ac:dyDescent="0.15">
      <c r="A227" s="249"/>
      <c r="B227" s="242"/>
      <c r="C227" s="6" t="s">
        <v>176</v>
      </c>
      <c r="D227" s="184"/>
      <c r="E227" s="189"/>
      <c r="F227" s="184"/>
      <c r="G227" s="189"/>
      <c r="H227" s="184"/>
      <c r="I227" s="189"/>
      <c r="J227" s="184"/>
      <c r="K227" s="189"/>
      <c r="L227" s="184"/>
      <c r="M227" s="189"/>
      <c r="N227" s="184"/>
      <c r="O227" s="189"/>
      <c r="P227" s="184"/>
      <c r="Q227" s="189"/>
      <c r="R227" s="184"/>
      <c r="S227" s="189"/>
      <c r="T227" s="184"/>
      <c r="U227" s="189"/>
      <c r="V227" s="184"/>
      <c r="W227" s="189"/>
    </row>
    <row r="228" spans="1:23" s="4" customFormat="1" ht="24" customHeight="1" x14ac:dyDescent="0.15">
      <c r="A228" s="249"/>
      <c r="B228" s="242"/>
      <c r="C228" s="7" t="s">
        <v>104</v>
      </c>
      <c r="D228" s="181"/>
      <c r="E228" s="190"/>
      <c r="F228" s="181">
        <v>17.952380952380953</v>
      </c>
      <c r="G228" s="190">
        <v>4.7619047619047601</v>
      </c>
      <c r="H228" s="181"/>
      <c r="I228" s="190"/>
      <c r="J228" s="181"/>
      <c r="K228" s="190"/>
      <c r="L228" s="181"/>
      <c r="M228" s="190"/>
      <c r="N228" s="181"/>
      <c r="O228" s="190"/>
      <c r="P228" s="181"/>
      <c r="Q228" s="190"/>
      <c r="R228" s="181"/>
      <c r="S228" s="190"/>
      <c r="T228" s="181"/>
      <c r="U228" s="190"/>
      <c r="V228" s="181">
        <v>17.952380952380953</v>
      </c>
      <c r="W228" s="190">
        <v>1.6067546891356608</v>
      </c>
    </row>
    <row r="229" spans="1:23" s="4" customFormat="1" ht="24" customHeight="1" x14ac:dyDescent="0.15">
      <c r="A229" s="249"/>
      <c r="B229" s="103"/>
      <c r="C229" s="5" t="s">
        <v>37</v>
      </c>
      <c r="D229" s="198">
        <v>178</v>
      </c>
      <c r="E229" s="193">
        <v>100</v>
      </c>
      <c r="F229" s="187">
        <v>377.00000000000011</v>
      </c>
      <c r="G229" s="191">
        <v>100</v>
      </c>
      <c r="H229" s="187">
        <v>188.10000000000002</v>
      </c>
      <c r="I229" s="191">
        <v>100</v>
      </c>
      <c r="J229" s="187">
        <v>330.20689655172407</v>
      </c>
      <c r="K229" s="191">
        <v>100</v>
      </c>
      <c r="L229" s="187">
        <v>32</v>
      </c>
      <c r="M229" s="191">
        <v>100</v>
      </c>
      <c r="N229" s="187">
        <v>9</v>
      </c>
      <c r="O229" s="191">
        <v>100</v>
      </c>
      <c r="P229" s="187"/>
      <c r="Q229" s="191"/>
      <c r="R229" s="187">
        <v>3</v>
      </c>
      <c r="S229" s="191">
        <v>100</v>
      </c>
      <c r="T229" s="187"/>
      <c r="U229" s="191"/>
      <c r="V229" s="187">
        <v>1117.3068965517241</v>
      </c>
      <c r="W229" s="191">
        <v>100</v>
      </c>
    </row>
    <row r="230" spans="1:23" s="4" customFormat="1" ht="24" customHeight="1" x14ac:dyDescent="0.15">
      <c r="A230" s="81"/>
      <c r="B230" s="251" t="s">
        <v>183</v>
      </c>
      <c r="C230" s="111" t="s">
        <v>134</v>
      </c>
      <c r="D230" s="183">
        <v>77.714285714285708</v>
      </c>
      <c r="E230" s="188">
        <v>61.53846153846154</v>
      </c>
      <c r="F230" s="183">
        <v>440.40000000000015</v>
      </c>
      <c r="G230" s="188">
        <v>65.217391304347828</v>
      </c>
      <c r="H230" s="183">
        <v>213.86666666666673</v>
      </c>
      <c r="I230" s="188">
        <v>53.333333333333336</v>
      </c>
      <c r="J230" s="183">
        <v>453.03030303030289</v>
      </c>
      <c r="K230" s="188">
        <v>35.384615384615365</v>
      </c>
      <c r="L230" s="183">
        <v>29.466666666666658</v>
      </c>
      <c r="M230" s="188">
        <v>29.545454545454543</v>
      </c>
      <c r="N230" s="183">
        <v>25.92</v>
      </c>
      <c r="O230" s="188">
        <v>50</v>
      </c>
      <c r="P230" s="183">
        <v>2.25</v>
      </c>
      <c r="Q230" s="188">
        <v>25</v>
      </c>
      <c r="R230" s="183"/>
      <c r="S230" s="188"/>
      <c r="T230" s="183"/>
      <c r="U230" s="188"/>
      <c r="V230" s="183">
        <v>1242.6479220779224</v>
      </c>
      <c r="W230" s="188">
        <v>46.955417329731219</v>
      </c>
    </row>
    <row r="231" spans="1:23" s="4" customFormat="1" ht="24" customHeight="1" x14ac:dyDescent="0.15">
      <c r="A231" s="65"/>
      <c r="B231" s="242"/>
      <c r="C231" s="102" t="s">
        <v>144</v>
      </c>
      <c r="D231" s="184">
        <v>48.571428571428569</v>
      </c>
      <c r="E231" s="189">
        <v>38.46153846153846</v>
      </c>
      <c r="F231" s="184">
        <v>146.80000000000001</v>
      </c>
      <c r="G231" s="189">
        <v>21.739130434782602</v>
      </c>
      <c r="H231" s="184">
        <v>133.66666666666669</v>
      </c>
      <c r="I231" s="189">
        <v>33.333333333333329</v>
      </c>
      <c r="J231" s="184">
        <v>689.39393939393972</v>
      </c>
      <c r="K231" s="189">
        <v>53.846153846153861</v>
      </c>
      <c r="L231" s="184">
        <v>47.599999999999987</v>
      </c>
      <c r="M231" s="189">
        <v>47.727272727272727</v>
      </c>
      <c r="N231" s="184">
        <v>19.440000000000001</v>
      </c>
      <c r="O231" s="189">
        <v>37.5</v>
      </c>
      <c r="P231" s="184">
        <v>6.75</v>
      </c>
      <c r="Q231" s="189">
        <v>75</v>
      </c>
      <c r="R231" s="184">
        <v>1.5</v>
      </c>
      <c r="S231" s="189">
        <v>50</v>
      </c>
      <c r="T231" s="184"/>
      <c r="U231" s="189"/>
      <c r="V231" s="184">
        <v>1093.722034632035</v>
      </c>
      <c r="W231" s="189">
        <v>41.328017104791464</v>
      </c>
    </row>
    <row r="232" spans="1:23" s="4" customFormat="1" ht="24" customHeight="1" x14ac:dyDescent="0.15">
      <c r="A232" s="65"/>
      <c r="B232" s="242"/>
      <c r="C232" s="6" t="s">
        <v>149</v>
      </c>
      <c r="D232" s="184"/>
      <c r="E232" s="189"/>
      <c r="F232" s="184">
        <v>58.72</v>
      </c>
      <c r="G232" s="189">
        <v>8.6956521739130412</v>
      </c>
      <c r="H232" s="184">
        <v>26.733333333333334</v>
      </c>
      <c r="I232" s="189">
        <v>6.6666666666666652</v>
      </c>
      <c r="J232" s="184">
        <v>19.696969696969695</v>
      </c>
      <c r="K232" s="189">
        <v>1.5384615384615381</v>
      </c>
      <c r="L232" s="184">
        <v>13.599999999999998</v>
      </c>
      <c r="M232" s="189">
        <v>13.636363636363638</v>
      </c>
      <c r="N232" s="184">
        <v>4.32</v>
      </c>
      <c r="O232" s="189">
        <v>8.3333333333333339</v>
      </c>
      <c r="P232" s="184"/>
      <c r="Q232" s="189"/>
      <c r="R232" s="184">
        <v>1.5</v>
      </c>
      <c r="S232" s="189">
        <v>50</v>
      </c>
      <c r="T232" s="184"/>
      <c r="U232" s="189"/>
      <c r="V232" s="184">
        <v>124.57030303030302</v>
      </c>
      <c r="W232" s="189">
        <v>4.7070859426522036</v>
      </c>
    </row>
    <row r="233" spans="1:23" s="4" customFormat="1" ht="24" customHeight="1" x14ac:dyDescent="0.15">
      <c r="A233" s="65"/>
      <c r="B233" s="242"/>
      <c r="C233" s="6" t="s">
        <v>158</v>
      </c>
      <c r="D233" s="184"/>
      <c r="E233" s="189"/>
      <c r="F233" s="184"/>
      <c r="G233" s="189"/>
      <c r="H233" s="184">
        <v>26.733333333333334</v>
      </c>
      <c r="I233" s="189">
        <v>6.6666666666666652</v>
      </c>
      <c r="J233" s="184">
        <v>98.48484848484847</v>
      </c>
      <c r="K233" s="189">
        <v>7.6923076923076898</v>
      </c>
      <c r="L233" s="184">
        <v>4.5333333333333332</v>
      </c>
      <c r="M233" s="189">
        <v>4.5454545454545467</v>
      </c>
      <c r="N233" s="184">
        <v>2.16</v>
      </c>
      <c r="O233" s="189">
        <v>4.166666666666667</v>
      </c>
      <c r="P233" s="184"/>
      <c r="Q233" s="189"/>
      <c r="R233" s="184"/>
      <c r="S233" s="189"/>
      <c r="T233" s="184"/>
      <c r="U233" s="189"/>
      <c r="V233" s="184">
        <v>131.91151515151515</v>
      </c>
      <c r="W233" s="189">
        <v>4.9844852548251826</v>
      </c>
    </row>
    <row r="234" spans="1:23" s="4" customFormat="1" ht="24" customHeight="1" x14ac:dyDescent="0.15">
      <c r="A234" s="65"/>
      <c r="B234" s="242"/>
      <c r="C234" s="6" t="s">
        <v>176</v>
      </c>
      <c r="D234" s="184"/>
      <c r="E234" s="189"/>
      <c r="F234" s="184"/>
      <c r="G234" s="189"/>
      <c r="H234" s="184"/>
      <c r="I234" s="189"/>
      <c r="J234" s="184"/>
      <c r="K234" s="189"/>
      <c r="L234" s="184">
        <v>2.2666666666666666</v>
      </c>
      <c r="M234" s="189">
        <v>2.2727272727272734</v>
      </c>
      <c r="N234" s="184"/>
      <c r="O234" s="189"/>
      <c r="P234" s="184"/>
      <c r="Q234" s="189"/>
      <c r="R234" s="184"/>
      <c r="S234" s="189"/>
      <c r="T234" s="184"/>
      <c r="U234" s="189"/>
      <c r="V234" s="184">
        <v>2.2666666666666666</v>
      </c>
      <c r="W234" s="189">
        <v>8.5649585365057304E-2</v>
      </c>
    </row>
    <row r="235" spans="1:23" s="4" customFormat="1" ht="24" customHeight="1" x14ac:dyDescent="0.15">
      <c r="A235" s="65"/>
      <c r="B235" s="242"/>
      <c r="C235" s="7" t="s">
        <v>138</v>
      </c>
      <c r="D235" s="181"/>
      <c r="E235" s="190"/>
      <c r="F235" s="181">
        <v>29.36</v>
      </c>
      <c r="G235" s="190">
        <v>4.3478260869565206</v>
      </c>
      <c r="H235" s="181"/>
      <c r="I235" s="190"/>
      <c r="J235" s="181">
        <v>19.696969696969695</v>
      </c>
      <c r="K235" s="190">
        <v>1.5384615384615381</v>
      </c>
      <c r="L235" s="181">
        <v>2.2666666666666666</v>
      </c>
      <c r="M235" s="190">
        <v>2.2727272727272734</v>
      </c>
      <c r="N235" s="181"/>
      <c r="O235" s="190"/>
      <c r="P235" s="181"/>
      <c r="Q235" s="190"/>
      <c r="R235" s="181"/>
      <c r="S235" s="190"/>
      <c r="T235" s="181"/>
      <c r="U235" s="190"/>
      <c r="V235" s="181">
        <v>51.323636363636361</v>
      </c>
      <c r="W235" s="190">
        <v>1.9393447826348964</v>
      </c>
    </row>
    <row r="236" spans="1:23" s="4" customFormat="1" ht="24" customHeight="1" x14ac:dyDescent="0.15">
      <c r="A236" s="65"/>
      <c r="B236" s="103"/>
      <c r="C236" s="5" t="s">
        <v>37</v>
      </c>
      <c r="D236" s="187">
        <v>126.28571428571428</v>
      </c>
      <c r="E236" s="191">
        <v>100</v>
      </c>
      <c r="F236" s="187">
        <v>675.2800000000002</v>
      </c>
      <c r="G236" s="191">
        <v>100</v>
      </c>
      <c r="H236" s="187">
        <v>401.00000000000011</v>
      </c>
      <c r="I236" s="191">
        <v>100</v>
      </c>
      <c r="J236" s="187">
        <v>1280.3030303030305</v>
      </c>
      <c r="K236" s="191">
        <v>100</v>
      </c>
      <c r="L236" s="187">
        <v>99.733333333333306</v>
      </c>
      <c r="M236" s="191">
        <v>100</v>
      </c>
      <c r="N236" s="187">
        <v>51.84</v>
      </c>
      <c r="O236" s="191">
        <v>100</v>
      </c>
      <c r="P236" s="187">
        <v>9</v>
      </c>
      <c r="Q236" s="191">
        <v>100</v>
      </c>
      <c r="R236" s="187">
        <v>3</v>
      </c>
      <c r="S236" s="191">
        <v>100</v>
      </c>
      <c r="T236" s="187"/>
      <c r="U236" s="191"/>
      <c r="V236" s="187">
        <v>2646.4420779220782</v>
      </c>
      <c r="W236" s="191">
        <v>100</v>
      </c>
    </row>
    <row r="237" spans="1:23" s="4" customFormat="1" ht="24" customHeight="1" x14ac:dyDescent="0.15">
      <c r="A237" s="81"/>
      <c r="B237" s="241" t="s">
        <v>184</v>
      </c>
      <c r="C237" s="101" t="s">
        <v>178</v>
      </c>
      <c r="D237" s="183">
        <v>17.111111111111107</v>
      </c>
      <c r="E237" s="188">
        <v>82.352941176470594</v>
      </c>
      <c r="F237" s="183">
        <v>28.888888888888896</v>
      </c>
      <c r="G237" s="188">
        <v>48</v>
      </c>
      <c r="H237" s="183">
        <v>30.315789473684216</v>
      </c>
      <c r="I237" s="188">
        <v>63.15789473684211</v>
      </c>
      <c r="J237" s="183">
        <v>62.196078431372527</v>
      </c>
      <c r="K237" s="188">
        <v>52</v>
      </c>
      <c r="L237" s="183">
        <v>9.3333333333333339</v>
      </c>
      <c r="M237" s="188">
        <v>66.666666666666671</v>
      </c>
      <c r="N237" s="183">
        <v>4</v>
      </c>
      <c r="O237" s="188">
        <v>66.666666666666671</v>
      </c>
      <c r="P237" s="183">
        <v>4</v>
      </c>
      <c r="Q237" s="188">
        <v>100</v>
      </c>
      <c r="R237" s="183"/>
      <c r="S237" s="188"/>
      <c r="T237" s="183"/>
      <c r="U237" s="188"/>
      <c r="V237" s="183">
        <v>155.8452012383901</v>
      </c>
      <c r="W237" s="188">
        <v>57.176042976917159</v>
      </c>
    </row>
    <row r="238" spans="1:23" s="4" customFormat="1" ht="24" customHeight="1" x14ac:dyDescent="0.15">
      <c r="A238" s="65"/>
      <c r="B238" s="242"/>
      <c r="C238" s="102" t="s">
        <v>144</v>
      </c>
      <c r="D238" s="184">
        <v>2.4444444444444446</v>
      </c>
      <c r="E238" s="189">
        <v>11.764705882352946</v>
      </c>
      <c r="F238" s="184">
        <v>21.666666666666671</v>
      </c>
      <c r="G238" s="189">
        <v>36</v>
      </c>
      <c r="H238" s="184">
        <v>12.631578947368421</v>
      </c>
      <c r="I238" s="189">
        <v>26.315789473684205</v>
      </c>
      <c r="J238" s="184">
        <v>50.235294117647044</v>
      </c>
      <c r="K238" s="189">
        <v>42</v>
      </c>
      <c r="L238" s="184">
        <v>4.666666666666667</v>
      </c>
      <c r="M238" s="189">
        <v>33.333333333333336</v>
      </c>
      <c r="N238" s="184">
        <v>2</v>
      </c>
      <c r="O238" s="189">
        <v>33.333333333333336</v>
      </c>
      <c r="P238" s="184"/>
      <c r="Q238" s="189"/>
      <c r="R238" s="184"/>
      <c r="S238" s="189"/>
      <c r="T238" s="184"/>
      <c r="U238" s="189"/>
      <c r="V238" s="184">
        <v>93.644650842793254</v>
      </c>
      <c r="W238" s="189">
        <v>34.356082436929185</v>
      </c>
    </row>
    <row r="239" spans="1:23" s="4" customFormat="1" ht="24" customHeight="1" x14ac:dyDescent="0.15">
      <c r="A239" s="65"/>
      <c r="B239" s="242"/>
      <c r="C239" s="6" t="s">
        <v>179</v>
      </c>
      <c r="D239" s="184"/>
      <c r="E239" s="189"/>
      <c r="F239" s="184">
        <v>7.2222222222222223</v>
      </c>
      <c r="G239" s="189">
        <v>11.999999999999998</v>
      </c>
      <c r="H239" s="184">
        <v>2.5263157894736841</v>
      </c>
      <c r="I239" s="189">
        <v>5.2631578947368407</v>
      </c>
      <c r="J239" s="184">
        <v>4.784313725490196</v>
      </c>
      <c r="K239" s="189">
        <v>4.0000000000000009</v>
      </c>
      <c r="L239" s="184"/>
      <c r="M239" s="189"/>
      <c r="N239" s="184"/>
      <c r="O239" s="189"/>
      <c r="P239" s="184"/>
      <c r="Q239" s="189"/>
      <c r="R239" s="184"/>
      <c r="S239" s="189"/>
      <c r="T239" s="184"/>
      <c r="U239" s="189"/>
      <c r="V239" s="184">
        <v>14.532851737186103</v>
      </c>
      <c r="W239" s="189">
        <v>5.331771199239407</v>
      </c>
    </row>
    <row r="240" spans="1:23" s="4" customFormat="1" ht="24" customHeight="1" x14ac:dyDescent="0.15">
      <c r="A240" s="65"/>
      <c r="B240" s="242"/>
      <c r="C240" s="6" t="s">
        <v>185</v>
      </c>
      <c r="D240" s="184">
        <v>1.2222222222222223</v>
      </c>
      <c r="E240" s="189">
        <v>5.8823529411764728</v>
      </c>
      <c r="F240" s="184">
        <v>2.4074074074074074</v>
      </c>
      <c r="G240" s="189">
        <v>3.9999999999999991</v>
      </c>
      <c r="H240" s="184"/>
      <c r="I240" s="189"/>
      <c r="J240" s="184"/>
      <c r="K240" s="189"/>
      <c r="L240" s="184"/>
      <c r="M240" s="189"/>
      <c r="N240" s="184"/>
      <c r="O240" s="189"/>
      <c r="P240" s="184"/>
      <c r="Q240" s="189"/>
      <c r="R240" s="184"/>
      <c r="S240" s="189"/>
      <c r="T240" s="184"/>
      <c r="U240" s="189"/>
      <c r="V240" s="184">
        <v>3.6296296296296298</v>
      </c>
      <c r="W240" s="189">
        <v>1.3316281672128527</v>
      </c>
    </row>
    <row r="241" spans="1:23" s="4" customFormat="1" ht="24" customHeight="1" x14ac:dyDescent="0.15">
      <c r="A241" s="65"/>
      <c r="B241" s="242"/>
      <c r="C241" s="6" t="s">
        <v>186</v>
      </c>
      <c r="D241" s="184"/>
      <c r="E241" s="189"/>
      <c r="F241" s="184"/>
      <c r="G241" s="189"/>
      <c r="H241" s="184">
        <v>2.5263157894736841</v>
      </c>
      <c r="I241" s="189">
        <v>5.2631578947368407</v>
      </c>
      <c r="J241" s="184">
        <v>2.392156862745098</v>
      </c>
      <c r="K241" s="189">
        <v>2.0000000000000004</v>
      </c>
      <c r="L241" s="184"/>
      <c r="M241" s="189"/>
      <c r="N241" s="184"/>
      <c r="O241" s="189"/>
      <c r="P241" s="184"/>
      <c r="Q241" s="189"/>
      <c r="R241" s="184"/>
      <c r="S241" s="189"/>
      <c r="T241" s="184"/>
      <c r="U241" s="189"/>
      <c r="V241" s="184">
        <v>4.9184726522187816</v>
      </c>
      <c r="W241" s="189">
        <v>1.8044752197013996</v>
      </c>
    </row>
    <row r="242" spans="1:23" s="4" customFormat="1" ht="24" customHeight="1" x14ac:dyDescent="0.15">
      <c r="A242" s="65"/>
      <c r="B242" s="242"/>
      <c r="C242" s="7" t="s">
        <v>94</v>
      </c>
      <c r="D242" s="181"/>
      <c r="E242" s="190"/>
      <c r="F242" s="181"/>
      <c r="G242" s="190"/>
      <c r="H242" s="181"/>
      <c r="I242" s="190"/>
      <c r="J242" s="181"/>
      <c r="K242" s="190"/>
      <c r="L242" s="181"/>
      <c r="M242" s="190"/>
      <c r="N242" s="181"/>
      <c r="O242" s="190"/>
      <c r="P242" s="181"/>
      <c r="Q242" s="190"/>
      <c r="R242" s="181"/>
      <c r="S242" s="190"/>
      <c r="T242" s="181"/>
      <c r="U242" s="190"/>
      <c r="V242" s="181"/>
      <c r="W242" s="190"/>
    </row>
    <row r="243" spans="1:23" s="4" customFormat="1" ht="24" customHeight="1" x14ac:dyDescent="0.15">
      <c r="A243" s="65"/>
      <c r="B243" s="103"/>
      <c r="C243" s="5" t="s">
        <v>37</v>
      </c>
      <c r="D243" s="187">
        <v>20.777777777777771</v>
      </c>
      <c r="E243" s="191">
        <v>100</v>
      </c>
      <c r="F243" s="187">
        <v>60.185185185185198</v>
      </c>
      <c r="G243" s="191">
        <v>100</v>
      </c>
      <c r="H243" s="187">
        <v>48.000000000000007</v>
      </c>
      <c r="I243" s="191">
        <v>100</v>
      </c>
      <c r="J243" s="187">
        <v>119.60784313725486</v>
      </c>
      <c r="K243" s="191">
        <v>100</v>
      </c>
      <c r="L243" s="187">
        <v>14</v>
      </c>
      <c r="M243" s="191">
        <v>100</v>
      </c>
      <c r="N243" s="187">
        <v>6</v>
      </c>
      <c r="O243" s="191">
        <v>100</v>
      </c>
      <c r="P243" s="187">
        <v>4</v>
      </c>
      <c r="Q243" s="191">
        <v>100</v>
      </c>
      <c r="R243" s="187"/>
      <c r="S243" s="191"/>
      <c r="T243" s="187"/>
      <c r="U243" s="191"/>
      <c r="V243" s="187">
        <v>272.57080610021785</v>
      </c>
      <c r="W243" s="191">
        <v>100</v>
      </c>
    </row>
    <row r="244" spans="1:23" s="4" customFormat="1" ht="24" customHeight="1" x14ac:dyDescent="0.15">
      <c r="A244" s="78"/>
      <c r="B244" s="241" t="s">
        <v>187</v>
      </c>
      <c r="C244" s="101" t="s">
        <v>76</v>
      </c>
      <c r="D244" s="183"/>
      <c r="E244" s="188"/>
      <c r="F244" s="183">
        <v>108.42857142857144</v>
      </c>
      <c r="G244" s="188">
        <v>42.857142857142861</v>
      </c>
      <c r="H244" s="183"/>
      <c r="I244" s="188"/>
      <c r="J244" s="183">
        <v>101.17647058823528</v>
      </c>
      <c r="K244" s="188">
        <v>47.058823529411761</v>
      </c>
      <c r="L244" s="183"/>
      <c r="M244" s="188"/>
      <c r="N244" s="183"/>
      <c r="O244" s="188"/>
      <c r="P244" s="183"/>
      <c r="Q244" s="188"/>
      <c r="R244" s="183"/>
      <c r="S244" s="188"/>
      <c r="T244" s="183"/>
      <c r="U244" s="188"/>
      <c r="V244" s="183">
        <v>209.60504201680672</v>
      </c>
      <c r="W244" s="188">
        <v>34.026792535195895</v>
      </c>
    </row>
    <row r="245" spans="1:23" s="4" customFormat="1" ht="24" customHeight="1" x14ac:dyDescent="0.15">
      <c r="A245" s="78"/>
      <c r="B245" s="242"/>
      <c r="C245" s="102" t="s">
        <v>77</v>
      </c>
      <c r="D245" s="184"/>
      <c r="E245" s="189"/>
      <c r="F245" s="184">
        <v>144.57142857142858</v>
      </c>
      <c r="G245" s="189">
        <v>57.142857142857139</v>
      </c>
      <c r="H245" s="184">
        <v>125</v>
      </c>
      <c r="I245" s="189">
        <v>100</v>
      </c>
      <c r="J245" s="184">
        <v>75.882352941176464</v>
      </c>
      <c r="K245" s="189">
        <v>35.294117647058826</v>
      </c>
      <c r="L245" s="184">
        <v>16</v>
      </c>
      <c r="M245" s="189">
        <v>100</v>
      </c>
      <c r="N245" s="184">
        <v>7</v>
      </c>
      <c r="O245" s="189">
        <v>100</v>
      </c>
      <c r="P245" s="184"/>
      <c r="Q245" s="189"/>
      <c r="R245" s="184"/>
      <c r="S245" s="189"/>
      <c r="T245" s="184"/>
      <c r="U245" s="189"/>
      <c r="V245" s="184">
        <v>368.45378151260502</v>
      </c>
      <c r="W245" s="189">
        <v>59.813925570228086</v>
      </c>
    </row>
    <row r="246" spans="1:23" s="4" customFormat="1" ht="24" customHeight="1" x14ac:dyDescent="0.15">
      <c r="A246" s="78"/>
      <c r="B246" s="242"/>
      <c r="C246" s="6" t="s">
        <v>131</v>
      </c>
      <c r="D246" s="184"/>
      <c r="E246" s="189"/>
      <c r="F246" s="184"/>
      <c r="G246" s="189"/>
      <c r="H246" s="184"/>
      <c r="I246" s="189"/>
      <c r="J246" s="184">
        <v>25.294117647058822</v>
      </c>
      <c r="K246" s="189">
        <v>11.764705882352942</v>
      </c>
      <c r="L246" s="184"/>
      <c r="M246" s="189"/>
      <c r="N246" s="184"/>
      <c r="O246" s="189"/>
      <c r="P246" s="184"/>
      <c r="Q246" s="189"/>
      <c r="R246" s="184"/>
      <c r="S246" s="189"/>
      <c r="T246" s="184"/>
      <c r="U246" s="189"/>
      <c r="V246" s="184">
        <v>25.294117647058822</v>
      </c>
      <c r="W246" s="189">
        <v>4.1061879297173416</v>
      </c>
    </row>
    <row r="247" spans="1:23" s="4" customFormat="1" ht="24" customHeight="1" x14ac:dyDescent="0.15">
      <c r="A247" s="78"/>
      <c r="B247" s="242"/>
      <c r="C247" s="6" t="s">
        <v>136</v>
      </c>
      <c r="D247" s="184"/>
      <c r="E247" s="189"/>
      <c r="F247" s="184"/>
      <c r="G247" s="189"/>
      <c r="H247" s="184"/>
      <c r="I247" s="189"/>
      <c r="J247" s="184">
        <v>12.647058823529411</v>
      </c>
      <c r="K247" s="189">
        <v>5.882352941176471</v>
      </c>
      <c r="L247" s="184"/>
      <c r="M247" s="189"/>
      <c r="N247" s="184"/>
      <c r="O247" s="189"/>
      <c r="P247" s="184"/>
      <c r="Q247" s="189"/>
      <c r="R247" s="184"/>
      <c r="S247" s="189"/>
      <c r="T247" s="184"/>
      <c r="U247" s="189"/>
      <c r="V247" s="184">
        <v>12.647058823529411</v>
      </c>
      <c r="W247" s="189">
        <v>2.0530939648586708</v>
      </c>
    </row>
    <row r="248" spans="1:23" s="4" customFormat="1" ht="24" customHeight="1" x14ac:dyDescent="0.15">
      <c r="A248" s="78"/>
      <c r="B248" s="242"/>
      <c r="C248" s="6" t="s">
        <v>119</v>
      </c>
      <c r="D248" s="184"/>
      <c r="E248" s="189"/>
      <c r="F248" s="184"/>
      <c r="G248" s="189"/>
      <c r="H248" s="184"/>
      <c r="I248" s="189"/>
      <c r="J248" s="184"/>
      <c r="K248" s="189"/>
      <c r="L248" s="184"/>
      <c r="M248" s="189"/>
      <c r="N248" s="184"/>
      <c r="O248" s="189"/>
      <c r="P248" s="184"/>
      <c r="Q248" s="189"/>
      <c r="R248" s="184"/>
      <c r="S248" s="189"/>
      <c r="T248" s="184"/>
      <c r="U248" s="189"/>
      <c r="V248" s="184"/>
      <c r="W248" s="189"/>
    </row>
    <row r="249" spans="1:23" s="4" customFormat="1" ht="24" customHeight="1" x14ac:dyDescent="0.15">
      <c r="A249" s="78"/>
      <c r="B249" s="242"/>
      <c r="C249" s="7" t="s">
        <v>94</v>
      </c>
      <c r="D249" s="181"/>
      <c r="E249" s="190"/>
      <c r="F249" s="181"/>
      <c r="G249" s="190"/>
      <c r="H249" s="181"/>
      <c r="I249" s="190"/>
      <c r="J249" s="181"/>
      <c r="K249" s="190"/>
      <c r="L249" s="181"/>
      <c r="M249" s="190"/>
      <c r="N249" s="181"/>
      <c r="O249" s="190"/>
      <c r="P249" s="181"/>
      <c r="Q249" s="190"/>
      <c r="R249" s="181"/>
      <c r="S249" s="190"/>
      <c r="T249" s="181"/>
      <c r="U249" s="190"/>
      <c r="V249" s="181"/>
      <c r="W249" s="190"/>
    </row>
    <row r="250" spans="1:23" s="4" customFormat="1" ht="24" customHeight="1" x14ac:dyDescent="0.15">
      <c r="A250" s="78"/>
      <c r="B250" s="103"/>
      <c r="C250" s="5" t="s">
        <v>37</v>
      </c>
      <c r="D250" s="187"/>
      <c r="E250" s="191"/>
      <c r="F250" s="187">
        <v>253.00000000000003</v>
      </c>
      <c r="G250" s="191">
        <v>100</v>
      </c>
      <c r="H250" s="187">
        <v>125</v>
      </c>
      <c r="I250" s="191">
        <v>100</v>
      </c>
      <c r="J250" s="187">
        <v>214.99999999999997</v>
      </c>
      <c r="K250" s="191">
        <v>100</v>
      </c>
      <c r="L250" s="187">
        <v>16</v>
      </c>
      <c r="M250" s="191">
        <v>100</v>
      </c>
      <c r="N250" s="187">
        <v>7</v>
      </c>
      <c r="O250" s="191">
        <v>100</v>
      </c>
      <c r="P250" s="187"/>
      <c r="Q250" s="191"/>
      <c r="R250" s="187"/>
      <c r="S250" s="191"/>
      <c r="T250" s="187"/>
      <c r="U250" s="191"/>
      <c r="V250" s="187">
        <v>616</v>
      </c>
      <c r="W250" s="191">
        <v>100</v>
      </c>
    </row>
    <row r="251" spans="1:23" s="4" customFormat="1" ht="24" customHeight="1" x14ac:dyDescent="0.15">
      <c r="A251" s="97"/>
      <c r="B251" s="244" t="s">
        <v>20</v>
      </c>
      <c r="C251" s="101" t="s">
        <v>178</v>
      </c>
      <c r="D251" s="183">
        <v>2534.3587301587304</v>
      </c>
      <c r="E251" s="188">
        <v>70.053189925723657</v>
      </c>
      <c r="F251" s="183">
        <v>6222.0617826617818</v>
      </c>
      <c r="G251" s="188">
        <v>66.829946239071532</v>
      </c>
      <c r="H251" s="183">
        <v>2752.344618302513</v>
      </c>
      <c r="I251" s="188">
        <v>50.118188441932595</v>
      </c>
      <c r="J251" s="183">
        <v>5536.826863383405</v>
      </c>
      <c r="K251" s="188">
        <v>44.083339931587702</v>
      </c>
      <c r="L251" s="183">
        <v>672.80825535521922</v>
      </c>
      <c r="M251" s="188">
        <v>42.350669274363845</v>
      </c>
      <c r="N251" s="183">
        <v>211.60091668120856</v>
      </c>
      <c r="O251" s="188">
        <v>35.310685078412675</v>
      </c>
      <c r="P251" s="183">
        <v>38.31666666666667</v>
      </c>
      <c r="Q251" s="188">
        <v>35.478395061728406</v>
      </c>
      <c r="R251" s="183">
        <v>6.333333333333333</v>
      </c>
      <c r="S251" s="188">
        <v>15.833333333333332</v>
      </c>
      <c r="T251" s="183"/>
      <c r="U251" s="188"/>
      <c r="V251" s="183">
        <v>17974.651166542855</v>
      </c>
      <c r="W251" s="188">
        <v>53.878895708356609</v>
      </c>
    </row>
    <row r="252" spans="1:23" s="4" customFormat="1" ht="24" customHeight="1" x14ac:dyDescent="0.15">
      <c r="A252" s="106"/>
      <c r="B252" s="245"/>
      <c r="C252" s="102" t="s">
        <v>144</v>
      </c>
      <c r="D252" s="184">
        <v>945.68253968253964</v>
      </c>
      <c r="E252" s="189">
        <v>26.139976860210488</v>
      </c>
      <c r="F252" s="184">
        <v>2559.9385836385836</v>
      </c>
      <c r="G252" s="189">
        <v>27.495798642922452</v>
      </c>
      <c r="H252" s="184">
        <v>2161.1766239924132</v>
      </c>
      <c r="I252" s="189">
        <v>39.353450355483986</v>
      </c>
      <c r="J252" s="184">
        <v>5849.561019778057</v>
      </c>
      <c r="K252" s="189">
        <v>46.57327983123254</v>
      </c>
      <c r="L252" s="184">
        <v>804.80091247879727</v>
      </c>
      <c r="M252" s="189">
        <v>50.659094927574429</v>
      </c>
      <c r="N252" s="184">
        <v>358.46748768406752</v>
      </c>
      <c r="O252" s="189">
        <v>59.818892880939792</v>
      </c>
      <c r="P252" s="184">
        <v>59.95</v>
      </c>
      <c r="Q252" s="189">
        <v>55.509259259259267</v>
      </c>
      <c r="R252" s="184">
        <v>27.833333333333332</v>
      </c>
      <c r="S252" s="189">
        <v>69.583333333333329</v>
      </c>
      <c r="T252" s="184">
        <v>45.625</v>
      </c>
      <c r="U252" s="189">
        <v>100</v>
      </c>
      <c r="V252" s="184">
        <v>12813.035500587792</v>
      </c>
      <c r="W252" s="189">
        <v>38.406987543025515</v>
      </c>
    </row>
    <row r="253" spans="1:23" s="4" customFormat="1" ht="24" customHeight="1" x14ac:dyDescent="0.15">
      <c r="A253" s="106"/>
      <c r="B253" s="245"/>
      <c r="C253" s="6" t="s">
        <v>149</v>
      </c>
      <c r="D253" s="184">
        <v>136.5</v>
      </c>
      <c r="E253" s="189">
        <v>3.7730492968777081</v>
      </c>
      <c r="F253" s="184">
        <v>478.56981684981685</v>
      </c>
      <c r="G253" s="189">
        <v>5.1402246150685791</v>
      </c>
      <c r="H253" s="184">
        <v>357.23532479848274</v>
      </c>
      <c r="I253" s="189">
        <v>6.5049947623955244</v>
      </c>
      <c r="J253" s="184">
        <v>789.71566913478659</v>
      </c>
      <c r="K253" s="189">
        <v>6.2875912775962384</v>
      </c>
      <c r="L253" s="184">
        <v>69.487734398628888</v>
      </c>
      <c r="M253" s="189">
        <v>4.3739832778767633</v>
      </c>
      <c r="N253" s="184">
        <v>21.359746566975851</v>
      </c>
      <c r="O253" s="189">
        <v>3.564385713496157</v>
      </c>
      <c r="P253" s="184">
        <v>9.7333333333333343</v>
      </c>
      <c r="Q253" s="189">
        <v>9.0123456790123484</v>
      </c>
      <c r="R253" s="184">
        <v>5.833333333333333</v>
      </c>
      <c r="S253" s="189">
        <v>14.583333333333332</v>
      </c>
      <c r="T253" s="184"/>
      <c r="U253" s="189"/>
      <c r="V253" s="184">
        <v>1868.4349584153574</v>
      </c>
      <c r="W253" s="189">
        <v>5.6006211931216479</v>
      </c>
    </row>
    <row r="254" spans="1:23" s="4" customFormat="1" ht="24" customHeight="1" x14ac:dyDescent="0.15">
      <c r="A254" s="106"/>
      <c r="B254" s="245"/>
      <c r="C254" s="6" t="s">
        <v>136</v>
      </c>
      <c r="D254" s="184">
        <v>1.2222222222222223</v>
      </c>
      <c r="E254" s="189">
        <v>3.3783917188160192E-2</v>
      </c>
      <c r="F254" s="184">
        <v>2.4074074074074074</v>
      </c>
      <c r="G254" s="189">
        <v>2.5857491171319202E-2</v>
      </c>
      <c r="H254" s="184">
        <v>218.42522522522523</v>
      </c>
      <c r="I254" s="189">
        <v>3.9773640718947947</v>
      </c>
      <c r="J254" s="184">
        <v>271.29901606169352</v>
      </c>
      <c r="K254" s="189">
        <v>2.1600398645740961</v>
      </c>
      <c r="L254" s="184">
        <v>22.690745211652981</v>
      </c>
      <c r="M254" s="189">
        <v>1.4282943742124758</v>
      </c>
      <c r="N254" s="184">
        <v>5.2612658227848108</v>
      </c>
      <c r="O254" s="189">
        <v>0.87796831647028717</v>
      </c>
      <c r="P254" s="184"/>
      <c r="Q254" s="189"/>
      <c r="R254" s="184"/>
      <c r="S254" s="189"/>
      <c r="T254" s="184"/>
      <c r="U254" s="189"/>
      <c r="V254" s="184">
        <v>521.30588195098619</v>
      </c>
      <c r="W254" s="189">
        <v>1.562610867134409</v>
      </c>
    </row>
    <row r="255" spans="1:23" s="4" customFormat="1" ht="24" customHeight="1" x14ac:dyDescent="0.15">
      <c r="A255" s="106"/>
      <c r="B255" s="245"/>
      <c r="C255" s="6" t="s">
        <v>80</v>
      </c>
      <c r="D255" s="184"/>
      <c r="E255" s="189"/>
      <c r="F255" s="184"/>
      <c r="G255" s="189"/>
      <c r="H255" s="184">
        <v>2.5263157894736841</v>
      </c>
      <c r="I255" s="189">
        <v>4.6002368293095591E-2</v>
      </c>
      <c r="J255" s="184">
        <v>92.808291015948214</v>
      </c>
      <c r="K255" s="189">
        <v>0.73892493702172213</v>
      </c>
      <c r="L255" s="184">
        <v>16.605952380952381</v>
      </c>
      <c r="M255" s="189">
        <v>1.0452802736498017</v>
      </c>
      <c r="N255" s="184"/>
      <c r="O255" s="189"/>
      <c r="P255" s="184"/>
      <c r="Q255" s="189"/>
      <c r="R255" s="184"/>
      <c r="S255" s="189"/>
      <c r="T255" s="184"/>
      <c r="U255" s="189"/>
      <c r="V255" s="184">
        <v>111.94055918637429</v>
      </c>
      <c r="W255" s="189">
        <v>0.33554107159331287</v>
      </c>
    </row>
    <row r="256" spans="1:23" s="4" customFormat="1" ht="24" customHeight="1" x14ac:dyDescent="0.15">
      <c r="A256" s="106"/>
      <c r="B256" s="245"/>
      <c r="C256" s="7" t="s">
        <v>138</v>
      </c>
      <c r="D256" s="181"/>
      <c r="E256" s="190"/>
      <c r="F256" s="181">
        <v>47.312380952380948</v>
      </c>
      <c r="G256" s="190">
        <v>0.50817301176611673</v>
      </c>
      <c r="H256" s="181"/>
      <c r="I256" s="190"/>
      <c r="J256" s="181">
        <v>19.696969696969695</v>
      </c>
      <c r="K256" s="190">
        <v>0.15682415798768493</v>
      </c>
      <c r="L256" s="181">
        <v>2.2666666666666666</v>
      </c>
      <c r="M256" s="190">
        <v>0.14267787232269138</v>
      </c>
      <c r="N256" s="181">
        <v>2.5652173913043477</v>
      </c>
      <c r="O256" s="190">
        <v>0.42806801068106681</v>
      </c>
      <c r="P256" s="181"/>
      <c r="Q256" s="190"/>
      <c r="R256" s="181"/>
      <c r="S256" s="190"/>
      <c r="T256" s="181"/>
      <c r="U256" s="190"/>
      <c r="V256" s="181">
        <v>71.841234707321647</v>
      </c>
      <c r="W256" s="190">
        <v>0.21534361676849309</v>
      </c>
    </row>
    <row r="257" spans="1:23" s="4" customFormat="1" ht="24" customHeight="1" thickBot="1" x14ac:dyDescent="0.2">
      <c r="A257" s="112"/>
      <c r="B257" s="113"/>
      <c r="C257" s="114" t="s">
        <v>37</v>
      </c>
      <c r="D257" s="199">
        <v>3617.7634920634919</v>
      </c>
      <c r="E257" s="195">
        <v>100</v>
      </c>
      <c r="F257" s="199">
        <v>9310.2899715099702</v>
      </c>
      <c r="G257" s="195">
        <v>100</v>
      </c>
      <c r="H257" s="199">
        <v>5491.7081081081078</v>
      </c>
      <c r="I257" s="195">
        <v>100</v>
      </c>
      <c r="J257" s="199">
        <v>12559.907829070862</v>
      </c>
      <c r="K257" s="195">
        <v>100</v>
      </c>
      <c r="L257" s="199">
        <v>1588.6602664919174</v>
      </c>
      <c r="M257" s="195">
        <v>100</v>
      </c>
      <c r="N257" s="199">
        <v>599.25463414634123</v>
      </c>
      <c r="O257" s="195">
        <v>100</v>
      </c>
      <c r="P257" s="199">
        <v>107.99999999999999</v>
      </c>
      <c r="Q257" s="195">
        <v>100</v>
      </c>
      <c r="R257" s="199">
        <v>40</v>
      </c>
      <c r="S257" s="195">
        <v>100</v>
      </c>
      <c r="T257" s="199">
        <v>45.625</v>
      </c>
      <c r="U257" s="195">
        <v>100</v>
      </c>
      <c r="V257" s="199">
        <v>33361.209301390692</v>
      </c>
      <c r="W257" s="195">
        <v>100</v>
      </c>
    </row>
    <row r="258" spans="1:23" s="4" customFormat="1" ht="24" customHeight="1" thickTop="1" x14ac:dyDescent="0.15">
      <c r="A258" s="234" t="s">
        <v>27</v>
      </c>
      <c r="B258" s="254"/>
      <c r="C258" s="111" t="s">
        <v>188</v>
      </c>
      <c r="D258" s="185">
        <v>12647.427803711906</v>
      </c>
      <c r="E258" s="194">
        <v>69.742316942459283</v>
      </c>
      <c r="F258" s="185">
        <v>22126.125449967207</v>
      </c>
      <c r="G258" s="194">
        <v>59.178040776121406</v>
      </c>
      <c r="H258" s="185">
        <v>13522.223275873679</v>
      </c>
      <c r="I258" s="194">
        <v>51.732814357568621</v>
      </c>
      <c r="J258" s="185">
        <v>24624.70895799193</v>
      </c>
      <c r="K258" s="194">
        <v>46.086609459540568</v>
      </c>
      <c r="L258" s="185">
        <v>4817.7458193993325</v>
      </c>
      <c r="M258" s="194">
        <v>47.15860102084288</v>
      </c>
      <c r="N258" s="185">
        <v>1533.1923937653414</v>
      </c>
      <c r="O258" s="194">
        <v>41.149670292491756</v>
      </c>
      <c r="P258" s="185">
        <v>149.52193236714976</v>
      </c>
      <c r="Q258" s="194">
        <v>25.646986683902188</v>
      </c>
      <c r="R258" s="185">
        <v>33.20206197311461</v>
      </c>
      <c r="S258" s="194">
        <v>26.162083216637583</v>
      </c>
      <c r="T258" s="185">
        <v>23.943850267379684</v>
      </c>
      <c r="U258" s="194">
        <v>15.000062814333399</v>
      </c>
      <c r="V258" s="185">
        <v>79478.091545317046</v>
      </c>
      <c r="W258" s="194">
        <v>53.018965350831593</v>
      </c>
    </row>
    <row r="259" spans="1:23" s="4" customFormat="1" ht="24" customHeight="1" x14ac:dyDescent="0.15">
      <c r="A259" s="255"/>
      <c r="B259" s="254"/>
      <c r="C259" s="102" t="s">
        <v>135</v>
      </c>
      <c r="D259" s="184">
        <v>4712.9566424614814</v>
      </c>
      <c r="E259" s="189">
        <v>25.988882561412932</v>
      </c>
      <c r="F259" s="184">
        <v>12233.94217644709</v>
      </c>
      <c r="G259" s="189">
        <v>32.720628408602394</v>
      </c>
      <c r="H259" s="184">
        <v>10552.102064321896</v>
      </c>
      <c r="I259" s="189">
        <v>40.369836086766661</v>
      </c>
      <c r="J259" s="184">
        <v>23715.938062277932</v>
      </c>
      <c r="K259" s="189">
        <v>44.385790601928242</v>
      </c>
      <c r="L259" s="184">
        <v>4631.8198434829874</v>
      </c>
      <c r="M259" s="189">
        <v>45.338660898152277</v>
      </c>
      <c r="N259" s="184">
        <v>1928.9860890899272</v>
      </c>
      <c r="O259" s="189">
        <v>51.772459795415919</v>
      </c>
      <c r="P259" s="184">
        <v>387.23429951690821</v>
      </c>
      <c r="Q259" s="189">
        <v>66.420977618680652</v>
      </c>
      <c r="R259" s="184">
        <v>82.281966279334696</v>
      </c>
      <c r="S259" s="189">
        <v>64.835360248759429</v>
      </c>
      <c r="T259" s="184">
        <v>122.57241532976825</v>
      </c>
      <c r="U259" s="189">
        <v>76.787730825226788</v>
      </c>
      <c r="V259" s="184">
        <v>58367.833559207334</v>
      </c>
      <c r="W259" s="189">
        <v>38.936543202150624</v>
      </c>
    </row>
    <row r="260" spans="1:23" s="4" customFormat="1" ht="24" customHeight="1" x14ac:dyDescent="0.15">
      <c r="A260" s="255"/>
      <c r="B260" s="254"/>
      <c r="C260" s="6" t="s">
        <v>149</v>
      </c>
      <c r="D260" s="184">
        <v>457.22110705474762</v>
      </c>
      <c r="E260" s="189">
        <v>2.5212762512576332</v>
      </c>
      <c r="F260" s="184">
        <v>2504.6903060667387</v>
      </c>
      <c r="G260" s="189">
        <v>6.6989887316305152</v>
      </c>
      <c r="H260" s="184">
        <v>1449.8329479465913</v>
      </c>
      <c r="I260" s="189">
        <v>5.5467164840732455</v>
      </c>
      <c r="J260" s="184">
        <v>3444.9000737005767</v>
      </c>
      <c r="K260" s="189">
        <v>6.44733566575837</v>
      </c>
      <c r="L260" s="184">
        <v>555.55602062354149</v>
      </c>
      <c r="M260" s="189">
        <v>5.438071185868254</v>
      </c>
      <c r="N260" s="184">
        <v>151.83094095073162</v>
      </c>
      <c r="O260" s="189">
        <v>4.0750222775222227</v>
      </c>
      <c r="P260" s="184">
        <v>42.461159420289853</v>
      </c>
      <c r="Q260" s="189">
        <v>7.2832177393293058</v>
      </c>
      <c r="R260" s="184">
        <v>8.746491228070175</v>
      </c>
      <c r="S260" s="189">
        <v>6.8919343487658962</v>
      </c>
      <c r="T260" s="184">
        <v>4.2745098039215685</v>
      </c>
      <c r="U260" s="189">
        <v>2.6778448262625338</v>
      </c>
      <c r="V260" s="184">
        <v>8619.5135567952093</v>
      </c>
      <c r="W260" s="189">
        <v>5.7499831931441907</v>
      </c>
    </row>
    <row r="261" spans="1:23" s="4" customFormat="1" ht="24" customHeight="1" x14ac:dyDescent="0.15">
      <c r="A261" s="255"/>
      <c r="B261" s="254"/>
      <c r="C261" s="6" t="s">
        <v>158</v>
      </c>
      <c r="D261" s="184">
        <v>48.140589569161001</v>
      </c>
      <c r="E261" s="189">
        <v>0.26546395896752217</v>
      </c>
      <c r="F261" s="184">
        <v>331.71008023865079</v>
      </c>
      <c r="G261" s="189">
        <v>0.88718436938277756</v>
      </c>
      <c r="H261" s="184">
        <v>528.88835545222639</v>
      </c>
      <c r="I261" s="189">
        <v>2.0234012225864531</v>
      </c>
      <c r="J261" s="184">
        <v>1195.5514863745789</v>
      </c>
      <c r="K261" s="189">
        <v>2.2375458136505668</v>
      </c>
      <c r="L261" s="184">
        <v>129.98137179653875</v>
      </c>
      <c r="M261" s="189">
        <v>1.2723252497075601</v>
      </c>
      <c r="N261" s="184">
        <v>73.649650200752504</v>
      </c>
      <c r="O261" s="189">
        <v>1.9766983160380613</v>
      </c>
      <c r="P261" s="184"/>
      <c r="Q261" s="189"/>
      <c r="R261" s="184">
        <v>2.6785714285714288</v>
      </c>
      <c r="S261" s="189">
        <v>2.1106221858370855</v>
      </c>
      <c r="T261" s="184">
        <v>2.6666666666666665</v>
      </c>
      <c r="U261" s="189">
        <v>1.6705820934481861</v>
      </c>
      <c r="V261" s="184">
        <v>2313.266771727147</v>
      </c>
      <c r="W261" s="189">
        <v>1.5431549554445509</v>
      </c>
    </row>
    <row r="262" spans="1:23" s="4" customFormat="1" ht="24" customHeight="1" x14ac:dyDescent="0.15">
      <c r="A262" s="255"/>
      <c r="B262" s="254"/>
      <c r="C262" s="6" t="s">
        <v>119</v>
      </c>
      <c r="D262" s="184">
        <v>5.3877551020408161</v>
      </c>
      <c r="E262" s="189">
        <v>2.9709956029525794E-2</v>
      </c>
      <c r="F262" s="184">
        <v>74.298058608058611</v>
      </c>
      <c r="G262" s="189">
        <v>0.19871592755074374</v>
      </c>
      <c r="H262" s="184">
        <v>2.5263157894736841</v>
      </c>
      <c r="I262" s="189">
        <v>9.6650841417934164E-3</v>
      </c>
      <c r="J262" s="184">
        <v>281.53455664210054</v>
      </c>
      <c r="K262" s="189">
        <v>0.52690869091950721</v>
      </c>
      <c r="L262" s="184">
        <v>65.310754861669494</v>
      </c>
      <c r="M262" s="189">
        <v>0.63929562628431691</v>
      </c>
      <c r="N262" s="184">
        <v>21.313834309465332</v>
      </c>
      <c r="O262" s="189">
        <v>0.57204644248811254</v>
      </c>
      <c r="P262" s="184">
        <v>3.7826086956521738</v>
      </c>
      <c r="Q262" s="189">
        <v>0.64881795808785148</v>
      </c>
      <c r="R262" s="184"/>
      <c r="S262" s="189"/>
      <c r="T262" s="184">
        <v>2.8039215686274508</v>
      </c>
      <c r="U262" s="189">
        <v>1.7565679364933133</v>
      </c>
      <c r="V262" s="184">
        <v>456.9578055770881</v>
      </c>
      <c r="W262" s="189">
        <v>0.30483155281691193</v>
      </c>
    </row>
    <row r="263" spans="1:23" s="4" customFormat="1" ht="24" customHeight="1" x14ac:dyDescent="0.15">
      <c r="A263" s="255"/>
      <c r="B263" s="254"/>
      <c r="C263" s="7" t="s">
        <v>138</v>
      </c>
      <c r="D263" s="181">
        <v>263.37662337662334</v>
      </c>
      <c r="E263" s="190">
        <v>1.4523503298730995</v>
      </c>
      <c r="F263" s="181">
        <v>118.314675149412</v>
      </c>
      <c r="G263" s="190">
        <v>0.31644178671218004</v>
      </c>
      <c r="H263" s="181">
        <v>83.00744416873448</v>
      </c>
      <c r="I263" s="190">
        <v>0.31756676486322338</v>
      </c>
      <c r="J263" s="181">
        <v>168.74150038985613</v>
      </c>
      <c r="K263" s="190">
        <v>0.31580976820277434</v>
      </c>
      <c r="L263" s="181">
        <v>15.63525641025641</v>
      </c>
      <c r="M263" s="190">
        <v>0.15304601914465216</v>
      </c>
      <c r="N263" s="181">
        <v>16.919384057971016</v>
      </c>
      <c r="O263" s="190">
        <v>0.45410287604394911</v>
      </c>
      <c r="P263" s="181"/>
      <c r="Q263" s="190"/>
      <c r="R263" s="181"/>
      <c r="S263" s="190"/>
      <c r="T263" s="181">
        <v>3.3636363636363638</v>
      </c>
      <c r="U263" s="190">
        <v>2.1072115042357802</v>
      </c>
      <c r="V263" s="181">
        <v>669.35851991648974</v>
      </c>
      <c r="W263" s="190">
        <v>0.4465217456121382</v>
      </c>
    </row>
    <row r="264" spans="1:23" s="4" customFormat="1" ht="24" customHeight="1" x14ac:dyDescent="0.15">
      <c r="A264" s="110"/>
      <c r="B264" s="105"/>
      <c r="C264" s="62"/>
      <c r="D264" s="187">
        <v>18134.510521275959</v>
      </c>
      <c r="E264" s="191">
        <v>100</v>
      </c>
      <c r="F264" s="187">
        <v>37389.08074647715</v>
      </c>
      <c r="G264" s="191">
        <v>100</v>
      </c>
      <c r="H264" s="187">
        <v>26138.580403552602</v>
      </c>
      <c r="I264" s="191">
        <v>100</v>
      </c>
      <c r="J264" s="187">
        <v>53431.374637376961</v>
      </c>
      <c r="K264" s="191">
        <v>100</v>
      </c>
      <c r="L264" s="187">
        <v>10216.049066574333</v>
      </c>
      <c r="M264" s="191">
        <v>100</v>
      </c>
      <c r="N264" s="187">
        <v>3725.8922923741884</v>
      </c>
      <c r="O264" s="191">
        <v>100</v>
      </c>
      <c r="P264" s="187">
        <v>583</v>
      </c>
      <c r="Q264" s="191">
        <v>100</v>
      </c>
      <c r="R264" s="187">
        <v>126.90909090909092</v>
      </c>
      <c r="S264" s="191">
        <v>100</v>
      </c>
      <c r="T264" s="187">
        <v>159.62499999999997</v>
      </c>
      <c r="U264" s="191">
        <v>100</v>
      </c>
      <c r="V264" s="187">
        <v>149905.0217585403</v>
      </c>
      <c r="W264" s="191">
        <v>100</v>
      </c>
    </row>
    <row r="265" spans="1:23" s="4" customFormat="1" ht="24" hidden="1" customHeight="1" x14ac:dyDescent="0.15">
      <c r="A265" s="234" t="s">
        <v>189</v>
      </c>
      <c r="B265" s="245"/>
      <c r="C265" s="111" t="s">
        <v>178</v>
      </c>
      <c r="D265" s="17">
        <v>30143</v>
      </c>
      <c r="E265" s="82">
        <f t="shared" ref="E265:E271" si="0">ROUND(D265/D$271*10^2,1)</f>
        <v>64.099999999999994</v>
      </c>
      <c r="F265" s="17">
        <v>97</v>
      </c>
      <c r="G265" s="82">
        <f t="shared" ref="G265:G271" si="1">ROUND(F265/F$271*10^2,1)</f>
        <v>46.6</v>
      </c>
      <c r="H265" s="17">
        <v>11681</v>
      </c>
      <c r="I265" s="82">
        <f t="shared" ref="I265:I271" si="2">ROUND(H265/H$271*10^2,1)</f>
        <v>41.9</v>
      </c>
      <c r="J265" s="17">
        <v>28817</v>
      </c>
      <c r="K265" s="82">
        <f t="shared" ref="K265:K271" si="3">ROUND(J265/J$271*10^2,1)</f>
        <v>37.6</v>
      </c>
      <c r="L265" s="17">
        <v>6786</v>
      </c>
      <c r="M265" s="82">
        <f t="shared" ref="M265:M271" si="4">ROUND(L265/L$271*10^2,1)</f>
        <v>42.5</v>
      </c>
      <c r="N265" s="17">
        <v>1121</v>
      </c>
      <c r="O265" s="82">
        <f t="shared" ref="O265:O271" si="5">ROUND(N265/N$271*10^2,1)</f>
        <v>34.200000000000003</v>
      </c>
      <c r="P265" s="30"/>
      <c r="Q265" s="17">
        <v>181</v>
      </c>
      <c r="R265" s="115">
        <f t="shared" ref="R265:R271" si="6">ROUND(Q265/Q$271*10^2,1)</f>
        <v>14.6</v>
      </c>
      <c r="S265" s="82"/>
      <c r="T265" s="17">
        <v>9</v>
      </c>
      <c r="U265" s="82">
        <f t="shared" ref="U265:U271" si="7">ROUND(T265/T$271*10^2,1)</f>
        <v>3.7</v>
      </c>
      <c r="V265" s="116"/>
      <c r="W265" s="82"/>
    </row>
    <row r="266" spans="1:23" s="4" customFormat="1" ht="24" hidden="1" customHeight="1" x14ac:dyDescent="0.15">
      <c r="A266" s="256"/>
      <c r="B266" s="245"/>
      <c r="C266" s="6" t="s">
        <v>190</v>
      </c>
      <c r="D266" s="16">
        <v>12848</v>
      </c>
      <c r="E266" s="75">
        <f t="shared" si="0"/>
        <v>27.3</v>
      </c>
      <c r="F266" s="16">
        <v>70</v>
      </c>
      <c r="G266" s="75">
        <f t="shared" si="1"/>
        <v>33.700000000000003</v>
      </c>
      <c r="H266" s="16">
        <v>10290</v>
      </c>
      <c r="I266" s="75">
        <f t="shared" si="2"/>
        <v>36.9</v>
      </c>
      <c r="J266" s="16">
        <v>32562</v>
      </c>
      <c r="K266" s="75">
        <f t="shared" si="3"/>
        <v>42.5</v>
      </c>
      <c r="L266" s="16">
        <v>5718</v>
      </c>
      <c r="M266" s="75">
        <f t="shared" si="4"/>
        <v>35.799999999999997</v>
      </c>
      <c r="N266" s="16">
        <v>1394</v>
      </c>
      <c r="O266" s="75">
        <f t="shared" si="5"/>
        <v>42.6</v>
      </c>
      <c r="P266" s="28"/>
      <c r="Q266" s="16">
        <v>703</v>
      </c>
      <c r="R266" s="95">
        <f t="shared" si="6"/>
        <v>56.6</v>
      </c>
      <c r="S266" s="75"/>
      <c r="T266" s="16">
        <v>119</v>
      </c>
      <c r="U266" s="75">
        <f t="shared" si="7"/>
        <v>48.8</v>
      </c>
      <c r="V266" s="16"/>
      <c r="W266" s="75"/>
    </row>
    <row r="267" spans="1:23" s="4" customFormat="1" ht="24" hidden="1" customHeight="1" x14ac:dyDescent="0.15">
      <c r="A267" s="256"/>
      <c r="B267" s="245"/>
      <c r="C267" s="6" t="s">
        <v>191</v>
      </c>
      <c r="D267" s="16">
        <v>2846</v>
      </c>
      <c r="E267" s="75">
        <f t="shared" si="0"/>
        <v>6.1</v>
      </c>
      <c r="F267" s="16">
        <v>15</v>
      </c>
      <c r="G267" s="75">
        <f t="shared" si="1"/>
        <v>7.2</v>
      </c>
      <c r="H267" s="16">
        <v>3594</v>
      </c>
      <c r="I267" s="75">
        <f t="shared" si="2"/>
        <v>12.9</v>
      </c>
      <c r="J267" s="16">
        <v>8616</v>
      </c>
      <c r="K267" s="75">
        <f t="shared" si="3"/>
        <v>11.2</v>
      </c>
      <c r="L267" s="16">
        <v>2447</v>
      </c>
      <c r="M267" s="75">
        <f t="shared" si="4"/>
        <v>15.3</v>
      </c>
      <c r="N267" s="16">
        <v>445</v>
      </c>
      <c r="O267" s="75">
        <f t="shared" si="5"/>
        <v>13.6</v>
      </c>
      <c r="P267" s="28"/>
      <c r="Q267" s="16">
        <v>209</v>
      </c>
      <c r="R267" s="95">
        <f t="shared" si="6"/>
        <v>16.8</v>
      </c>
      <c r="S267" s="75"/>
      <c r="T267" s="16">
        <v>74</v>
      </c>
      <c r="U267" s="75">
        <f t="shared" si="7"/>
        <v>30.3</v>
      </c>
      <c r="V267" s="16"/>
      <c r="W267" s="75"/>
    </row>
    <row r="268" spans="1:23" s="4" customFormat="1" ht="24" hidden="1" customHeight="1" x14ac:dyDescent="0.15">
      <c r="A268" s="256"/>
      <c r="B268" s="245"/>
      <c r="C268" s="6" t="s">
        <v>192</v>
      </c>
      <c r="D268" s="16">
        <v>405</v>
      </c>
      <c r="E268" s="75">
        <f t="shared" si="0"/>
        <v>0.9</v>
      </c>
      <c r="F268" s="16">
        <v>16</v>
      </c>
      <c r="G268" s="75">
        <f t="shared" si="1"/>
        <v>7.7</v>
      </c>
      <c r="H268" s="16">
        <v>763</v>
      </c>
      <c r="I268" s="75">
        <f t="shared" si="2"/>
        <v>2.7</v>
      </c>
      <c r="J268" s="16">
        <v>2598</v>
      </c>
      <c r="K268" s="75">
        <f t="shared" si="3"/>
        <v>3.4</v>
      </c>
      <c r="L268" s="16">
        <v>382</v>
      </c>
      <c r="M268" s="75">
        <f t="shared" si="4"/>
        <v>2.4</v>
      </c>
      <c r="N268" s="16">
        <v>121</v>
      </c>
      <c r="O268" s="75">
        <f t="shared" si="5"/>
        <v>3.7</v>
      </c>
      <c r="P268" s="28"/>
      <c r="Q268" s="16">
        <v>47</v>
      </c>
      <c r="R268" s="95">
        <f t="shared" si="6"/>
        <v>3.8</v>
      </c>
      <c r="S268" s="75"/>
      <c r="T268" s="16">
        <v>26</v>
      </c>
      <c r="U268" s="75">
        <f t="shared" si="7"/>
        <v>10.7</v>
      </c>
      <c r="V268" s="16"/>
      <c r="W268" s="75"/>
    </row>
    <row r="269" spans="1:23" s="4" customFormat="1" ht="24" hidden="1" customHeight="1" x14ac:dyDescent="0.15">
      <c r="A269" s="256"/>
      <c r="B269" s="245"/>
      <c r="C269" s="6" t="s">
        <v>193</v>
      </c>
      <c r="D269" s="16">
        <v>163</v>
      </c>
      <c r="E269" s="75">
        <f t="shared" si="0"/>
        <v>0.3</v>
      </c>
      <c r="F269" s="16">
        <v>10</v>
      </c>
      <c r="G269" s="75">
        <f t="shared" si="1"/>
        <v>4.8</v>
      </c>
      <c r="H269" s="16">
        <v>725</v>
      </c>
      <c r="I269" s="75">
        <f t="shared" si="2"/>
        <v>2.6</v>
      </c>
      <c r="J269" s="16">
        <v>1594</v>
      </c>
      <c r="K269" s="75">
        <f t="shared" si="3"/>
        <v>2.1</v>
      </c>
      <c r="L269" s="16">
        <v>296</v>
      </c>
      <c r="M269" s="75">
        <f t="shared" si="4"/>
        <v>1.9</v>
      </c>
      <c r="N269" s="16">
        <v>50</v>
      </c>
      <c r="O269" s="75">
        <f t="shared" si="5"/>
        <v>1.5</v>
      </c>
      <c r="P269" s="28"/>
      <c r="Q269" s="16">
        <v>39</v>
      </c>
      <c r="R269" s="95">
        <f t="shared" si="6"/>
        <v>3.1</v>
      </c>
      <c r="S269" s="75"/>
      <c r="T269" s="16">
        <v>12</v>
      </c>
      <c r="U269" s="75">
        <f t="shared" si="7"/>
        <v>4.9000000000000004</v>
      </c>
      <c r="V269" s="16"/>
      <c r="W269" s="75"/>
    </row>
    <row r="270" spans="1:23" s="4" customFormat="1" ht="24" hidden="1" customHeight="1" x14ac:dyDescent="0.15">
      <c r="A270" s="256"/>
      <c r="B270" s="245"/>
      <c r="C270" s="7" t="s">
        <v>194</v>
      </c>
      <c r="D270" s="15">
        <v>631</v>
      </c>
      <c r="E270" s="76">
        <f t="shared" si="0"/>
        <v>1.3</v>
      </c>
      <c r="F270" s="15"/>
      <c r="G270" s="76">
        <f t="shared" si="1"/>
        <v>0</v>
      </c>
      <c r="H270" s="15">
        <v>845</v>
      </c>
      <c r="I270" s="76">
        <f t="shared" si="2"/>
        <v>3</v>
      </c>
      <c r="J270" s="15">
        <v>2422</v>
      </c>
      <c r="K270" s="76">
        <f t="shared" si="3"/>
        <v>3.2</v>
      </c>
      <c r="L270" s="15">
        <v>351</v>
      </c>
      <c r="M270" s="76">
        <f t="shared" si="4"/>
        <v>2.2000000000000002</v>
      </c>
      <c r="N270" s="15">
        <v>145</v>
      </c>
      <c r="O270" s="76">
        <f t="shared" si="5"/>
        <v>4.4000000000000004</v>
      </c>
      <c r="P270" s="29"/>
      <c r="Q270" s="15">
        <v>63</v>
      </c>
      <c r="R270" s="117">
        <f t="shared" si="6"/>
        <v>5.0999999999999996</v>
      </c>
      <c r="S270" s="76"/>
      <c r="T270" s="15">
        <v>4</v>
      </c>
      <c r="U270" s="76">
        <f t="shared" si="7"/>
        <v>1.6</v>
      </c>
      <c r="V270" s="15"/>
      <c r="W270" s="76"/>
    </row>
    <row r="271" spans="1:23" s="4" customFormat="1" ht="24" hidden="1" customHeight="1" x14ac:dyDescent="0.15">
      <c r="A271" s="110"/>
      <c r="B271" s="105"/>
      <c r="C271" s="62" t="s">
        <v>37</v>
      </c>
      <c r="D271" s="66">
        <f>SUM(D265:D270)</f>
        <v>47036</v>
      </c>
      <c r="E271" s="77">
        <f t="shared" si="0"/>
        <v>100</v>
      </c>
      <c r="F271" s="66">
        <f>SUM(F265:F270)</f>
        <v>208</v>
      </c>
      <c r="G271" s="77">
        <f t="shared" si="1"/>
        <v>100</v>
      </c>
      <c r="H271" s="66">
        <f>SUM(H265:H270)</f>
        <v>27898</v>
      </c>
      <c r="I271" s="77">
        <f t="shared" si="2"/>
        <v>100</v>
      </c>
      <c r="J271" s="66">
        <f>SUM(J265:J270)</f>
        <v>76609</v>
      </c>
      <c r="K271" s="77">
        <f t="shared" si="3"/>
        <v>100</v>
      </c>
      <c r="L271" s="66">
        <f>SUM(L265:L270)</f>
        <v>15980</v>
      </c>
      <c r="M271" s="77">
        <f t="shared" si="4"/>
        <v>100</v>
      </c>
      <c r="N271" s="66">
        <f>SUM(N265:N270)</f>
        <v>3276</v>
      </c>
      <c r="O271" s="77">
        <f t="shared" si="5"/>
        <v>100</v>
      </c>
      <c r="P271" s="27"/>
      <c r="Q271" s="66">
        <f>SUM(Q265:Q270)</f>
        <v>1242</v>
      </c>
      <c r="R271" s="118">
        <f t="shared" si="6"/>
        <v>100</v>
      </c>
      <c r="S271" s="96"/>
      <c r="T271" s="66">
        <f>SUM(T265:T270)</f>
        <v>244</v>
      </c>
      <c r="U271" s="77">
        <f t="shared" si="7"/>
        <v>100</v>
      </c>
      <c r="V271" s="66"/>
      <c r="W271" s="77"/>
    </row>
    <row r="272" spans="1:23" s="4" customFormat="1" ht="24" hidden="1" customHeight="1" x14ac:dyDescent="0.15">
      <c r="A272" s="234" t="s">
        <v>195</v>
      </c>
      <c r="B272" s="245"/>
      <c r="C272" s="111" t="s">
        <v>100</v>
      </c>
      <c r="D272" s="17"/>
      <c r="E272" s="119">
        <f t="shared" ref="E272:E277" si="8">SUM(E258-E265)</f>
        <v>5.6423169424592885</v>
      </c>
      <c r="F272" s="120"/>
      <c r="G272" s="119">
        <f t="shared" ref="G272:G277" si="9">SUM(G258-G265)</f>
        <v>12.578040776121405</v>
      </c>
      <c r="H272" s="120"/>
      <c r="I272" s="119">
        <f t="shared" ref="I272:I277" si="10">SUM(I258-I265)</f>
        <v>9.8328143575686227</v>
      </c>
      <c r="J272" s="120"/>
      <c r="K272" s="119">
        <f t="shared" ref="K272:K277" si="11">SUM(K258-K265)</f>
        <v>8.486609459540567</v>
      </c>
      <c r="L272" s="120"/>
      <c r="M272" s="119">
        <f t="shared" ref="M272:M277" si="12">SUM(M258-M265)</f>
        <v>4.6586010208428803</v>
      </c>
      <c r="N272" s="120"/>
      <c r="O272" s="119">
        <f t="shared" ref="O272:O277" si="13">SUM(O258-O265)</f>
        <v>6.9496702924917528</v>
      </c>
      <c r="P272" s="121"/>
      <c r="Q272" s="122"/>
      <c r="R272" s="123">
        <f>ROUND((P258+R258)/(P$264+R$264)*10^2,1)-R265</f>
        <v>11.1</v>
      </c>
      <c r="S272" s="124"/>
      <c r="T272" s="120"/>
      <c r="U272" s="119">
        <f>SUM(U258-U265)</f>
        <v>11.300062814333398</v>
      </c>
      <c r="V272" s="120"/>
      <c r="W272" s="119"/>
    </row>
    <row r="273" spans="1:23" s="4" customFormat="1" ht="24" hidden="1" customHeight="1" x14ac:dyDescent="0.15">
      <c r="A273" s="256"/>
      <c r="B273" s="245"/>
      <c r="C273" s="6" t="s">
        <v>196</v>
      </c>
      <c r="D273" s="16"/>
      <c r="E273" s="125">
        <f t="shared" si="8"/>
        <v>-1.3111174385870683</v>
      </c>
      <c r="F273" s="126"/>
      <c r="G273" s="125">
        <f t="shared" si="9"/>
        <v>-0.97937159139760865</v>
      </c>
      <c r="H273" s="126"/>
      <c r="I273" s="125">
        <f t="shared" si="10"/>
        <v>3.4698360867666622</v>
      </c>
      <c r="J273" s="126"/>
      <c r="K273" s="125">
        <f t="shared" si="11"/>
        <v>1.8857906019282424</v>
      </c>
      <c r="L273" s="126"/>
      <c r="M273" s="125">
        <f t="shared" si="12"/>
        <v>9.5386608981522798</v>
      </c>
      <c r="N273" s="126"/>
      <c r="O273" s="125">
        <f t="shared" si="13"/>
        <v>9.1724597954159179</v>
      </c>
      <c r="P273" s="127"/>
      <c r="Q273" s="128"/>
      <c r="R273" s="126">
        <f>ROUND((P259+R259)/(P$264+R$264)*10^2,1)-R266</f>
        <v>9.4999999999999929</v>
      </c>
      <c r="S273" s="125"/>
      <c r="T273" s="126"/>
      <c r="U273" s="125">
        <f>SUM(U259-U266)</f>
        <v>27.987730825226791</v>
      </c>
      <c r="V273" s="126"/>
      <c r="W273" s="125"/>
    </row>
    <row r="274" spans="1:23" s="4" customFormat="1" ht="24" hidden="1" customHeight="1" x14ac:dyDescent="0.15">
      <c r="A274" s="256"/>
      <c r="B274" s="245"/>
      <c r="C274" s="6" t="s">
        <v>191</v>
      </c>
      <c r="D274" s="16"/>
      <c r="E274" s="125">
        <f t="shared" si="8"/>
        <v>-3.5787237487423664</v>
      </c>
      <c r="F274" s="126"/>
      <c r="G274" s="125">
        <f t="shared" si="9"/>
        <v>-0.50101126836948495</v>
      </c>
      <c r="H274" s="126"/>
      <c r="I274" s="125">
        <f t="shared" si="10"/>
        <v>-7.3532835159267549</v>
      </c>
      <c r="J274" s="126"/>
      <c r="K274" s="125">
        <f t="shared" si="11"/>
        <v>-4.7526643342416293</v>
      </c>
      <c r="L274" s="126"/>
      <c r="M274" s="125">
        <f t="shared" si="12"/>
        <v>-9.8619288141317476</v>
      </c>
      <c r="N274" s="126"/>
      <c r="O274" s="125">
        <f t="shared" si="13"/>
        <v>-9.524977722477777</v>
      </c>
      <c r="P274" s="127"/>
      <c r="Q274" s="128"/>
      <c r="R274" s="126">
        <f>ROUND((P260+R260)/(P$264+R$264)*10^2,1)-R267</f>
        <v>-9.6000000000000014</v>
      </c>
      <c r="S274" s="125"/>
      <c r="T274" s="126"/>
      <c r="U274" s="125">
        <f>SUM(U260-U267)</f>
        <v>-27.622155173737468</v>
      </c>
      <c r="V274" s="126"/>
      <c r="W274" s="125"/>
    </row>
    <row r="275" spans="1:23" s="4" customFormat="1" ht="24" hidden="1" customHeight="1" x14ac:dyDescent="0.15">
      <c r="A275" s="256"/>
      <c r="B275" s="245"/>
      <c r="C275" s="6" t="s">
        <v>192</v>
      </c>
      <c r="D275" s="16"/>
      <c r="E275" s="125">
        <f t="shared" si="8"/>
        <v>-0.63453604103247785</v>
      </c>
      <c r="F275" s="126"/>
      <c r="G275" s="125">
        <f t="shared" si="9"/>
        <v>-6.812815630617223</v>
      </c>
      <c r="H275" s="126"/>
      <c r="I275" s="125">
        <f t="shared" si="10"/>
        <v>-0.67659877741354713</v>
      </c>
      <c r="J275" s="126"/>
      <c r="K275" s="125">
        <f t="shared" si="11"/>
        <v>-1.1624541863494331</v>
      </c>
      <c r="L275" s="126"/>
      <c r="M275" s="125">
        <f t="shared" si="12"/>
        <v>-1.1276747502924398</v>
      </c>
      <c r="N275" s="126"/>
      <c r="O275" s="125">
        <f t="shared" si="13"/>
        <v>-1.7233016839619388</v>
      </c>
      <c r="P275" s="127"/>
      <c r="Q275" s="128"/>
      <c r="R275" s="126"/>
      <c r="S275" s="125"/>
      <c r="T275" s="126"/>
      <c r="U275" s="125">
        <f>SUM(U261-U268)</f>
        <v>-9.0294179065518136</v>
      </c>
      <c r="V275" s="126"/>
      <c r="W275" s="125"/>
    </row>
    <row r="276" spans="1:23" s="4" customFormat="1" ht="24" hidden="1" customHeight="1" x14ac:dyDescent="0.15">
      <c r="A276" s="256"/>
      <c r="B276" s="245"/>
      <c r="C276" s="6" t="s">
        <v>197</v>
      </c>
      <c r="D276" s="16"/>
      <c r="E276" s="125">
        <f t="shared" si="8"/>
        <v>-0.27029004397047418</v>
      </c>
      <c r="F276" s="126"/>
      <c r="G276" s="125">
        <f t="shared" si="9"/>
        <v>-4.6012840724492561</v>
      </c>
      <c r="H276" s="126"/>
      <c r="I276" s="125">
        <f t="shared" si="10"/>
        <v>-2.5903349158582065</v>
      </c>
      <c r="J276" s="126"/>
      <c r="K276" s="125">
        <f t="shared" si="11"/>
        <v>-1.573091309080493</v>
      </c>
      <c r="L276" s="126"/>
      <c r="M276" s="125">
        <f t="shared" si="12"/>
        <v>-1.2607043737156829</v>
      </c>
      <c r="N276" s="126"/>
      <c r="O276" s="125">
        <f t="shared" si="13"/>
        <v>-0.92795355751188746</v>
      </c>
      <c r="P276" s="127"/>
      <c r="Q276" s="128"/>
      <c r="R276" s="126">
        <f>ROUND((P262+R262)/(P$264+R$264)*10^2,1)-R269</f>
        <v>-2.6</v>
      </c>
      <c r="S276" s="125"/>
      <c r="T276" s="126"/>
      <c r="U276" s="125">
        <f>SUM(U262-U269)</f>
        <v>-3.1434320635066868</v>
      </c>
      <c r="V276" s="126"/>
      <c r="W276" s="125"/>
    </row>
    <row r="277" spans="1:23" s="4" customFormat="1" ht="24" hidden="1" customHeight="1" x14ac:dyDescent="0.15">
      <c r="A277" s="256"/>
      <c r="B277" s="245"/>
      <c r="C277" s="7" t="s">
        <v>198</v>
      </c>
      <c r="D277" s="15"/>
      <c r="E277" s="129">
        <f t="shared" si="8"/>
        <v>0.15235032987309949</v>
      </c>
      <c r="F277" s="130"/>
      <c r="G277" s="129">
        <f t="shared" si="9"/>
        <v>0.31644178671218004</v>
      </c>
      <c r="H277" s="130"/>
      <c r="I277" s="129">
        <f t="shared" si="10"/>
        <v>-2.6824332351367768</v>
      </c>
      <c r="J277" s="130"/>
      <c r="K277" s="129">
        <f t="shared" si="11"/>
        <v>-2.8841902317972257</v>
      </c>
      <c r="L277" s="130"/>
      <c r="M277" s="129">
        <f t="shared" si="12"/>
        <v>-2.0469539808553479</v>
      </c>
      <c r="N277" s="130"/>
      <c r="O277" s="129">
        <f t="shared" si="13"/>
        <v>-3.9458971239560512</v>
      </c>
      <c r="P277" s="131"/>
      <c r="Q277" s="132"/>
      <c r="R277" s="130"/>
      <c r="S277" s="129"/>
      <c r="T277" s="130"/>
      <c r="U277" s="129"/>
      <c r="V277" s="130"/>
      <c r="W277" s="129"/>
    </row>
    <row r="278" spans="1:23" s="4" customFormat="1" ht="24" hidden="1" customHeight="1" x14ac:dyDescent="0.15">
      <c r="A278" s="110"/>
      <c r="B278" s="105"/>
      <c r="C278" s="62" t="s">
        <v>37</v>
      </c>
      <c r="D278" s="252" t="s">
        <v>199</v>
      </c>
      <c r="E278" s="253"/>
      <c r="F278" s="252" t="s">
        <v>200</v>
      </c>
      <c r="G278" s="253"/>
      <c r="H278" s="252" t="s">
        <v>201</v>
      </c>
      <c r="I278" s="253"/>
      <c r="J278" s="252" t="s">
        <v>199</v>
      </c>
      <c r="K278" s="253"/>
      <c r="L278" s="252" t="s">
        <v>200</v>
      </c>
      <c r="M278" s="253"/>
      <c r="N278" s="252" t="s">
        <v>201</v>
      </c>
      <c r="O278" s="253"/>
      <c r="P278" s="252" t="s">
        <v>202</v>
      </c>
      <c r="Q278" s="253"/>
      <c r="R278" s="252" t="s">
        <v>203</v>
      </c>
      <c r="S278" s="253"/>
      <c r="T278" s="252" t="s">
        <v>199</v>
      </c>
      <c r="U278" s="253"/>
      <c r="V278" s="252" t="s">
        <v>200</v>
      </c>
      <c r="W278" s="253"/>
    </row>
    <row r="279" spans="1:23" ht="24" customHeight="1" x14ac:dyDescent="0.15">
      <c r="A279" s="8"/>
      <c r="B279" s="60"/>
      <c r="C279" s="8"/>
      <c r="D279" s="20"/>
      <c r="E279" s="71"/>
      <c r="F279" s="20"/>
      <c r="G279" s="71"/>
      <c r="H279" s="20"/>
      <c r="I279" s="71"/>
      <c r="J279" s="20"/>
      <c r="K279" s="71"/>
      <c r="L279" s="20"/>
      <c r="M279" s="71"/>
      <c r="N279" s="64" t="s">
        <v>28</v>
      </c>
      <c r="O279" s="133" t="s">
        <v>33</v>
      </c>
      <c r="P279" s="20"/>
      <c r="Q279" s="71"/>
      <c r="R279" s="21"/>
      <c r="S279" s="71"/>
      <c r="T279" s="59"/>
      <c r="U279" s="71"/>
      <c r="V279" s="21"/>
      <c r="W279" s="71"/>
    </row>
    <row r="280" spans="1:23" ht="24" customHeight="1" x14ac:dyDescent="0.15">
      <c r="A280" s="8"/>
      <c r="B280" s="60"/>
      <c r="C280" s="8"/>
      <c r="D280" s="20"/>
      <c r="E280" s="71"/>
      <c r="F280" s="20"/>
      <c r="G280" s="71"/>
      <c r="H280" s="20"/>
      <c r="I280" s="71"/>
      <c r="J280" s="20"/>
      <c r="K280" s="71"/>
      <c r="L280" s="20"/>
      <c r="M280" s="71"/>
      <c r="N280" s="21"/>
      <c r="O280" s="71" t="s">
        <v>204</v>
      </c>
      <c r="P280" s="20"/>
      <c r="Q280" s="71"/>
      <c r="R280" s="21"/>
      <c r="S280" s="71"/>
      <c r="T280" s="59"/>
      <c r="U280" s="71"/>
      <c r="V280" s="21"/>
      <c r="W280" s="71"/>
    </row>
  </sheetData>
  <mergeCells count="71">
    <mergeCell ref="V278:W278"/>
    <mergeCell ref="J278:K278"/>
    <mergeCell ref="L278:M278"/>
    <mergeCell ref="N278:O278"/>
    <mergeCell ref="P278:Q278"/>
    <mergeCell ref="R278:S278"/>
    <mergeCell ref="T278:U278"/>
    <mergeCell ref="A202:A208"/>
    <mergeCell ref="B202:B207"/>
    <mergeCell ref="B209:B214"/>
    <mergeCell ref="H278:I278"/>
    <mergeCell ref="A223:A229"/>
    <mergeCell ref="B223:B228"/>
    <mergeCell ref="B230:B235"/>
    <mergeCell ref="B237:B242"/>
    <mergeCell ref="B244:B249"/>
    <mergeCell ref="B251:B256"/>
    <mergeCell ref="A258:B263"/>
    <mergeCell ref="A265:B270"/>
    <mergeCell ref="A272:B277"/>
    <mergeCell ref="D278:E278"/>
    <mergeCell ref="F278:G278"/>
    <mergeCell ref="B216:B221"/>
    <mergeCell ref="B195:B200"/>
    <mergeCell ref="A181:A187"/>
    <mergeCell ref="B181:B186"/>
    <mergeCell ref="B118:B123"/>
    <mergeCell ref="B125:B130"/>
    <mergeCell ref="B132:B137"/>
    <mergeCell ref="A139:A145"/>
    <mergeCell ref="B139:B144"/>
    <mergeCell ref="B146:B151"/>
    <mergeCell ref="B153:B158"/>
    <mergeCell ref="B160:B165"/>
    <mergeCell ref="B167:B172"/>
    <mergeCell ref="B174:B179"/>
    <mergeCell ref="B188:B193"/>
    <mergeCell ref="B111:B116"/>
    <mergeCell ref="A55:A61"/>
    <mergeCell ref="B55:B60"/>
    <mergeCell ref="B62:B67"/>
    <mergeCell ref="B69:B74"/>
    <mergeCell ref="A76:A82"/>
    <mergeCell ref="B76:B81"/>
    <mergeCell ref="B83:B88"/>
    <mergeCell ref="A90:A96"/>
    <mergeCell ref="B90:B95"/>
    <mergeCell ref="B97:B102"/>
    <mergeCell ref="B104:B109"/>
    <mergeCell ref="B20:B25"/>
    <mergeCell ref="B27:B32"/>
    <mergeCell ref="B34:B39"/>
    <mergeCell ref="B41:B46"/>
    <mergeCell ref="A48:A54"/>
    <mergeCell ref="B48:B53"/>
    <mergeCell ref="A6:A11"/>
    <mergeCell ref="B6:B11"/>
    <mergeCell ref="A13:A19"/>
    <mergeCell ref="B13:B18"/>
    <mergeCell ref="D4:E5"/>
    <mergeCell ref="V4:W5"/>
    <mergeCell ref="A5:B5"/>
    <mergeCell ref="F5:G5"/>
    <mergeCell ref="H5:I5"/>
    <mergeCell ref="J5:K5"/>
    <mergeCell ref="L5:M5"/>
    <mergeCell ref="N5:O5"/>
    <mergeCell ref="P5:Q5"/>
    <mergeCell ref="R5:S5"/>
    <mergeCell ref="T5:U5"/>
    <mergeCell ref="F4:U4"/>
  </mergeCells>
  <phoneticPr fontId="3"/>
  <pageMargins left="0.59055118110236227" right="0.59055118110236227" top="0.98425196850393704" bottom="0.98425196850393704" header="0.51181102362204722" footer="0.51181102362204722"/>
  <pageSetup paperSize="9" scale="57" orientation="portrait" r:id="rId1"/>
  <headerFooter alignWithMargins="0"/>
  <rowBreaks count="5" manualBreakCount="5">
    <brk id="47" max="22" man="1"/>
    <brk id="89" max="22" man="1"/>
    <brk id="138" max="22" man="1"/>
    <brk id="180" max="22" man="1"/>
    <brk id="222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A1:S127"/>
  <sheetViews>
    <sheetView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7.25" style="22" customWidth="1"/>
    <col min="2" max="2" width="19" style="22" customWidth="1"/>
    <col min="3" max="3" width="12.625" style="93" customWidth="1"/>
    <col min="4" max="6" width="12.625" style="94" customWidth="1"/>
    <col min="7" max="7" width="12.625" style="93" customWidth="1"/>
    <col min="8" max="9" width="12.625" style="94" customWidth="1"/>
    <col min="10" max="10" width="12.625" style="93" customWidth="1"/>
    <col min="11" max="14" width="12.625" style="22" customWidth="1"/>
    <col min="15" max="19" width="9" style="22" customWidth="1"/>
    <col min="20" max="16384" width="8.875" style="22"/>
  </cols>
  <sheetData>
    <row r="1" spans="1:13" ht="17.25" customHeight="1" x14ac:dyDescent="0.15">
      <c r="A1" s="34" t="s">
        <v>205</v>
      </c>
      <c r="B1" s="31"/>
      <c r="C1" s="84"/>
      <c r="D1" s="37"/>
      <c r="E1" s="37"/>
      <c r="F1" s="37"/>
      <c r="G1" s="84"/>
      <c r="H1" s="37"/>
      <c r="I1" s="37"/>
      <c r="J1" s="84"/>
      <c r="K1" s="31"/>
      <c r="L1" s="31"/>
      <c r="M1" s="31"/>
    </row>
    <row r="2" spans="1:13" ht="17.25" customHeight="1" x14ac:dyDescent="0.15">
      <c r="A2" s="34"/>
      <c r="B2" s="31"/>
      <c r="C2" s="84"/>
      <c r="D2" s="37"/>
      <c r="E2" s="37"/>
      <c r="F2" s="37"/>
      <c r="G2" s="84"/>
      <c r="H2" s="37"/>
      <c r="I2" s="37"/>
      <c r="J2" s="84"/>
      <c r="K2" s="31"/>
      <c r="L2" s="31"/>
      <c r="M2" s="31"/>
    </row>
    <row r="3" spans="1:13" ht="17.25" customHeight="1" x14ac:dyDescent="0.15">
      <c r="A3" s="34"/>
      <c r="B3" s="31"/>
      <c r="C3" s="134"/>
      <c r="D3" s="37"/>
      <c r="E3" s="84"/>
      <c r="F3" s="37"/>
      <c r="G3" s="37"/>
      <c r="H3" s="84"/>
      <c r="I3" s="31"/>
      <c r="J3" s="31"/>
      <c r="K3" s="31"/>
      <c r="L3" s="35" t="s">
        <v>29</v>
      </c>
      <c r="M3" s="31"/>
    </row>
    <row r="4" spans="1:13" ht="17.25" customHeight="1" x14ac:dyDescent="0.15">
      <c r="A4" s="135"/>
      <c r="B4" s="36" t="s">
        <v>0</v>
      </c>
      <c r="C4" s="260" t="s">
        <v>206</v>
      </c>
      <c r="D4" s="262" t="s">
        <v>207</v>
      </c>
      <c r="E4" s="263"/>
      <c r="F4" s="263"/>
      <c r="G4" s="263"/>
      <c r="H4" s="263"/>
      <c r="I4" s="263"/>
      <c r="J4" s="263"/>
      <c r="K4" s="264"/>
      <c r="L4" s="265" t="s">
        <v>40</v>
      </c>
      <c r="M4" s="86"/>
    </row>
    <row r="5" spans="1:13" ht="50.25" customHeight="1" x14ac:dyDescent="0.15">
      <c r="A5" s="24" t="s">
        <v>208</v>
      </c>
      <c r="B5" s="136" t="s">
        <v>65</v>
      </c>
      <c r="C5" s="261"/>
      <c r="D5" s="25" t="s">
        <v>209</v>
      </c>
      <c r="E5" s="25" t="s">
        <v>210</v>
      </c>
      <c r="F5" s="25" t="s">
        <v>211</v>
      </c>
      <c r="G5" s="25" t="s">
        <v>212</v>
      </c>
      <c r="H5" s="25" t="s">
        <v>213</v>
      </c>
      <c r="I5" s="25" t="s">
        <v>214</v>
      </c>
      <c r="J5" s="25" t="s">
        <v>215</v>
      </c>
      <c r="K5" s="25" t="s">
        <v>216</v>
      </c>
      <c r="L5" s="266"/>
      <c r="M5" s="86"/>
    </row>
    <row r="6" spans="1:13" ht="20.100000000000001" customHeight="1" x14ac:dyDescent="0.15">
      <c r="A6" s="257" t="s">
        <v>217</v>
      </c>
      <c r="B6" s="137" t="s">
        <v>172</v>
      </c>
      <c r="C6" s="138">
        <f>IF('2-12-1'!E258&lt;&gt;"",'2-12-1'!E258," ")</f>
        <v>69.742316942459283</v>
      </c>
      <c r="D6" s="68">
        <f>IF('2-12-1'!G258&lt;&gt;"",'2-12-1'!G258," ")</f>
        <v>59.178040776121406</v>
      </c>
      <c r="E6" s="68">
        <f>IF('2-12-1'!I258&lt;&gt;"",'2-12-1'!I258," ")</f>
        <v>51.732814357568621</v>
      </c>
      <c r="F6" s="68">
        <f>IF('2-12-1'!K258&lt;&gt;"",'2-12-1'!K258," ")</f>
        <v>46.086609459540568</v>
      </c>
      <c r="G6" s="68">
        <f>IF('2-12-1'!M258&lt;&gt;"",'2-12-1'!M258," ")</f>
        <v>47.15860102084288</v>
      </c>
      <c r="H6" s="68">
        <f>IF('2-12-1'!O258&lt;&gt;"",'2-12-1'!O258," ")</f>
        <v>41.149670292491756</v>
      </c>
      <c r="I6" s="68">
        <f>IF('2-12-1'!Q258&lt;&gt;"",'2-12-1'!Q258," ")</f>
        <v>25.646986683902188</v>
      </c>
      <c r="J6" s="68">
        <f>IF('2-12-1'!S258&lt;&gt;"",'2-12-1'!S258," ")</f>
        <v>26.162083216637583</v>
      </c>
      <c r="K6" s="68">
        <f>IF('2-12-1'!U258&lt;&gt;"",'2-12-1'!U258," ")</f>
        <v>15.000062814333399</v>
      </c>
      <c r="L6" s="67">
        <f>IF('2-12-1'!W258&lt;&gt;"",'2-12-1'!W258," ")</f>
        <v>53.018965350831593</v>
      </c>
      <c r="M6" s="86"/>
    </row>
    <row r="7" spans="1:13" ht="20.100000000000001" customHeight="1" x14ac:dyDescent="0.15">
      <c r="A7" s="258"/>
      <c r="B7" s="69" t="s">
        <v>218</v>
      </c>
      <c r="C7" s="139">
        <f>IF('2-12-1'!E259&lt;&gt;"",'2-12-1'!E259," ")</f>
        <v>25.988882561412932</v>
      </c>
      <c r="D7" s="69">
        <f>IF('2-12-1'!G259&lt;&gt;"",'2-12-1'!G259," ")</f>
        <v>32.720628408602394</v>
      </c>
      <c r="E7" s="69">
        <f>IF('2-12-1'!I259&lt;&gt;"",'2-12-1'!I259," ")</f>
        <v>40.369836086766661</v>
      </c>
      <c r="F7" s="69">
        <f>IF('2-12-1'!K259&lt;&gt;"",'2-12-1'!K259," ")</f>
        <v>44.385790601928242</v>
      </c>
      <c r="G7" s="69">
        <f>IF('2-12-1'!M259&lt;&gt;"",'2-12-1'!M259," ")</f>
        <v>45.338660898152277</v>
      </c>
      <c r="H7" s="69">
        <f>IF('2-12-1'!O259&lt;&gt;"",'2-12-1'!O259," ")</f>
        <v>51.772459795415919</v>
      </c>
      <c r="I7" s="69">
        <f>IF('2-12-1'!Q259&lt;&gt;"",'2-12-1'!Q259," ")</f>
        <v>66.420977618680652</v>
      </c>
      <c r="J7" s="69">
        <f>IF('2-12-1'!S259&lt;&gt;"",'2-12-1'!S259," ")</f>
        <v>64.835360248759429</v>
      </c>
      <c r="K7" s="69">
        <f>IF('2-12-1'!U259&lt;&gt;"",'2-12-1'!U259," ")</f>
        <v>76.787730825226788</v>
      </c>
      <c r="L7" s="69">
        <f>IF('2-12-1'!W259&lt;&gt;"",'2-12-1'!W259," ")</f>
        <v>38.936543202150624</v>
      </c>
      <c r="M7" s="86"/>
    </row>
    <row r="8" spans="1:13" ht="20.100000000000001" customHeight="1" x14ac:dyDescent="0.15">
      <c r="A8" s="258"/>
      <c r="B8" s="69" t="s">
        <v>219</v>
      </c>
      <c r="C8" s="139">
        <f>IF('2-12-1'!E260&lt;&gt;"",'2-12-1'!E260," ")</f>
        <v>2.5212762512576332</v>
      </c>
      <c r="D8" s="69">
        <f>IF('2-12-1'!G260&lt;&gt;"",'2-12-1'!G260," ")</f>
        <v>6.6989887316305152</v>
      </c>
      <c r="E8" s="69">
        <f>IF('2-12-1'!I260&lt;&gt;"",'2-12-1'!I260," ")</f>
        <v>5.5467164840732455</v>
      </c>
      <c r="F8" s="69">
        <f>IF('2-12-1'!K260&lt;&gt;"",'2-12-1'!K260," ")</f>
        <v>6.44733566575837</v>
      </c>
      <c r="G8" s="69">
        <f>IF('2-12-1'!M260&lt;&gt;"",'2-12-1'!M260," ")</f>
        <v>5.438071185868254</v>
      </c>
      <c r="H8" s="69">
        <f>IF('2-12-1'!O260&lt;&gt;"",'2-12-1'!O260," ")</f>
        <v>4.0750222775222227</v>
      </c>
      <c r="I8" s="69">
        <f>IF('2-12-1'!Q260&lt;&gt;"",'2-12-1'!Q260," ")</f>
        <v>7.2832177393293058</v>
      </c>
      <c r="J8" s="69">
        <f>IF('2-12-1'!S260&lt;&gt;"",'2-12-1'!S260," ")</f>
        <v>6.8919343487658962</v>
      </c>
      <c r="K8" s="69">
        <f>IF('2-12-1'!U260&lt;&gt;"",'2-12-1'!U260," ")</f>
        <v>2.6778448262625338</v>
      </c>
      <c r="L8" s="69">
        <f>IF('2-12-1'!W260&lt;&gt;"",'2-12-1'!W260," ")</f>
        <v>5.7499831931441907</v>
      </c>
      <c r="M8" s="86"/>
    </row>
    <row r="9" spans="1:13" ht="20.100000000000001" customHeight="1" x14ac:dyDescent="0.15">
      <c r="A9" s="258"/>
      <c r="B9" s="69" t="s">
        <v>220</v>
      </c>
      <c r="C9" s="139">
        <f>IF('2-12-1'!E261&lt;&gt;"",'2-12-1'!E261," ")</f>
        <v>0.26546395896752217</v>
      </c>
      <c r="D9" s="69">
        <f>IF('2-12-1'!G261&lt;&gt;"",'2-12-1'!G261," ")</f>
        <v>0.88718436938277756</v>
      </c>
      <c r="E9" s="69">
        <f>IF('2-12-1'!I261&lt;&gt;"",'2-12-1'!I261," ")</f>
        <v>2.0234012225864531</v>
      </c>
      <c r="F9" s="69">
        <f>IF('2-12-1'!K261&lt;&gt;"",'2-12-1'!K261," ")</f>
        <v>2.2375458136505668</v>
      </c>
      <c r="G9" s="69">
        <f>IF('2-12-1'!M261&lt;&gt;"",'2-12-1'!M261," ")</f>
        <v>1.2723252497075601</v>
      </c>
      <c r="H9" s="69">
        <f>IF('2-12-1'!O261&lt;&gt;"",'2-12-1'!O261," ")</f>
        <v>1.9766983160380613</v>
      </c>
      <c r="I9" s="69" t="str">
        <f>IF('2-12-1'!Q261&lt;&gt;"",'2-12-1'!Q261," ")</f>
        <v xml:space="preserve"> </v>
      </c>
      <c r="J9" s="69">
        <f>IF('2-12-1'!S261&lt;&gt;"",'2-12-1'!S261," ")</f>
        <v>2.1106221858370855</v>
      </c>
      <c r="K9" s="69">
        <f>IF('2-12-1'!U261&lt;&gt;"",'2-12-1'!U261," ")</f>
        <v>1.6705820934481861</v>
      </c>
      <c r="L9" s="69">
        <f>IF('2-12-1'!W261&lt;&gt;"",'2-12-1'!W261," ")</f>
        <v>1.5431549554445509</v>
      </c>
      <c r="M9" s="86"/>
    </row>
    <row r="10" spans="1:13" ht="20.100000000000001" customHeight="1" x14ac:dyDescent="0.15">
      <c r="A10" s="258"/>
      <c r="B10" s="69" t="s">
        <v>180</v>
      </c>
      <c r="C10" s="139">
        <f>IF('2-12-1'!E262&lt;&gt;"",'2-12-1'!E262," ")</f>
        <v>2.9709956029525794E-2</v>
      </c>
      <c r="D10" s="69">
        <f>IF('2-12-1'!G262&lt;&gt;"",'2-12-1'!G262," ")</f>
        <v>0.19871592755074374</v>
      </c>
      <c r="E10" s="69">
        <f>IF('2-12-1'!I262&lt;&gt;"",'2-12-1'!I262," ")</f>
        <v>9.6650841417934164E-3</v>
      </c>
      <c r="F10" s="69">
        <f>IF('2-12-1'!K262&lt;&gt;"",'2-12-1'!K262," ")</f>
        <v>0.52690869091950721</v>
      </c>
      <c r="G10" s="69">
        <f>IF('2-12-1'!M262&lt;&gt;"",'2-12-1'!M262," ")</f>
        <v>0.63929562628431691</v>
      </c>
      <c r="H10" s="69">
        <f>IF('2-12-1'!O262&lt;&gt;"",'2-12-1'!O262," ")</f>
        <v>0.57204644248811254</v>
      </c>
      <c r="I10" s="69">
        <f>IF('2-12-1'!Q262&lt;&gt;"",'2-12-1'!Q262," ")</f>
        <v>0.64881795808785148</v>
      </c>
      <c r="J10" s="69" t="str">
        <f>IF('2-12-1'!S262&lt;&gt;"",'2-12-1'!S262," ")</f>
        <v xml:space="preserve"> </v>
      </c>
      <c r="K10" s="69">
        <f>IF('2-12-1'!U262&lt;&gt;"",'2-12-1'!U262," ")</f>
        <v>1.7565679364933133</v>
      </c>
      <c r="L10" s="69">
        <f>IF('2-12-1'!W262&lt;&gt;"",'2-12-1'!W262," ")</f>
        <v>0.30483155281691193</v>
      </c>
      <c r="M10" s="86"/>
    </row>
    <row r="11" spans="1:13" ht="20.100000000000001" customHeight="1" x14ac:dyDescent="0.15">
      <c r="A11" s="259"/>
      <c r="B11" s="70" t="s">
        <v>99</v>
      </c>
      <c r="C11" s="140">
        <f>IF('2-12-1'!E263&lt;&gt;"",'2-12-1'!E263," ")</f>
        <v>1.4523503298730995</v>
      </c>
      <c r="D11" s="70">
        <f>IF('2-12-1'!G263&lt;&gt;"",'2-12-1'!G263," ")</f>
        <v>0.31644178671218004</v>
      </c>
      <c r="E11" s="70">
        <f>IF('2-12-1'!I263&lt;&gt;"",'2-12-1'!I263," ")</f>
        <v>0.31756676486322338</v>
      </c>
      <c r="F11" s="70">
        <f>IF('2-12-1'!K263&lt;&gt;"",'2-12-1'!K263," ")</f>
        <v>0.31580976820277434</v>
      </c>
      <c r="G11" s="70">
        <f>IF('2-12-1'!M263&lt;&gt;"",'2-12-1'!M263," ")</f>
        <v>0.15304601914465216</v>
      </c>
      <c r="H11" s="70">
        <f>IF('2-12-1'!O263&lt;&gt;"",'2-12-1'!O263," ")</f>
        <v>0.45410287604394911</v>
      </c>
      <c r="I11" s="70" t="str">
        <f>IF('2-12-1'!Q263&lt;&gt;"",'2-12-1'!Q263," ")</f>
        <v xml:space="preserve"> </v>
      </c>
      <c r="J11" s="70" t="str">
        <f>IF('2-12-1'!S263&lt;&gt;"",'2-12-1'!S263," ")</f>
        <v xml:space="preserve"> </v>
      </c>
      <c r="K11" s="70">
        <f>IF('2-12-1'!U263&lt;&gt;"",'2-12-1'!U263," ")</f>
        <v>2.1072115042357802</v>
      </c>
      <c r="L11" s="70">
        <f>IF('2-12-1'!W263&lt;&gt;"",'2-12-1'!W263," ")</f>
        <v>0.4465217456121382</v>
      </c>
      <c r="M11" s="86"/>
    </row>
    <row r="12" spans="1:13" ht="20.100000000000001" customHeight="1" x14ac:dyDescent="0.15">
      <c r="A12" s="257" t="s">
        <v>30</v>
      </c>
      <c r="B12" s="137" t="s">
        <v>100</v>
      </c>
      <c r="C12" s="138">
        <f>IF(OR(C6=" ",C18=" "),"",C6-C18)</f>
        <v>5.852567751075533</v>
      </c>
      <c r="D12" s="138">
        <f t="shared" ref="D12:L12" si="0">IF(OR(D6=" ",D18=" "),"",D6-D18)</f>
        <v>12.381886316376402</v>
      </c>
      <c r="E12" s="138">
        <f t="shared" si="0"/>
        <v>6.1466780394839589</v>
      </c>
      <c r="F12" s="138">
        <f t="shared" si="0"/>
        <v>10.751498440595014</v>
      </c>
      <c r="G12" s="138">
        <f t="shared" si="0"/>
        <v>10.336012123011834</v>
      </c>
      <c r="H12" s="138">
        <f t="shared" si="0"/>
        <v>7.9679002543448263</v>
      </c>
      <c r="I12" s="138">
        <f t="shared" si="0"/>
        <v>3.264761942870404</v>
      </c>
      <c r="J12" s="138">
        <f t="shared" si="0"/>
        <v>9.5212656874401098</v>
      </c>
      <c r="K12" s="138">
        <f t="shared" si="0"/>
        <v>10.201573665402965</v>
      </c>
      <c r="L12" s="138">
        <f t="shared" si="0"/>
        <v>8.8726727141863648</v>
      </c>
      <c r="M12" s="86"/>
    </row>
    <row r="13" spans="1:13" ht="20.100000000000001" customHeight="1" x14ac:dyDescent="0.15">
      <c r="A13" s="258"/>
      <c r="B13" s="69" t="s">
        <v>90</v>
      </c>
      <c r="C13" s="139">
        <f t="shared" ref="C13:L17" si="1">IF(OR(C7=" ",C19=" "),"",C7-C19)</f>
        <v>-2.7187535747932827</v>
      </c>
      <c r="D13" s="139">
        <f t="shared" si="1"/>
        <v>-7.734060358120459</v>
      </c>
      <c r="E13" s="139">
        <f t="shared" si="1"/>
        <v>3.6431043103370087E-2</v>
      </c>
      <c r="F13" s="139">
        <f t="shared" si="1"/>
        <v>-5.2796406586883222</v>
      </c>
      <c r="G13" s="139">
        <f t="shared" si="1"/>
        <v>-0.18599854170334851</v>
      </c>
      <c r="H13" s="139">
        <f t="shared" si="1"/>
        <v>-1.1898044572067334</v>
      </c>
      <c r="I13" s="139">
        <f t="shared" si="1"/>
        <v>0.67307022859360188</v>
      </c>
      <c r="J13" s="139">
        <f t="shared" si="1"/>
        <v>-8.6016375011602406</v>
      </c>
      <c r="K13" s="139">
        <f t="shared" si="1"/>
        <v>2.7067640273604638</v>
      </c>
      <c r="L13" s="139">
        <f t="shared" si="1"/>
        <v>-3.6917936239030169</v>
      </c>
      <c r="M13" s="86"/>
    </row>
    <row r="14" spans="1:13" ht="20.100000000000001" customHeight="1" x14ac:dyDescent="0.15">
      <c r="A14" s="258"/>
      <c r="B14" s="69" t="s">
        <v>179</v>
      </c>
      <c r="C14" s="139">
        <f t="shared" si="1"/>
        <v>-2.319309900795449</v>
      </c>
      <c r="D14" s="139">
        <f t="shared" si="1"/>
        <v>-1.0564716799065152</v>
      </c>
      <c r="E14" s="139">
        <f t="shared" si="1"/>
        <v>-3.7875070179164485</v>
      </c>
      <c r="F14" s="139">
        <f t="shared" si="1"/>
        <v>-3.6354934029208987</v>
      </c>
      <c r="G14" s="139">
        <f t="shared" si="1"/>
        <v>-5.8937474423797243</v>
      </c>
      <c r="H14" s="139">
        <f t="shared" si="1"/>
        <v>-4.8289929890593122</v>
      </c>
      <c r="I14" s="139">
        <f t="shared" si="1"/>
        <v>-2.5318124055808084</v>
      </c>
      <c r="J14" s="139">
        <f t="shared" si="1"/>
        <v>1.319904990574531</v>
      </c>
      <c r="K14" s="139">
        <f t="shared" si="1"/>
        <v>-15.471924651953602</v>
      </c>
      <c r="L14" s="139">
        <f t="shared" si="1"/>
        <v>-2.8699704725677257</v>
      </c>
      <c r="M14" s="86"/>
    </row>
    <row r="15" spans="1:13" ht="20.100000000000001" customHeight="1" x14ac:dyDescent="0.15">
      <c r="A15" s="258"/>
      <c r="B15" s="69" t="s">
        <v>79</v>
      </c>
      <c r="C15" s="139">
        <f t="shared" si="1"/>
        <v>-2.086326460407764</v>
      </c>
      <c r="D15" s="139">
        <f t="shared" si="1"/>
        <v>-2.6949945687625734</v>
      </c>
      <c r="E15" s="139">
        <f t="shared" si="1"/>
        <v>-0.76757349696166521</v>
      </c>
      <c r="F15" s="139">
        <f t="shared" si="1"/>
        <v>-0.79343273064958275</v>
      </c>
      <c r="G15" s="139">
        <f t="shared" si="1"/>
        <v>-2.4903521717153341</v>
      </c>
      <c r="H15" s="139">
        <f t="shared" si="1"/>
        <v>-1.9440541243296399</v>
      </c>
      <c r="I15" s="139" t="str">
        <f t="shared" si="1"/>
        <v/>
      </c>
      <c r="J15" s="139">
        <f t="shared" si="1"/>
        <v>-0.60822491584511829</v>
      </c>
      <c r="K15" s="139">
        <f t="shared" si="1"/>
        <v>-0.92282381931083224</v>
      </c>
      <c r="L15" s="139">
        <f t="shared" si="1"/>
        <v>-1.5380170620632456</v>
      </c>
      <c r="M15" s="86"/>
    </row>
    <row r="16" spans="1:13" ht="20.100000000000001" customHeight="1" x14ac:dyDescent="0.15">
      <c r="A16" s="258"/>
      <c r="B16" s="69" t="s">
        <v>221</v>
      </c>
      <c r="C16" s="139">
        <f t="shared" si="1"/>
        <v>-8.7213517805560595E-2</v>
      </c>
      <c r="D16" s="139">
        <f t="shared" si="1"/>
        <v>-0.58573913598214766</v>
      </c>
      <c r="E16" s="139">
        <f t="shared" si="1"/>
        <v>-0.77603771579779779</v>
      </c>
      <c r="F16" s="139">
        <f t="shared" si="1"/>
        <v>-0.78242085937219097</v>
      </c>
      <c r="G16" s="139">
        <f t="shared" si="1"/>
        <v>-0.58894060677769733</v>
      </c>
      <c r="H16" s="139">
        <f t="shared" si="1"/>
        <v>9.9313427636967655E-2</v>
      </c>
      <c r="I16" s="139" t="str">
        <f t="shared" si="1"/>
        <v/>
      </c>
      <c r="J16" s="139" t="str">
        <f t="shared" si="1"/>
        <v/>
      </c>
      <c r="K16" s="139" t="str">
        <f t="shared" si="1"/>
        <v/>
      </c>
      <c r="L16" s="139">
        <f t="shared" si="1"/>
        <v>-0.58088184673359522</v>
      </c>
      <c r="M16" s="86"/>
    </row>
    <row r="17" spans="1:13" ht="20.100000000000001" customHeight="1" x14ac:dyDescent="0.15">
      <c r="A17" s="259"/>
      <c r="B17" s="70" t="s">
        <v>120</v>
      </c>
      <c r="C17" s="140">
        <f t="shared" si="1"/>
        <v>1.3590357027265036</v>
      </c>
      <c r="D17" s="140">
        <f t="shared" si="1"/>
        <v>-0.31062057360467998</v>
      </c>
      <c r="E17" s="140">
        <f t="shared" si="1"/>
        <v>-0.85199085191141499</v>
      </c>
      <c r="F17" s="140">
        <f t="shared" si="1"/>
        <v>-0.26051078896400098</v>
      </c>
      <c r="G17" s="140">
        <f t="shared" si="1"/>
        <v>-1.176973360435829</v>
      </c>
      <c r="H17" s="140">
        <f t="shared" si="1"/>
        <v>-0.10436211138611812</v>
      </c>
      <c r="I17" s="140" t="str">
        <f t="shared" si="1"/>
        <v/>
      </c>
      <c r="J17" s="140" t="str">
        <f t="shared" si="1"/>
        <v/>
      </c>
      <c r="K17" s="140">
        <f t="shared" si="1"/>
        <v>1.7298428420076877</v>
      </c>
      <c r="L17" s="140">
        <f t="shared" si="1"/>
        <v>-0.19200970891878455</v>
      </c>
      <c r="M17" s="86"/>
    </row>
    <row r="18" spans="1:13" ht="20.100000000000001" customHeight="1" x14ac:dyDescent="0.15">
      <c r="A18" s="257" t="s">
        <v>222</v>
      </c>
      <c r="B18" s="137" t="s">
        <v>129</v>
      </c>
      <c r="C18" s="138">
        <v>63.88974919138375</v>
      </c>
      <c r="D18" s="68">
        <v>46.796154459745004</v>
      </c>
      <c r="E18" s="68">
        <v>45.586136318084662</v>
      </c>
      <c r="F18" s="68">
        <v>35.335111018945554</v>
      </c>
      <c r="G18" s="68">
        <v>36.822588897831046</v>
      </c>
      <c r="H18" s="68">
        <v>33.181770038146929</v>
      </c>
      <c r="I18" s="68">
        <v>22.382224741031784</v>
      </c>
      <c r="J18" s="68">
        <v>16.640817529197474</v>
      </c>
      <c r="K18" s="68">
        <v>4.7984891489304351</v>
      </c>
      <c r="L18" s="67">
        <v>44.146292636645228</v>
      </c>
      <c r="M18" s="86"/>
    </row>
    <row r="19" spans="1:13" ht="20.100000000000001" customHeight="1" x14ac:dyDescent="0.15">
      <c r="A19" s="258"/>
      <c r="B19" s="69" t="s">
        <v>113</v>
      </c>
      <c r="C19" s="139">
        <v>28.707636136206215</v>
      </c>
      <c r="D19" s="69">
        <v>40.454688766722853</v>
      </c>
      <c r="E19" s="69">
        <v>40.333405043663291</v>
      </c>
      <c r="F19" s="69">
        <v>49.665431260616565</v>
      </c>
      <c r="G19" s="69">
        <v>45.524659439855625</v>
      </c>
      <c r="H19" s="69">
        <v>52.962264252622653</v>
      </c>
      <c r="I19" s="69">
        <v>65.74790739008705</v>
      </c>
      <c r="J19" s="69">
        <v>73.436997749919669</v>
      </c>
      <c r="K19" s="69">
        <v>74.080966797866324</v>
      </c>
      <c r="L19" s="69">
        <v>42.628336826053641</v>
      </c>
      <c r="M19" s="86"/>
    </row>
    <row r="20" spans="1:13" ht="20.100000000000001" customHeight="1" x14ac:dyDescent="0.15">
      <c r="A20" s="258"/>
      <c r="B20" s="69" t="s">
        <v>219</v>
      </c>
      <c r="C20" s="139">
        <v>4.8405861520530822</v>
      </c>
      <c r="D20" s="69">
        <v>7.7554604115370305</v>
      </c>
      <c r="E20" s="69">
        <v>9.334223501989694</v>
      </c>
      <c r="F20" s="69">
        <v>10.082829068679269</v>
      </c>
      <c r="G20" s="69">
        <v>11.331818628247978</v>
      </c>
      <c r="H20" s="69">
        <v>8.9040152665815349</v>
      </c>
      <c r="I20" s="69">
        <v>9.8150301449101143</v>
      </c>
      <c r="J20" s="69">
        <v>5.5720293581913651</v>
      </c>
      <c r="K20" s="69">
        <v>18.149769478216136</v>
      </c>
      <c r="L20" s="69">
        <v>8.6199536657119165</v>
      </c>
      <c r="M20" s="86"/>
    </row>
    <row r="21" spans="1:13" ht="20.100000000000001" customHeight="1" x14ac:dyDescent="0.15">
      <c r="A21" s="258"/>
      <c r="B21" s="69" t="s">
        <v>166</v>
      </c>
      <c r="C21" s="139">
        <v>2.3517904193752863</v>
      </c>
      <c r="D21" s="69">
        <v>3.582178938145351</v>
      </c>
      <c r="E21" s="69">
        <v>2.7909747195481183</v>
      </c>
      <c r="F21" s="69">
        <v>3.0309785443001496</v>
      </c>
      <c r="G21" s="69">
        <v>3.762677421422894</v>
      </c>
      <c r="H21" s="69">
        <v>3.9207524403677012</v>
      </c>
      <c r="I21" s="69">
        <v>2.0548377239710582</v>
      </c>
      <c r="J21" s="69">
        <v>2.7188471016822038</v>
      </c>
      <c r="K21" s="69">
        <v>2.5934059127590183</v>
      </c>
      <c r="L21" s="69">
        <v>3.0811720175077966</v>
      </c>
      <c r="M21" s="86"/>
    </row>
    <row r="22" spans="1:13" ht="20.100000000000001" customHeight="1" x14ac:dyDescent="0.15">
      <c r="A22" s="258"/>
      <c r="B22" s="69" t="s">
        <v>176</v>
      </c>
      <c r="C22" s="139">
        <v>0.11692347383508639</v>
      </c>
      <c r="D22" s="69">
        <v>0.78445506353289141</v>
      </c>
      <c r="E22" s="69">
        <v>0.78570279993959125</v>
      </c>
      <c r="F22" s="69">
        <v>1.3093295502916982</v>
      </c>
      <c r="G22" s="69">
        <v>1.2282362330620142</v>
      </c>
      <c r="H22" s="69">
        <v>0.47273301485114488</v>
      </c>
      <c r="I22" s="69" t="s">
        <v>34</v>
      </c>
      <c r="J22" s="69">
        <v>1.6313082610093221</v>
      </c>
      <c r="K22" s="69" t="s">
        <v>34</v>
      </c>
      <c r="L22" s="69">
        <v>0.8857133995505071</v>
      </c>
      <c r="M22" s="86"/>
    </row>
    <row r="23" spans="1:13" ht="20.100000000000001" customHeight="1" x14ac:dyDescent="0.15">
      <c r="A23" s="259"/>
      <c r="B23" s="70" t="s">
        <v>223</v>
      </c>
      <c r="C23" s="140">
        <v>9.3314627146595983E-2</v>
      </c>
      <c r="D23" s="70">
        <v>0.62706236031686002</v>
      </c>
      <c r="E23" s="70">
        <v>1.1695576167746384</v>
      </c>
      <c r="F23" s="70">
        <v>0.57632055716677533</v>
      </c>
      <c r="G23" s="70">
        <v>1.3300193795804811</v>
      </c>
      <c r="H23" s="70">
        <v>0.55846498743006723</v>
      </c>
      <c r="I23" s="70" t="s">
        <v>34</v>
      </c>
      <c r="J23" s="70" t="s">
        <v>34</v>
      </c>
      <c r="K23" s="70">
        <v>0.3773686622280924</v>
      </c>
      <c r="L23" s="70">
        <v>0.63853145453092275</v>
      </c>
      <c r="M23" s="86"/>
    </row>
    <row r="24" spans="1:13" ht="20.100000000000001" customHeight="1" x14ac:dyDescent="0.15">
      <c r="A24" s="257" t="s">
        <v>30</v>
      </c>
      <c r="B24" s="137" t="s">
        <v>95</v>
      </c>
      <c r="C24" s="138">
        <f>IF(OR(C18=" ",C30=" "),"",C18-C30)</f>
        <v>12.789749191383748</v>
      </c>
      <c r="D24" s="138">
        <f t="shared" ref="D24:L24" si="2">IF(OR(D18=" ",D30=" "),"",D18-D30)</f>
        <v>13.096154459745001</v>
      </c>
      <c r="E24" s="138">
        <f t="shared" si="2"/>
        <v>15.286136318084662</v>
      </c>
      <c r="F24" s="138">
        <f t="shared" si="2"/>
        <v>7.2351110189455525</v>
      </c>
      <c r="G24" s="138">
        <f t="shared" si="2"/>
        <v>13.022588897831046</v>
      </c>
      <c r="H24" s="138">
        <f t="shared" si="2"/>
        <v>6.3817700381469287</v>
      </c>
      <c r="I24" s="138">
        <f t="shared" si="2"/>
        <v>-6.9177752589682164</v>
      </c>
      <c r="J24" s="138">
        <f t="shared" si="2"/>
        <v>3.9408175291974743</v>
      </c>
      <c r="K24" s="138">
        <f t="shared" si="2"/>
        <v>3.0984891489304349</v>
      </c>
      <c r="L24" s="138">
        <f t="shared" si="2"/>
        <v>10.946292636645225</v>
      </c>
      <c r="M24" s="86"/>
    </row>
    <row r="25" spans="1:13" ht="20.100000000000001" customHeight="1" x14ac:dyDescent="0.15">
      <c r="A25" s="258"/>
      <c r="B25" s="69" t="s">
        <v>77</v>
      </c>
      <c r="C25" s="139">
        <f t="shared" ref="C25:L29" si="3">IF(OR(C19=" ",C31=" "),"",C19-C31)</f>
        <v>-7.092363863793782</v>
      </c>
      <c r="D25" s="139">
        <f t="shared" si="3"/>
        <v>2.0546887667228546</v>
      </c>
      <c r="E25" s="139">
        <f t="shared" si="3"/>
        <v>-3.2665949563367107</v>
      </c>
      <c r="F25" s="139">
        <f t="shared" si="3"/>
        <v>5.1654312606165647</v>
      </c>
      <c r="G25" s="139">
        <f t="shared" si="3"/>
        <v>-5.7753405601443717</v>
      </c>
      <c r="H25" s="139">
        <f t="shared" si="3"/>
        <v>2.6622642526226556</v>
      </c>
      <c r="I25" s="139">
        <f t="shared" si="3"/>
        <v>6.4479073900870532</v>
      </c>
      <c r="J25" s="139">
        <f t="shared" si="3"/>
        <v>0.53699774991966365</v>
      </c>
      <c r="K25" s="139">
        <f t="shared" si="3"/>
        <v>-5.9190332021336758</v>
      </c>
      <c r="L25" s="139">
        <f t="shared" si="3"/>
        <v>0.42833682605363776</v>
      </c>
      <c r="M25" s="86"/>
    </row>
    <row r="26" spans="1:13" ht="20.100000000000001" customHeight="1" x14ac:dyDescent="0.15">
      <c r="A26" s="258"/>
      <c r="B26" s="69" t="s">
        <v>219</v>
      </c>
      <c r="C26" s="139">
        <f t="shared" si="3"/>
        <v>-1.6594138479469178</v>
      </c>
      <c r="D26" s="139">
        <f t="shared" si="3"/>
        <v>-7.0445395884629702</v>
      </c>
      <c r="E26" s="139">
        <f t="shared" si="3"/>
        <v>-3.9657764980103067</v>
      </c>
      <c r="F26" s="139">
        <f t="shared" si="3"/>
        <v>-5.6171709313207305</v>
      </c>
      <c r="G26" s="139">
        <f t="shared" si="3"/>
        <v>-3.2681813717520214</v>
      </c>
      <c r="H26" s="139">
        <f t="shared" si="3"/>
        <v>-5.9959847334184655</v>
      </c>
      <c r="I26" s="139">
        <f t="shared" si="3"/>
        <v>2.6150301449101141</v>
      </c>
      <c r="J26" s="139">
        <f t="shared" si="3"/>
        <v>-7.6279706418086342</v>
      </c>
      <c r="K26" s="139">
        <f t="shared" si="3"/>
        <v>4.6497694782161361</v>
      </c>
      <c r="L26" s="139">
        <f t="shared" si="3"/>
        <v>-4.8800463342880835</v>
      </c>
      <c r="M26" s="86"/>
    </row>
    <row r="27" spans="1:13" ht="20.100000000000001" customHeight="1" x14ac:dyDescent="0.15">
      <c r="A27" s="258"/>
      <c r="B27" s="69" t="s">
        <v>224</v>
      </c>
      <c r="C27" s="139">
        <f t="shared" si="3"/>
        <v>-0.54820958062471359</v>
      </c>
      <c r="D27" s="139">
        <f t="shared" si="3"/>
        <v>-3.7178210618546488</v>
      </c>
      <c r="E27" s="139">
        <f t="shared" si="3"/>
        <v>-4.8090252804518814</v>
      </c>
      <c r="F27" s="139">
        <f t="shared" si="3"/>
        <v>-3.1690214556998506</v>
      </c>
      <c r="G27" s="139">
        <f t="shared" si="3"/>
        <v>-1.5373225785771059</v>
      </c>
      <c r="H27" s="139">
        <f t="shared" si="3"/>
        <v>-0.87924755963229861</v>
      </c>
      <c r="I27" s="139">
        <f t="shared" si="3"/>
        <v>-1.1451622760289419</v>
      </c>
      <c r="J27" s="139" t="str">
        <f t="shared" si="3"/>
        <v/>
      </c>
      <c r="K27" s="139">
        <f t="shared" si="3"/>
        <v>-1.3065940872409816</v>
      </c>
      <c r="L27" s="139">
        <f t="shared" si="3"/>
        <v>-2.9188279824922034</v>
      </c>
      <c r="M27" s="86"/>
    </row>
    <row r="28" spans="1:13" ht="20.100000000000001" customHeight="1" x14ac:dyDescent="0.15">
      <c r="A28" s="258"/>
      <c r="B28" s="69" t="s">
        <v>109</v>
      </c>
      <c r="C28" s="139">
        <f t="shared" si="3"/>
        <v>-1.0830765261649136</v>
      </c>
      <c r="D28" s="139">
        <f t="shared" si="3"/>
        <v>-1.7155449364671087</v>
      </c>
      <c r="E28" s="139">
        <f t="shared" si="3"/>
        <v>-1.814297200060409</v>
      </c>
      <c r="F28" s="139">
        <f t="shared" si="3"/>
        <v>-1.1906704497083018</v>
      </c>
      <c r="G28" s="139">
        <f t="shared" si="3"/>
        <v>-0.97176376693798594</v>
      </c>
      <c r="H28" s="139">
        <f t="shared" si="3"/>
        <v>-1.6272669851488553</v>
      </c>
      <c r="I28" s="139" t="str">
        <f t="shared" si="3"/>
        <v/>
      </c>
      <c r="J28" s="139">
        <f t="shared" si="3"/>
        <v>0.43130826100932218</v>
      </c>
      <c r="K28" s="139" t="str">
        <f t="shared" si="3"/>
        <v/>
      </c>
      <c r="L28" s="139">
        <f t="shared" si="3"/>
        <v>-1.4142866004494927</v>
      </c>
      <c r="M28" s="86"/>
    </row>
    <row r="29" spans="1:13" ht="20.100000000000001" customHeight="1" x14ac:dyDescent="0.15">
      <c r="A29" s="259"/>
      <c r="B29" s="70" t="s">
        <v>225</v>
      </c>
      <c r="C29" s="140">
        <f t="shared" si="3"/>
        <v>-2.4066853728534041</v>
      </c>
      <c r="D29" s="140">
        <f t="shared" si="3"/>
        <v>-2.6729376396831399</v>
      </c>
      <c r="E29" s="140">
        <f t="shared" si="3"/>
        <v>-1.4304423832253617</v>
      </c>
      <c r="F29" s="140">
        <f t="shared" si="3"/>
        <v>-2.4236794428332247</v>
      </c>
      <c r="G29" s="140">
        <f t="shared" si="3"/>
        <v>-1.4699806204195187</v>
      </c>
      <c r="H29" s="140">
        <f t="shared" si="3"/>
        <v>-0.54153501256993286</v>
      </c>
      <c r="I29" s="140" t="str">
        <f t="shared" si="3"/>
        <v/>
      </c>
      <c r="J29" s="140" t="str">
        <f t="shared" si="3"/>
        <v/>
      </c>
      <c r="K29" s="140" t="str">
        <f t="shared" si="3"/>
        <v/>
      </c>
      <c r="L29" s="140">
        <f t="shared" si="3"/>
        <v>-2.2614685454690773</v>
      </c>
      <c r="M29" s="86"/>
    </row>
    <row r="30" spans="1:13" ht="20.100000000000001" customHeight="1" x14ac:dyDescent="0.15">
      <c r="A30" s="257" t="s">
        <v>226</v>
      </c>
      <c r="B30" s="137" t="s">
        <v>106</v>
      </c>
      <c r="C30" s="138">
        <v>51.1</v>
      </c>
      <c r="D30" s="68">
        <v>33.700000000000003</v>
      </c>
      <c r="E30" s="68">
        <v>30.3</v>
      </c>
      <c r="F30" s="68">
        <v>28.1</v>
      </c>
      <c r="G30" s="68">
        <v>23.8</v>
      </c>
      <c r="H30" s="68">
        <v>26.8</v>
      </c>
      <c r="I30" s="68">
        <v>29.3</v>
      </c>
      <c r="J30" s="68">
        <v>12.7</v>
      </c>
      <c r="K30" s="68">
        <v>1.7</v>
      </c>
      <c r="L30" s="67">
        <v>33.200000000000003</v>
      </c>
      <c r="M30" s="86"/>
    </row>
    <row r="31" spans="1:13" ht="20.100000000000001" customHeight="1" x14ac:dyDescent="0.15">
      <c r="A31" s="258"/>
      <c r="B31" s="69" t="s">
        <v>96</v>
      </c>
      <c r="C31" s="139">
        <v>35.799999999999997</v>
      </c>
      <c r="D31" s="69">
        <v>38.4</v>
      </c>
      <c r="E31" s="69">
        <v>43.6</v>
      </c>
      <c r="F31" s="69">
        <v>44.5</v>
      </c>
      <c r="G31" s="69">
        <v>51.3</v>
      </c>
      <c r="H31" s="69">
        <v>50.3</v>
      </c>
      <c r="I31" s="69">
        <v>59.3</v>
      </c>
      <c r="J31" s="69">
        <v>72.900000000000006</v>
      </c>
      <c r="K31" s="69">
        <v>80</v>
      </c>
      <c r="L31" s="69">
        <v>42.2</v>
      </c>
      <c r="M31" s="86"/>
    </row>
    <row r="32" spans="1:13" ht="20.100000000000001" customHeight="1" x14ac:dyDescent="0.15">
      <c r="A32" s="258"/>
      <c r="B32" s="69" t="s">
        <v>227</v>
      </c>
      <c r="C32" s="139">
        <v>6.5</v>
      </c>
      <c r="D32" s="69">
        <v>14.8</v>
      </c>
      <c r="E32" s="69">
        <v>13.3</v>
      </c>
      <c r="F32" s="69">
        <v>15.7</v>
      </c>
      <c r="G32" s="69">
        <v>14.6</v>
      </c>
      <c r="H32" s="69">
        <v>14.9</v>
      </c>
      <c r="I32" s="69">
        <v>7.2</v>
      </c>
      <c r="J32" s="69">
        <v>13.2</v>
      </c>
      <c r="K32" s="69">
        <v>13.5</v>
      </c>
      <c r="L32" s="69">
        <v>13.5</v>
      </c>
      <c r="M32" s="86"/>
    </row>
    <row r="33" spans="1:13" ht="20.100000000000001" customHeight="1" x14ac:dyDescent="0.15">
      <c r="A33" s="258"/>
      <c r="B33" s="69" t="s">
        <v>118</v>
      </c>
      <c r="C33" s="139">
        <v>2.9</v>
      </c>
      <c r="D33" s="69">
        <v>7.3</v>
      </c>
      <c r="E33" s="69">
        <v>7.6</v>
      </c>
      <c r="F33" s="69">
        <v>6.2</v>
      </c>
      <c r="G33" s="69">
        <v>5.3</v>
      </c>
      <c r="H33" s="69">
        <v>4.8</v>
      </c>
      <c r="I33" s="69">
        <v>3.2</v>
      </c>
      <c r="J33" s="69" t="s">
        <v>34</v>
      </c>
      <c r="K33" s="69">
        <v>3.9</v>
      </c>
      <c r="L33" s="69">
        <v>6</v>
      </c>
      <c r="M33" s="86"/>
    </row>
    <row r="34" spans="1:13" ht="20.100000000000001" customHeight="1" x14ac:dyDescent="0.15">
      <c r="A34" s="258"/>
      <c r="B34" s="69" t="s">
        <v>180</v>
      </c>
      <c r="C34" s="139">
        <v>1.2</v>
      </c>
      <c r="D34" s="69">
        <v>2.5</v>
      </c>
      <c r="E34" s="69">
        <v>2.6</v>
      </c>
      <c r="F34" s="69">
        <v>2.5</v>
      </c>
      <c r="G34" s="69">
        <v>2.2000000000000002</v>
      </c>
      <c r="H34" s="69">
        <v>2.1</v>
      </c>
      <c r="I34" s="69">
        <v>1</v>
      </c>
      <c r="J34" s="69">
        <v>1.2</v>
      </c>
      <c r="K34" s="69">
        <v>0.8</v>
      </c>
      <c r="L34" s="69">
        <v>2.2999999999999998</v>
      </c>
      <c r="M34" s="86"/>
    </row>
    <row r="35" spans="1:13" ht="20.100000000000001" customHeight="1" x14ac:dyDescent="0.15">
      <c r="A35" s="259"/>
      <c r="B35" s="70" t="s">
        <v>228</v>
      </c>
      <c r="C35" s="140">
        <v>2.5</v>
      </c>
      <c r="D35" s="70">
        <v>3.3</v>
      </c>
      <c r="E35" s="70">
        <v>2.6</v>
      </c>
      <c r="F35" s="70">
        <v>3</v>
      </c>
      <c r="G35" s="70">
        <v>2.8</v>
      </c>
      <c r="H35" s="70">
        <v>1.1000000000000001</v>
      </c>
      <c r="I35" s="70" t="s">
        <v>34</v>
      </c>
      <c r="J35" s="70" t="s">
        <v>34</v>
      </c>
      <c r="K35" s="70" t="s">
        <v>34</v>
      </c>
      <c r="L35" s="70">
        <v>2.9</v>
      </c>
      <c r="M35" s="86"/>
    </row>
    <row r="36" spans="1:13" ht="20.100000000000001" customHeight="1" x14ac:dyDescent="0.15">
      <c r="A36" s="257" t="s">
        <v>30</v>
      </c>
      <c r="B36" s="137" t="s">
        <v>140</v>
      </c>
      <c r="C36" s="138">
        <f>IF(OR(C30=" ",C42=" "),"",C30-C42)</f>
        <v>-1.6000000000000014</v>
      </c>
      <c r="D36" s="138">
        <f t="shared" ref="D36:L36" si="4">IF(OR(D30=" ",D42=" "),"",D30-D42)</f>
        <v>1.3000000000000043</v>
      </c>
      <c r="E36" s="138">
        <f t="shared" si="4"/>
        <v>0.19999999999999929</v>
      </c>
      <c r="F36" s="138">
        <f t="shared" si="4"/>
        <v>3.8000000000000007</v>
      </c>
      <c r="G36" s="138">
        <f t="shared" si="4"/>
        <v>1.8000000000000007</v>
      </c>
      <c r="H36" s="138">
        <f t="shared" si="4"/>
        <v>4.1999999999999993</v>
      </c>
      <c r="I36" s="138">
        <f t="shared" si="4"/>
        <v>10.100000000000001</v>
      </c>
      <c r="J36" s="138">
        <f t="shared" si="4"/>
        <v>-1.3000000000000007</v>
      </c>
      <c r="K36" s="138">
        <f t="shared" si="4"/>
        <v>-2.0999999999999996</v>
      </c>
      <c r="L36" s="138">
        <f t="shared" si="4"/>
        <v>1.7000000000000028</v>
      </c>
      <c r="M36" s="86"/>
    </row>
    <row r="37" spans="1:13" ht="20.100000000000001" customHeight="1" x14ac:dyDescent="0.15">
      <c r="A37" s="258"/>
      <c r="B37" s="69" t="s">
        <v>96</v>
      </c>
      <c r="C37" s="139">
        <f t="shared" ref="C37:L41" si="5">IF(OR(C31=" ",C43=" "),"",C31-C43)</f>
        <v>8.2999999999999972</v>
      </c>
      <c r="D37" s="139">
        <f t="shared" si="5"/>
        <v>-1</v>
      </c>
      <c r="E37" s="139">
        <f t="shared" si="5"/>
        <v>4.7000000000000028</v>
      </c>
      <c r="F37" s="139">
        <f t="shared" si="5"/>
        <v>-1</v>
      </c>
      <c r="G37" s="139">
        <f t="shared" si="5"/>
        <v>4.5999999999999943</v>
      </c>
      <c r="H37" s="139">
        <f t="shared" si="5"/>
        <v>-0.90000000000000568</v>
      </c>
      <c r="I37" s="139">
        <f t="shared" si="5"/>
        <v>-5.5</v>
      </c>
      <c r="J37" s="139">
        <f t="shared" si="5"/>
        <v>6.6000000000000085</v>
      </c>
      <c r="K37" s="139">
        <f t="shared" si="5"/>
        <v>0.5</v>
      </c>
      <c r="L37" s="139">
        <f t="shared" si="5"/>
        <v>1.6000000000000014</v>
      </c>
      <c r="M37" s="86"/>
    </row>
    <row r="38" spans="1:13" ht="20.100000000000001" customHeight="1" x14ac:dyDescent="0.15">
      <c r="A38" s="258"/>
      <c r="B38" s="69" t="s">
        <v>219</v>
      </c>
      <c r="C38" s="139">
        <f t="shared" si="5"/>
        <v>-6.9</v>
      </c>
      <c r="D38" s="139">
        <f t="shared" si="5"/>
        <v>-1.8999999999999986</v>
      </c>
      <c r="E38" s="139">
        <f t="shared" si="5"/>
        <v>-2.5999999999999996</v>
      </c>
      <c r="F38" s="139">
        <f t="shared" si="5"/>
        <v>-1.4000000000000021</v>
      </c>
      <c r="G38" s="139">
        <f t="shared" si="5"/>
        <v>-2.0999999999999996</v>
      </c>
      <c r="H38" s="139">
        <f t="shared" si="5"/>
        <v>-0.79999999999999893</v>
      </c>
      <c r="I38" s="139">
        <f t="shared" si="5"/>
        <v>-2.9999999999999991</v>
      </c>
      <c r="J38" s="139">
        <f t="shared" si="5"/>
        <v>-1.9000000000000004</v>
      </c>
      <c r="K38" s="139">
        <f t="shared" si="5"/>
        <v>1.9000000000000004</v>
      </c>
      <c r="L38" s="139">
        <f t="shared" si="5"/>
        <v>-2.6000000000000014</v>
      </c>
      <c r="M38" s="86"/>
    </row>
    <row r="39" spans="1:13" ht="20.100000000000001" customHeight="1" x14ac:dyDescent="0.15">
      <c r="A39" s="258"/>
      <c r="B39" s="69" t="s">
        <v>229</v>
      </c>
      <c r="C39" s="139">
        <f t="shared" si="5"/>
        <v>-0.20000000000000018</v>
      </c>
      <c r="D39" s="139">
        <f t="shared" si="5"/>
        <v>0.79999999999999982</v>
      </c>
      <c r="E39" s="139">
        <f t="shared" si="5"/>
        <v>9.9999999999999645E-2</v>
      </c>
      <c r="F39" s="139">
        <f t="shared" si="5"/>
        <v>-0.59999999999999964</v>
      </c>
      <c r="G39" s="139">
        <f t="shared" si="5"/>
        <v>-2.2999999999999998</v>
      </c>
      <c r="H39" s="139">
        <f t="shared" si="5"/>
        <v>-0.90000000000000036</v>
      </c>
      <c r="I39" s="139">
        <f t="shared" si="5"/>
        <v>-1.3999999999999995</v>
      </c>
      <c r="J39" s="139" t="str">
        <f t="shared" si="5"/>
        <v/>
      </c>
      <c r="K39" s="139">
        <f t="shared" si="5"/>
        <v>0.5</v>
      </c>
      <c r="L39" s="139">
        <f t="shared" si="5"/>
        <v>-0.20000000000000018</v>
      </c>
      <c r="M39" s="86"/>
    </row>
    <row r="40" spans="1:13" ht="20.100000000000001" customHeight="1" x14ac:dyDescent="0.15">
      <c r="A40" s="258"/>
      <c r="B40" s="69" t="s">
        <v>221</v>
      </c>
      <c r="C40" s="139">
        <f t="shared" si="5"/>
        <v>0.19999999999999996</v>
      </c>
      <c r="D40" s="139">
        <f t="shared" si="5"/>
        <v>-0.39999999999999991</v>
      </c>
      <c r="E40" s="139">
        <f t="shared" si="5"/>
        <v>-1.9999999999999996</v>
      </c>
      <c r="F40" s="139">
        <f t="shared" si="5"/>
        <v>-0.5</v>
      </c>
      <c r="G40" s="139">
        <f t="shared" si="5"/>
        <v>-0.69999999999999973</v>
      </c>
      <c r="H40" s="139">
        <f t="shared" si="5"/>
        <v>0.20000000000000018</v>
      </c>
      <c r="I40" s="139">
        <f t="shared" si="5"/>
        <v>0.19999999999999996</v>
      </c>
      <c r="J40" s="139" t="str">
        <f t="shared" si="5"/>
        <v/>
      </c>
      <c r="K40" s="139">
        <f t="shared" si="5"/>
        <v>-9.9999999999999978E-2</v>
      </c>
      <c r="L40" s="139">
        <f t="shared" si="5"/>
        <v>-0.5</v>
      </c>
      <c r="M40" s="86"/>
    </row>
    <row r="41" spans="1:13" ht="20.100000000000001" customHeight="1" x14ac:dyDescent="0.15">
      <c r="A41" s="259"/>
      <c r="B41" s="70" t="s">
        <v>153</v>
      </c>
      <c r="C41" s="140">
        <f t="shared" si="5"/>
        <v>0.20000000000000018</v>
      </c>
      <c r="D41" s="140">
        <f t="shared" si="5"/>
        <v>1.1999999999999997</v>
      </c>
      <c r="E41" s="140">
        <f t="shared" si="5"/>
        <v>-0.39999999999999991</v>
      </c>
      <c r="F41" s="140">
        <f t="shared" si="5"/>
        <v>-0.29999999999999982</v>
      </c>
      <c r="G41" s="140">
        <f t="shared" si="5"/>
        <v>-1.2000000000000002</v>
      </c>
      <c r="H41" s="140">
        <f t="shared" si="5"/>
        <v>-1.7999999999999998</v>
      </c>
      <c r="I41" s="140" t="str">
        <f t="shared" si="5"/>
        <v/>
      </c>
      <c r="J41" s="140" t="str">
        <f t="shared" si="5"/>
        <v/>
      </c>
      <c r="K41" s="140" t="str">
        <f t="shared" si="5"/>
        <v/>
      </c>
      <c r="L41" s="140">
        <f t="shared" si="5"/>
        <v>0</v>
      </c>
      <c r="M41" s="86"/>
    </row>
    <row r="42" spans="1:13" ht="20.100000000000001" customHeight="1" x14ac:dyDescent="0.15">
      <c r="A42" s="257" t="s">
        <v>230</v>
      </c>
      <c r="B42" s="137" t="s">
        <v>124</v>
      </c>
      <c r="C42" s="138">
        <v>52.7</v>
      </c>
      <c r="D42" s="68">
        <v>32.4</v>
      </c>
      <c r="E42" s="68">
        <v>30.1</v>
      </c>
      <c r="F42" s="68">
        <v>24.3</v>
      </c>
      <c r="G42" s="68">
        <v>22</v>
      </c>
      <c r="H42" s="68">
        <v>22.6</v>
      </c>
      <c r="I42" s="68">
        <v>19.2</v>
      </c>
      <c r="J42" s="68">
        <v>14</v>
      </c>
      <c r="K42" s="68">
        <v>3.8</v>
      </c>
      <c r="L42" s="67">
        <v>31.5</v>
      </c>
      <c r="M42" s="86"/>
    </row>
    <row r="43" spans="1:13" ht="20.100000000000001" customHeight="1" x14ac:dyDescent="0.15">
      <c r="A43" s="258"/>
      <c r="B43" s="69" t="s">
        <v>231</v>
      </c>
      <c r="C43" s="139">
        <v>27.5</v>
      </c>
      <c r="D43" s="69">
        <v>39.4</v>
      </c>
      <c r="E43" s="69">
        <v>38.9</v>
      </c>
      <c r="F43" s="69">
        <v>45.5</v>
      </c>
      <c r="G43" s="69">
        <v>46.7</v>
      </c>
      <c r="H43" s="69">
        <v>51.2</v>
      </c>
      <c r="I43" s="69">
        <v>64.8</v>
      </c>
      <c r="J43" s="69">
        <v>66.3</v>
      </c>
      <c r="K43" s="69">
        <v>79.5</v>
      </c>
      <c r="L43" s="69">
        <v>40.6</v>
      </c>
      <c r="M43" s="86"/>
    </row>
    <row r="44" spans="1:13" ht="20.100000000000001" customHeight="1" x14ac:dyDescent="0.15">
      <c r="A44" s="258"/>
      <c r="B44" s="69" t="s">
        <v>85</v>
      </c>
      <c r="C44" s="139">
        <v>13.4</v>
      </c>
      <c r="D44" s="69">
        <v>16.7</v>
      </c>
      <c r="E44" s="69">
        <v>15.9</v>
      </c>
      <c r="F44" s="69">
        <v>17.100000000000001</v>
      </c>
      <c r="G44" s="69">
        <v>16.7</v>
      </c>
      <c r="H44" s="69">
        <v>15.7</v>
      </c>
      <c r="I44" s="69">
        <v>10.199999999999999</v>
      </c>
      <c r="J44" s="69">
        <v>15.1</v>
      </c>
      <c r="K44" s="69">
        <v>11.6</v>
      </c>
      <c r="L44" s="69">
        <v>16.100000000000001</v>
      </c>
      <c r="M44" s="86"/>
    </row>
    <row r="45" spans="1:13" ht="20.100000000000001" customHeight="1" x14ac:dyDescent="0.15">
      <c r="A45" s="258"/>
      <c r="B45" s="69" t="s">
        <v>220</v>
      </c>
      <c r="C45" s="139">
        <v>3.1</v>
      </c>
      <c r="D45" s="69">
        <v>6.5</v>
      </c>
      <c r="E45" s="69">
        <v>7.5</v>
      </c>
      <c r="F45" s="69">
        <v>6.8</v>
      </c>
      <c r="G45" s="69">
        <v>7.6</v>
      </c>
      <c r="H45" s="69">
        <v>5.7</v>
      </c>
      <c r="I45" s="69">
        <v>4.5999999999999996</v>
      </c>
      <c r="J45" s="69">
        <v>3</v>
      </c>
      <c r="K45" s="69">
        <v>3.4</v>
      </c>
      <c r="L45" s="69">
        <v>6.2</v>
      </c>
      <c r="M45" s="86"/>
    </row>
    <row r="46" spans="1:13" ht="20.100000000000001" customHeight="1" x14ac:dyDescent="0.15">
      <c r="A46" s="258"/>
      <c r="B46" s="69" t="s">
        <v>115</v>
      </c>
      <c r="C46" s="139">
        <v>1</v>
      </c>
      <c r="D46" s="69">
        <v>2.9</v>
      </c>
      <c r="E46" s="69">
        <v>4.5999999999999996</v>
      </c>
      <c r="F46" s="69">
        <v>3</v>
      </c>
      <c r="G46" s="69">
        <v>2.9</v>
      </c>
      <c r="H46" s="69">
        <v>1.9</v>
      </c>
      <c r="I46" s="69">
        <v>0.8</v>
      </c>
      <c r="J46" s="69" t="s">
        <v>34</v>
      </c>
      <c r="K46" s="69">
        <v>0.9</v>
      </c>
      <c r="L46" s="69">
        <v>2.8</v>
      </c>
      <c r="M46" s="86"/>
    </row>
    <row r="47" spans="1:13" ht="20.100000000000001" customHeight="1" x14ac:dyDescent="0.15">
      <c r="A47" s="259"/>
      <c r="B47" s="70" t="s">
        <v>120</v>
      </c>
      <c r="C47" s="140">
        <v>2.2999999999999998</v>
      </c>
      <c r="D47" s="70">
        <v>2.1</v>
      </c>
      <c r="E47" s="70">
        <v>3</v>
      </c>
      <c r="F47" s="70">
        <v>3.3</v>
      </c>
      <c r="G47" s="70">
        <v>4</v>
      </c>
      <c r="H47" s="70">
        <v>2.9</v>
      </c>
      <c r="I47" s="70">
        <v>0.4</v>
      </c>
      <c r="J47" s="70">
        <v>1.6</v>
      </c>
      <c r="K47" s="70">
        <v>0.9</v>
      </c>
      <c r="L47" s="70">
        <v>2.9</v>
      </c>
      <c r="M47" s="86"/>
    </row>
    <row r="48" spans="1:13" ht="20.100000000000001" customHeight="1" x14ac:dyDescent="0.15">
      <c r="A48" s="257" t="s">
        <v>30</v>
      </c>
      <c r="B48" s="137" t="s">
        <v>100</v>
      </c>
      <c r="C48" s="138">
        <f>IF(OR(C42=" ",C54=" "),"",C42-C54)</f>
        <v>-1.1999999999999957</v>
      </c>
      <c r="D48" s="138">
        <f t="shared" ref="D48:L48" si="6">IF(OR(D42=" ",D54=" "),"",D42-D54)</f>
        <v>-5.8999999999999986</v>
      </c>
      <c r="E48" s="138">
        <f t="shared" si="6"/>
        <v>-5.6999999999999957</v>
      </c>
      <c r="F48" s="138">
        <f t="shared" si="6"/>
        <v>-3.8000000000000007</v>
      </c>
      <c r="G48" s="138">
        <f t="shared" si="6"/>
        <v>-4.1000000000000014</v>
      </c>
      <c r="H48" s="138">
        <f t="shared" si="6"/>
        <v>-2.2999999999999972</v>
      </c>
      <c r="I48" s="138">
        <f t="shared" si="6"/>
        <v>0</v>
      </c>
      <c r="J48" s="138">
        <f t="shared" si="6"/>
        <v>5.1999999999999993</v>
      </c>
      <c r="K48" s="138">
        <f t="shared" si="6"/>
        <v>-1.4000000000000004</v>
      </c>
      <c r="L48" s="138">
        <f t="shared" si="6"/>
        <v>-4.6000000000000014</v>
      </c>
      <c r="M48" s="86"/>
    </row>
    <row r="49" spans="1:13" ht="20.100000000000001" customHeight="1" x14ac:dyDescent="0.15">
      <c r="A49" s="258"/>
      <c r="B49" s="69" t="s">
        <v>141</v>
      </c>
      <c r="C49" s="139">
        <f t="shared" ref="C49:L53" si="7">IF(OR(C43=" ",C55=" "),"",C43-C55)</f>
        <v>-0.19999999999999929</v>
      </c>
      <c r="D49" s="139">
        <f t="shared" si="7"/>
        <v>4.3999999999999986</v>
      </c>
      <c r="E49" s="139">
        <f t="shared" si="7"/>
        <v>-2.2000000000000028</v>
      </c>
      <c r="F49" s="139">
        <f t="shared" si="7"/>
        <v>-0.5</v>
      </c>
      <c r="G49" s="139">
        <f t="shared" si="7"/>
        <v>0</v>
      </c>
      <c r="H49" s="139">
        <f t="shared" si="7"/>
        <v>-1</v>
      </c>
      <c r="I49" s="139">
        <f t="shared" si="7"/>
        <v>1</v>
      </c>
      <c r="J49" s="139">
        <f t="shared" si="7"/>
        <v>-2.7999999999999972</v>
      </c>
      <c r="K49" s="139">
        <f t="shared" si="7"/>
        <v>4.2999999999999972</v>
      </c>
      <c r="L49" s="139">
        <f t="shared" si="7"/>
        <v>0.89999999999999858</v>
      </c>
      <c r="M49" s="86"/>
    </row>
    <row r="50" spans="1:13" ht="20.100000000000001" customHeight="1" x14ac:dyDescent="0.15">
      <c r="A50" s="258"/>
      <c r="B50" s="69" t="s">
        <v>85</v>
      </c>
      <c r="C50" s="139">
        <f t="shared" si="7"/>
        <v>1.5</v>
      </c>
      <c r="D50" s="139">
        <f t="shared" si="7"/>
        <v>0.79999999999999893</v>
      </c>
      <c r="E50" s="139">
        <f t="shared" si="7"/>
        <v>1.9000000000000004</v>
      </c>
      <c r="F50" s="139">
        <f t="shared" si="7"/>
        <v>2.3000000000000007</v>
      </c>
      <c r="G50" s="139">
        <f t="shared" si="7"/>
        <v>0.79999999999999893</v>
      </c>
      <c r="H50" s="139">
        <f t="shared" si="7"/>
        <v>0.39999999999999858</v>
      </c>
      <c r="I50" s="139">
        <f t="shared" si="7"/>
        <v>-1.2000000000000011</v>
      </c>
      <c r="J50" s="139">
        <f t="shared" si="7"/>
        <v>-2.2000000000000011</v>
      </c>
      <c r="K50" s="139">
        <f t="shared" si="7"/>
        <v>-2.7000000000000011</v>
      </c>
      <c r="L50" s="139">
        <f t="shared" si="7"/>
        <v>1.6000000000000014</v>
      </c>
      <c r="M50" s="86"/>
    </row>
    <row r="51" spans="1:13" ht="20.100000000000001" customHeight="1" x14ac:dyDescent="0.15">
      <c r="A51" s="258"/>
      <c r="B51" s="69" t="s">
        <v>118</v>
      </c>
      <c r="C51" s="139">
        <f t="shared" si="7"/>
        <v>-0.39999999999999991</v>
      </c>
      <c r="D51" s="139">
        <f t="shared" si="7"/>
        <v>1.4000000000000004</v>
      </c>
      <c r="E51" s="139">
        <f t="shared" si="7"/>
        <v>3.4000000000000004</v>
      </c>
      <c r="F51" s="139">
        <f t="shared" si="7"/>
        <v>0.70000000000000018</v>
      </c>
      <c r="G51" s="139">
        <f t="shared" si="7"/>
        <v>1.0999999999999996</v>
      </c>
      <c r="H51" s="139">
        <f t="shared" si="7"/>
        <v>1.2000000000000002</v>
      </c>
      <c r="I51" s="139">
        <f t="shared" si="7"/>
        <v>0.89999999999999947</v>
      </c>
      <c r="J51" s="139">
        <f t="shared" si="7"/>
        <v>-1.0999999999999996</v>
      </c>
      <c r="K51" s="139">
        <f t="shared" si="7"/>
        <v>1.9</v>
      </c>
      <c r="L51" s="139">
        <f t="shared" si="7"/>
        <v>1.1000000000000005</v>
      </c>
      <c r="M51" s="86"/>
    </row>
    <row r="52" spans="1:13" ht="20.100000000000001" customHeight="1" x14ac:dyDescent="0.15">
      <c r="A52" s="258"/>
      <c r="B52" s="69" t="s">
        <v>232</v>
      </c>
      <c r="C52" s="139">
        <f t="shared" si="7"/>
        <v>-0.5</v>
      </c>
      <c r="D52" s="139">
        <f t="shared" si="7"/>
        <v>-0.10000000000000009</v>
      </c>
      <c r="E52" s="139">
        <f t="shared" si="7"/>
        <v>1.8999999999999995</v>
      </c>
      <c r="F52" s="139">
        <f t="shared" si="7"/>
        <v>0.20000000000000018</v>
      </c>
      <c r="G52" s="139">
        <f t="shared" si="7"/>
        <v>0.5</v>
      </c>
      <c r="H52" s="139">
        <f t="shared" si="7"/>
        <v>0.19999999999999996</v>
      </c>
      <c r="I52" s="139">
        <f t="shared" si="7"/>
        <v>-1</v>
      </c>
      <c r="J52" s="139" t="str">
        <f t="shared" si="7"/>
        <v/>
      </c>
      <c r="K52" s="139">
        <f t="shared" si="7"/>
        <v>-1.8000000000000003</v>
      </c>
      <c r="L52" s="139">
        <f t="shared" si="7"/>
        <v>0.29999999999999982</v>
      </c>
      <c r="M52" s="86"/>
    </row>
    <row r="53" spans="1:13" ht="20.100000000000001" customHeight="1" x14ac:dyDescent="0.15">
      <c r="A53" s="259"/>
      <c r="B53" s="70" t="s">
        <v>168</v>
      </c>
      <c r="C53" s="140">
        <f t="shared" si="7"/>
        <v>0.89999999999999991</v>
      </c>
      <c r="D53" s="140">
        <f t="shared" si="7"/>
        <v>-0.60000000000000009</v>
      </c>
      <c r="E53" s="140">
        <f t="shared" si="7"/>
        <v>0.79999999999999982</v>
      </c>
      <c r="F53" s="140">
        <f t="shared" si="7"/>
        <v>1.2999999999999998</v>
      </c>
      <c r="G53" s="140">
        <f t="shared" si="7"/>
        <v>1.5</v>
      </c>
      <c r="H53" s="140">
        <f t="shared" si="7"/>
        <v>1.5</v>
      </c>
      <c r="I53" s="140">
        <f t="shared" si="7"/>
        <v>0.30000000000000004</v>
      </c>
      <c r="J53" s="140">
        <f t="shared" si="7"/>
        <v>1.6</v>
      </c>
      <c r="K53" s="140">
        <f t="shared" si="7"/>
        <v>-0.20000000000000007</v>
      </c>
      <c r="L53" s="140">
        <f t="shared" si="7"/>
        <v>0.79999999999999982</v>
      </c>
      <c r="M53" s="86"/>
    </row>
    <row r="54" spans="1:13" ht="20.100000000000001" customHeight="1" x14ac:dyDescent="0.15">
      <c r="A54" s="257" t="s">
        <v>233</v>
      </c>
      <c r="B54" s="137" t="s">
        <v>95</v>
      </c>
      <c r="C54" s="138">
        <v>53.9</v>
      </c>
      <c r="D54" s="68">
        <v>38.299999999999997</v>
      </c>
      <c r="E54" s="68">
        <v>35.799999999999997</v>
      </c>
      <c r="F54" s="68">
        <v>28.1</v>
      </c>
      <c r="G54" s="68">
        <v>26.1</v>
      </c>
      <c r="H54" s="68">
        <v>24.9</v>
      </c>
      <c r="I54" s="68">
        <v>19.2</v>
      </c>
      <c r="J54" s="68">
        <v>8.8000000000000007</v>
      </c>
      <c r="K54" s="68">
        <v>5.2</v>
      </c>
      <c r="L54" s="67">
        <v>36.1</v>
      </c>
      <c r="M54" s="86"/>
    </row>
    <row r="55" spans="1:13" ht="20.100000000000001" customHeight="1" x14ac:dyDescent="0.15">
      <c r="A55" s="258"/>
      <c r="B55" s="69" t="s">
        <v>113</v>
      </c>
      <c r="C55" s="139">
        <v>27.7</v>
      </c>
      <c r="D55" s="69">
        <v>35</v>
      </c>
      <c r="E55" s="69">
        <v>41.1</v>
      </c>
      <c r="F55" s="69">
        <v>46</v>
      </c>
      <c r="G55" s="69">
        <v>46.7</v>
      </c>
      <c r="H55" s="69">
        <v>52.2</v>
      </c>
      <c r="I55" s="69">
        <v>63.8</v>
      </c>
      <c r="J55" s="69">
        <v>69.099999999999994</v>
      </c>
      <c r="K55" s="69">
        <v>75.2</v>
      </c>
      <c r="L55" s="69">
        <v>39.700000000000003</v>
      </c>
      <c r="M55" s="86"/>
    </row>
    <row r="56" spans="1:13" ht="20.100000000000001" customHeight="1" x14ac:dyDescent="0.15">
      <c r="A56" s="258"/>
      <c r="B56" s="69" t="s">
        <v>126</v>
      </c>
      <c r="C56" s="139">
        <v>11.9</v>
      </c>
      <c r="D56" s="69">
        <v>15.9</v>
      </c>
      <c r="E56" s="69">
        <v>14</v>
      </c>
      <c r="F56" s="69">
        <v>14.8</v>
      </c>
      <c r="G56" s="69">
        <v>15.9</v>
      </c>
      <c r="H56" s="69">
        <v>15.3</v>
      </c>
      <c r="I56" s="69">
        <v>11.4</v>
      </c>
      <c r="J56" s="69">
        <v>17.3</v>
      </c>
      <c r="K56" s="69">
        <v>14.3</v>
      </c>
      <c r="L56" s="69">
        <v>14.5</v>
      </c>
      <c r="M56" s="86"/>
    </row>
    <row r="57" spans="1:13" ht="20.100000000000001" customHeight="1" x14ac:dyDescent="0.15">
      <c r="A57" s="258"/>
      <c r="B57" s="69" t="s">
        <v>220</v>
      </c>
      <c r="C57" s="139">
        <v>3.5</v>
      </c>
      <c r="D57" s="69">
        <v>5.0999999999999996</v>
      </c>
      <c r="E57" s="69">
        <v>4.0999999999999996</v>
      </c>
      <c r="F57" s="69">
        <v>6.1</v>
      </c>
      <c r="G57" s="69">
        <v>6.5</v>
      </c>
      <c r="H57" s="69">
        <v>4.5</v>
      </c>
      <c r="I57" s="69">
        <v>3.7</v>
      </c>
      <c r="J57" s="69">
        <v>4.0999999999999996</v>
      </c>
      <c r="K57" s="69">
        <v>1.5</v>
      </c>
      <c r="L57" s="69">
        <v>5.0999999999999996</v>
      </c>
      <c r="M57" s="86"/>
    </row>
    <row r="58" spans="1:13" ht="20.100000000000001" customHeight="1" x14ac:dyDescent="0.15">
      <c r="A58" s="258"/>
      <c r="B58" s="69" t="s">
        <v>145</v>
      </c>
      <c r="C58" s="139">
        <v>1.5</v>
      </c>
      <c r="D58" s="69">
        <v>3</v>
      </c>
      <c r="E58" s="69">
        <v>2.7</v>
      </c>
      <c r="F58" s="69">
        <v>2.8</v>
      </c>
      <c r="G58" s="69">
        <v>2.4</v>
      </c>
      <c r="H58" s="69">
        <v>1.7</v>
      </c>
      <c r="I58" s="69">
        <v>1.8</v>
      </c>
      <c r="J58" s="69">
        <v>0.7</v>
      </c>
      <c r="K58" s="69">
        <v>2.7</v>
      </c>
      <c r="L58" s="69">
        <v>2.5</v>
      </c>
      <c r="M58" s="86"/>
    </row>
    <row r="59" spans="1:13" ht="20.100000000000001" customHeight="1" x14ac:dyDescent="0.15">
      <c r="A59" s="259"/>
      <c r="B59" s="70" t="s">
        <v>168</v>
      </c>
      <c r="C59" s="140">
        <v>1.4</v>
      </c>
      <c r="D59" s="70">
        <v>2.7</v>
      </c>
      <c r="E59" s="70">
        <v>2.2000000000000002</v>
      </c>
      <c r="F59" s="70">
        <v>2</v>
      </c>
      <c r="G59" s="70">
        <v>2.5</v>
      </c>
      <c r="H59" s="70">
        <v>1.4</v>
      </c>
      <c r="I59" s="70">
        <v>0.1</v>
      </c>
      <c r="J59" s="70"/>
      <c r="K59" s="70">
        <v>1.1000000000000001</v>
      </c>
      <c r="L59" s="70">
        <v>2.1</v>
      </c>
      <c r="M59" s="86"/>
    </row>
    <row r="60" spans="1:13" ht="20.100000000000001" customHeight="1" x14ac:dyDescent="0.15">
      <c r="A60" s="257" t="s">
        <v>30</v>
      </c>
      <c r="B60" s="137" t="s">
        <v>100</v>
      </c>
      <c r="C60" s="138">
        <f t="shared" ref="C60:L65" si="8">C54-C66</f>
        <v>7.8802093505859361</v>
      </c>
      <c r="D60" s="138">
        <f t="shared" si="8"/>
        <v>6.5685203552246065</v>
      </c>
      <c r="E60" s="138">
        <f t="shared" si="8"/>
        <v>10.474144744873044</v>
      </c>
      <c r="F60" s="138">
        <f t="shared" si="8"/>
        <v>6.4559951782226577</v>
      </c>
      <c r="G60" s="138">
        <f t="shared" si="8"/>
        <v>2.5239025115966811</v>
      </c>
      <c r="H60" s="138">
        <f t="shared" si="8"/>
        <v>6.3213371276855455</v>
      </c>
      <c r="I60" s="138">
        <f t="shared" si="8"/>
        <v>2.2964927673339837</v>
      </c>
      <c r="J60" s="138">
        <f t="shared" si="8"/>
        <v>1.5143807411193855</v>
      </c>
      <c r="K60" s="138">
        <f t="shared" si="8"/>
        <v>2.4684402465820314</v>
      </c>
      <c r="L60" s="138">
        <f t="shared" si="8"/>
        <v>6.9341827392578139</v>
      </c>
      <c r="M60" s="86"/>
    </row>
    <row r="61" spans="1:13" ht="20.100000000000001" customHeight="1" x14ac:dyDescent="0.15">
      <c r="A61" s="258"/>
      <c r="B61" s="69" t="s">
        <v>234</v>
      </c>
      <c r="C61" s="139">
        <f t="shared" si="8"/>
        <v>-6.3868377685546882</v>
      </c>
      <c r="D61" s="139">
        <f t="shared" si="8"/>
        <v>-4.1216468811035156</v>
      </c>
      <c r="E61" s="139">
        <f t="shared" si="8"/>
        <v>-0.43881072998046733</v>
      </c>
      <c r="F61" s="139">
        <f t="shared" si="8"/>
        <v>-2.9513320922851563</v>
      </c>
      <c r="G61" s="139">
        <f t="shared" si="8"/>
        <v>-8.1380279541015597</v>
      </c>
      <c r="H61" s="139">
        <f t="shared" si="8"/>
        <v>-6.2188613891601534</v>
      </c>
      <c r="I61" s="139">
        <f t="shared" si="8"/>
        <v>-6.4483596801757841</v>
      </c>
      <c r="J61" s="139">
        <f t="shared" si="8"/>
        <v>-1.8011383056640682</v>
      </c>
      <c r="K61" s="139">
        <f t="shared" si="8"/>
        <v>9.1460220336914091</v>
      </c>
      <c r="L61" s="139">
        <f t="shared" si="8"/>
        <v>-3.9212005615234347</v>
      </c>
      <c r="M61" s="86"/>
    </row>
    <row r="62" spans="1:13" ht="20.100000000000001" customHeight="1" x14ac:dyDescent="0.15">
      <c r="A62" s="258"/>
      <c r="B62" s="69" t="s">
        <v>131</v>
      </c>
      <c r="C62" s="139">
        <f t="shared" si="8"/>
        <v>-1.1831842422485348</v>
      </c>
      <c r="D62" s="139">
        <f t="shared" si="8"/>
        <v>0.35395183563232457</v>
      </c>
      <c r="E62" s="139">
        <f t="shared" si="8"/>
        <v>-2.546600341796875</v>
      </c>
      <c r="F62" s="139">
        <f t="shared" si="8"/>
        <v>-2.3781463623046868</v>
      </c>
      <c r="G62" s="139">
        <f t="shared" si="8"/>
        <v>3.2303289413452152</v>
      </c>
      <c r="H62" s="139">
        <f t="shared" si="8"/>
        <v>4.5279312133789773E-2</v>
      </c>
      <c r="I62" s="139">
        <f t="shared" si="8"/>
        <v>2.0389665603637699</v>
      </c>
      <c r="J62" s="139">
        <f t="shared" si="8"/>
        <v>-5.3578567504882102E-2</v>
      </c>
      <c r="K62" s="139">
        <f t="shared" si="8"/>
        <v>-7.0882217407226555</v>
      </c>
      <c r="L62" s="139">
        <f t="shared" si="8"/>
        <v>-1.0817928314208984</v>
      </c>
      <c r="M62" s="86"/>
    </row>
    <row r="63" spans="1:13" ht="20.100000000000001" customHeight="1" x14ac:dyDescent="0.15">
      <c r="A63" s="258"/>
      <c r="B63" s="69" t="s">
        <v>185</v>
      </c>
      <c r="C63" s="139">
        <f t="shared" si="8"/>
        <v>-1.3048839569091797</v>
      </c>
      <c r="D63" s="139">
        <f t="shared" si="8"/>
        <v>-1.6912836074829105</v>
      </c>
      <c r="E63" s="139">
        <f t="shared" si="8"/>
        <v>-5.0818714141845707</v>
      </c>
      <c r="F63" s="139">
        <f t="shared" si="8"/>
        <v>-1.6800035476684574</v>
      </c>
      <c r="G63" s="139">
        <f t="shared" si="8"/>
        <v>1.1123833656311035</v>
      </c>
      <c r="H63" s="139">
        <f t="shared" si="8"/>
        <v>-0.27433681488037109</v>
      </c>
      <c r="I63" s="139">
        <f t="shared" si="8"/>
        <v>1.9384444475173952</v>
      </c>
      <c r="J63" s="139">
        <f t="shared" si="8"/>
        <v>1.3452738285064694</v>
      </c>
      <c r="K63" s="139">
        <f t="shared" si="8"/>
        <v>-4.8019542694091797</v>
      </c>
      <c r="L63" s="139">
        <f t="shared" si="8"/>
        <v>-1.7974204063415531</v>
      </c>
      <c r="M63" s="86"/>
    </row>
    <row r="64" spans="1:13" ht="20.100000000000001" customHeight="1" x14ac:dyDescent="0.15">
      <c r="A64" s="258"/>
      <c r="B64" s="69" t="s">
        <v>119</v>
      </c>
      <c r="C64" s="139">
        <f t="shared" si="8"/>
        <v>0.61953890323638916</v>
      </c>
      <c r="D64" s="139">
        <f t="shared" si="8"/>
        <v>-0.80176019668579102</v>
      </c>
      <c r="E64" s="139">
        <f t="shared" si="8"/>
        <v>-1.6785328865051268</v>
      </c>
      <c r="F64" s="139">
        <f t="shared" si="8"/>
        <v>0.24361352920532209</v>
      </c>
      <c r="G64" s="139">
        <f t="shared" si="8"/>
        <v>0.40689494609832755</v>
      </c>
      <c r="H64" s="139">
        <f t="shared" si="8"/>
        <v>-0.23667221069335942</v>
      </c>
      <c r="I64" s="139">
        <f t="shared" si="8"/>
        <v>0.42437307834625249</v>
      </c>
      <c r="J64" s="139">
        <f t="shared" si="8"/>
        <v>0.13254703283309932</v>
      </c>
      <c r="K64" s="139">
        <f t="shared" si="8"/>
        <v>0.24981875419616717</v>
      </c>
      <c r="L64" s="139">
        <f t="shared" si="8"/>
        <v>-0.16054749488830566</v>
      </c>
      <c r="M64" s="86"/>
    </row>
    <row r="65" spans="1:19" ht="20.100000000000001" customHeight="1" x14ac:dyDescent="0.15">
      <c r="A65" s="259"/>
      <c r="B65" s="70" t="s">
        <v>235</v>
      </c>
      <c r="C65" s="140">
        <f t="shared" si="8"/>
        <v>0.275158667564392</v>
      </c>
      <c r="D65" s="140">
        <f t="shared" si="8"/>
        <v>-0.30778245925903303</v>
      </c>
      <c r="E65" s="140">
        <f t="shared" si="8"/>
        <v>-0.82832841873168928</v>
      </c>
      <c r="F65" s="140">
        <f t="shared" si="8"/>
        <v>0.10987484455108643</v>
      </c>
      <c r="G65" s="140">
        <f t="shared" si="8"/>
        <v>0.96451878547668457</v>
      </c>
      <c r="H65" s="140">
        <f t="shared" si="8"/>
        <v>0.3632554054260253</v>
      </c>
      <c r="I65" s="140">
        <f t="shared" si="8"/>
        <v>-0.24991693496704101</v>
      </c>
      <c r="J65" s="140">
        <f t="shared" si="8"/>
        <v>-1.1374852657318115</v>
      </c>
      <c r="K65" s="140">
        <f t="shared" si="8"/>
        <v>2.5898432731628507E-2</v>
      </c>
      <c r="L65" s="140">
        <f t="shared" si="8"/>
        <v>2.6779747009277433E-2</v>
      </c>
      <c r="M65" s="86"/>
    </row>
    <row r="66" spans="1:19" ht="20.100000000000001" customHeight="1" x14ac:dyDescent="0.15">
      <c r="A66" s="257" t="s">
        <v>236</v>
      </c>
      <c r="B66" s="137" t="s">
        <v>106</v>
      </c>
      <c r="C66" s="138">
        <v>46.019790649414063</v>
      </c>
      <c r="D66" s="68">
        <v>31.731479644775391</v>
      </c>
      <c r="E66" s="68">
        <v>25.325855255126953</v>
      </c>
      <c r="F66" s="68">
        <v>21.644004821777344</v>
      </c>
      <c r="G66" s="68">
        <v>23.57609748840332</v>
      </c>
      <c r="H66" s="68">
        <v>18.578662872314453</v>
      </c>
      <c r="I66" s="68">
        <v>16.903507232666016</v>
      </c>
      <c r="J66" s="68">
        <v>7.2856192588806152</v>
      </c>
      <c r="K66" s="68">
        <v>2.7315597534179688</v>
      </c>
      <c r="L66" s="67">
        <v>29.165817260742188</v>
      </c>
      <c r="M66" s="86"/>
    </row>
    <row r="67" spans="1:19" ht="20.100000000000001" customHeight="1" x14ac:dyDescent="0.15">
      <c r="A67" s="258"/>
      <c r="B67" s="69" t="s">
        <v>234</v>
      </c>
      <c r="C67" s="139">
        <v>34.086837768554688</v>
      </c>
      <c r="D67" s="69">
        <v>39.121646881103516</v>
      </c>
      <c r="E67" s="69">
        <v>41.538810729980469</v>
      </c>
      <c r="F67" s="69">
        <v>48.951332092285156</v>
      </c>
      <c r="G67" s="69">
        <v>54.838027954101563</v>
      </c>
      <c r="H67" s="69">
        <v>58.418861389160156</v>
      </c>
      <c r="I67" s="69">
        <v>70.248359680175781</v>
      </c>
      <c r="J67" s="69">
        <v>70.901138305664063</v>
      </c>
      <c r="K67" s="69">
        <v>66.053977966308594</v>
      </c>
      <c r="L67" s="69">
        <v>43.621200561523438</v>
      </c>
      <c r="M67" s="86"/>
    </row>
    <row r="68" spans="1:19" ht="20.100000000000001" customHeight="1" x14ac:dyDescent="0.15">
      <c r="A68" s="258"/>
      <c r="B68" s="69" t="s">
        <v>162</v>
      </c>
      <c r="C68" s="139">
        <v>13.083184242248535</v>
      </c>
      <c r="D68" s="69">
        <v>15.546048164367676</v>
      </c>
      <c r="E68" s="69">
        <v>16.546600341796875</v>
      </c>
      <c r="F68" s="69">
        <v>17.178146362304688</v>
      </c>
      <c r="G68" s="69">
        <v>12.669671058654785</v>
      </c>
      <c r="H68" s="69">
        <v>15.254720687866211</v>
      </c>
      <c r="I68" s="69">
        <v>9.3610334396362305</v>
      </c>
      <c r="J68" s="69">
        <v>17.353578567504883</v>
      </c>
      <c r="K68" s="69">
        <v>21.388221740722656</v>
      </c>
      <c r="L68" s="69">
        <v>15.581792831420898</v>
      </c>
      <c r="M68" s="86"/>
    </row>
    <row r="69" spans="1:19" ht="20.100000000000001" customHeight="1" x14ac:dyDescent="0.15">
      <c r="A69" s="258"/>
      <c r="B69" s="69" t="s">
        <v>237</v>
      </c>
      <c r="C69" s="139">
        <v>4.8048839569091797</v>
      </c>
      <c r="D69" s="69">
        <v>6.7912836074829102</v>
      </c>
      <c r="E69" s="69">
        <v>9.1818714141845703</v>
      </c>
      <c r="F69" s="69">
        <v>7.780003547668457</v>
      </c>
      <c r="G69" s="69">
        <v>5.3876166343688965</v>
      </c>
      <c r="H69" s="69">
        <v>4.7743368148803711</v>
      </c>
      <c r="I69" s="69">
        <v>1.761555552482605</v>
      </c>
      <c r="J69" s="69">
        <v>2.7547261714935303</v>
      </c>
      <c r="K69" s="69">
        <v>6.3019542694091797</v>
      </c>
      <c r="L69" s="69">
        <v>6.8974204063415527</v>
      </c>
      <c r="M69" s="86"/>
    </row>
    <row r="70" spans="1:19" ht="20.100000000000001" customHeight="1" x14ac:dyDescent="0.15">
      <c r="A70" s="258"/>
      <c r="B70" s="69" t="s">
        <v>147</v>
      </c>
      <c r="C70" s="139">
        <v>0.88046109676361084</v>
      </c>
      <c r="D70" s="69">
        <v>3.801760196685791</v>
      </c>
      <c r="E70" s="69">
        <v>4.378532886505127</v>
      </c>
      <c r="F70" s="69">
        <v>2.5563864707946777</v>
      </c>
      <c r="G70" s="69">
        <v>1.9931050539016724</v>
      </c>
      <c r="H70" s="69">
        <v>1.9366722106933594</v>
      </c>
      <c r="I70" s="69">
        <v>1.3756269216537476</v>
      </c>
      <c r="J70" s="69">
        <v>0.56745296716690063</v>
      </c>
      <c r="K70" s="69">
        <v>2.450181245803833</v>
      </c>
      <c r="L70" s="69">
        <v>2.6605474948883057</v>
      </c>
      <c r="M70" s="86"/>
    </row>
    <row r="71" spans="1:19" ht="20.100000000000001" customHeight="1" x14ac:dyDescent="0.15">
      <c r="A71" s="259"/>
      <c r="B71" s="70" t="s">
        <v>235</v>
      </c>
      <c r="C71" s="140">
        <v>1.1248413324356079</v>
      </c>
      <c r="D71" s="70">
        <v>3.0077824592590332</v>
      </c>
      <c r="E71" s="70">
        <v>3.0283284187316895</v>
      </c>
      <c r="F71" s="70">
        <v>1.8901251554489136</v>
      </c>
      <c r="G71" s="70">
        <v>1.5354812145233154</v>
      </c>
      <c r="H71" s="70">
        <v>1.0367445945739746</v>
      </c>
      <c r="I71" s="70">
        <v>0.34991693496704102</v>
      </c>
      <c r="J71" s="70">
        <v>1.1374852657318115</v>
      </c>
      <c r="K71" s="70">
        <v>1.0741015672683716</v>
      </c>
      <c r="L71" s="70">
        <v>2.0732202529907227</v>
      </c>
      <c r="M71" s="86"/>
    </row>
    <row r="72" spans="1:19" s="23" customFormat="1" ht="20.100000000000001" customHeight="1" x14ac:dyDescent="0.15">
      <c r="A72" s="34"/>
      <c r="B72" s="31"/>
      <c r="C72" s="84"/>
      <c r="D72" s="37"/>
      <c r="E72" s="37"/>
      <c r="F72" s="37"/>
      <c r="G72" s="84"/>
      <c r="H72" s="35"/>
      <c r="I72" s="31" t="str">
        <f>$Q$127</f>
        <v>（注）無効回答企業 167社を除く</v>
      </c>
      <c r="J72" s="84"/>
      <c r="K72" s="31"/>
      <c r="L72" s="31"/>
      <c r="M72" s="98"/>
    </row>
    <row r="73" spans="1:19" s="23" customFormat="1" ht="20.100000000000001" customHeight="1" x14ac:dyDescent="0.15">
      <c r="A73" s="34"/>
      <c r="B73" s="31"/>
      <c r="C73" s="84"/>
      <c r="D73" s="37"/>
      <c r="E73" s="37"/>
      <c r="F73" s="37"/>
      <c r="G73" s="84"/>
      <c r="H73" s="37"/>
      <c r="I73" s="98"/>
      <c r="J73" s="84"/>
      <c r="K73" s="31"/>
      <c r="L73" s="31"/>
      <c r="M73" s="98"/>
    </row>
    <row r="74" spans="1:19" s="23" customFormat="1" ht="20.100000000000001" customHeight="1" x14ac:dyDescent="0.15">
      <c r="A74" s="31"/>
      <c r="B74" s="31"/>
      <c r="C74" s="31"/>
      <c r="D74" s="31"/>
      <c r="E74" s="31"/>
      <c r="F74" s="37"/>
      <c r="G74" s="98"/>
      <c r="H74" s="98"/>
      <c r="I74" s="37"/>
      <c r="J74" s="98"/>
      <c r="K74" s="98"/>
      <c r="L74" s="37"/>
      <c r="M74" s="98"/>
      <c r="N74" s="35"/>
      <c r="O74" s="37"/>
      <c r="P74" s="35"/>
      <c r="Q74" s="31"/>
      <c r="R74" s="31"/>
      <c r="S74" s="35" t="s">
        <v>17</v>
      </c>
    </row>
    <row r="75" spans="1:19" s="23" customFormat="1" ht="19.5" customHeight="1" x14ac:dyDescent="0.15">
      <c r="A75" s="85"/>
      <c r="B75" s="38" t="s">
        <v>2</v>
      </c>
      <c r="C75" s="267" t="s">
        <v>3</v>
      </c>
      <c r="D75" s="268"/>
      <c r="E75" s="99"/>
      <c r="F75" s="267" t="s">
        <v>238</v>
      </c>
      <c r="G75" s="268"/>
      <c r="H75" s="99"/>
      <c r="I75" s="267" t="s">
        <v>239</v>
      </c>
      <c r="J75" s="268"/>
      <c r="K75" s="99"/>
      <c r="L75" s="267" t="s">
        <v>240</v>
      </c>
      <c r="M75" s="268"/>
      <c r="N75" s="99"/>
      <c r="O75" s="267" t="s">
        <v>241</v>
      </c>
      <c r="P75" s="268"/>
      <c r="Q75" s="99"/>
      <c r="R75" s="267" t="s">
        <v>31</v>
      </c>
      <c r="S75" s="271"/>
    </row>
    <row r="76" spans="1:19" s="23" customFormat="1" ht="19.5" customHeight="1" x14ac:dyDescent="0.15">
      <c r="A76" s="86"/>
      <c r="B76" s="87"/>
      <c r="C76" s="269"/>
      <c r="D76" s="270"/>
      <c r="E76" s="141"/>
      <c r="F76" s="269"/>
      <c r="G76" s="270"/>
      <c r="H76" s="141"/>
      <c r="I76" s="269"/>
      <c r="J76" s="270"/>
      <c r="K76" s="141"/>
      <c r="L76" s="269"/>
      <c r="M76" s="270"/>
      <c r="N76" s="141"/>
      <c r="O76" s="269"/>
      <c r="P76" s="270"/>
      <c r="Q76" s="141"/>
      <c r="R76" s="269"/>
      <c r="S76" s="272"/>
    </row>
    <row r="77" spans="1:19" s="23" customFormat="1" ht="20.100000000000001" customHeight="1" x14ac:dyDescent="0.15">
      <c r="A77" s="142" t="s">
        <v>242</v>
      </c>
      <c r="B77" s="89" t="s">
        <v>65</v>
      </c>
      <c r="C77" s="39"/>
      <c r="D77" s="100"/>
      <c r="E77" s="90" t="s">
        <v>30</v>
      </c>
      <c r="F77" s="39"/>
      <c r="G77" s="100"/>
      <c r="H77" s="90" t="s">
        <v>30</v>
      </c>
      <c r="I77" s="39"/>
      <c r="J77" s="100"/>
      <c r="K77" s="90" t="s">
        <v>30</v>
      </c>
      <c r="L77" s="39"/>
      <c r="M77" s="100"/>
      <c r="N77" s="90" t="s">
        <v>30</v>
      </c>
      <c r="O77" s="39"/>
      <c r="P77" s="100"/>
      <c r="Q77" s="90" t="s">
        <v>30</v>
      </c>
      <c r="R77" s="56"/>
      <c r="S77" s="57"/>
    </row>
    <row r="78" spans="1:19" s="23" customFormat="1" ht="20.100000000000001" customHeight="1" x14ac:dyDescent="0.15">
      <c r="A78" s="273" t="s">
        <v>243</v>
      </c>
      <c r="B78" s="143" t="s">
        <v>244</v>
      </c>
      <c r="C78" s="40">
        <f>'2-12-1'!V6</f>
        <v>1463.5532555449579</v>
      </c>
      <c r="D78" s="41">
        <f>'2-12-1'!W6</f>
        <v>42.887399069225062</v>
      </c>
      <c r="E78" s="32">
        <f t="shared" ref="E78:E83" si="9">IF(OR(D78=" ",G78=" "),"",D78-G78)</f>
        <v>14.935379351931974</v>
      </c>
      <c r="F78" s="40">
        <v>1154.6343423235417</v>
      </c>
      <c r="G78" s="41">
        <v>27.952019717293087</v>
      </c>
      <c r="H78" s="32">
        <f t="shared" ref="H78:H83" si="10">IF(OR(G78=" ",J78=" "),"",G78-J78)</f>
        <v>1.9520197172930871</v>
      </c>
      <c r="I78" s="40">
        <v>1110.26</v>
      </c>
      <c r="J78" s="41">
        <v>26</v>
      </c>
      <c r="K78" s="32">
        <f t="shared" ref="K78:K83" si="11">IF(OR(J78=" ",M78=" "),"",J78-M78)</f>
        <v>9.1999999999999993</v>
      </c>
      <c r="L78" s="40">
        <v>813.58</v>
      </c>
      <c r="M78" s="41">
        <v>16.8</v>
      </c>
      <c r="N78" s="32">
        <f t="shared" ref="N78:N83" si="12">IF(OR(M78=" ",P78=" "),"",M78-P78)</f>
        <v>-7.1999999999999993</v>
      </c>
      <c r="O78" s="40">
        <v>1371</v>
      </c>
      <c r="P78" s="41">
        <v>24</v>
      </c>
      <c r="Q78" s="32">
        <f>P78-S78</f>
        <v>8.0078074170461928</v>
      </c>
      <c r="R78" s="40">
        <v>1229.265380859375</v>
      </c>
      <c r="S78" s="41">
        <f>IF(ROUND(R84,0)=0,"",ROUND(R78,0)/ROUND(R84,0)*100)</f>
        <v>15.992192582953807</v>
      </c>
    </row>
    <row r="79" spans="1:19" s="23" customFormat="1" ht="19.5" customHeight="1" x14ac:dyDescent="0.15">
      <c r="A79" s="274"/>
      <c r="B79" s="69" t="s">
        <v>245</v>
      </c>
      <c r="C79" s="42">
        <f>'2-12-1'!V7</f>
        <v>1531.5721121388092</v>
      </c>
      <c r="D79" s="43">
        <f>'2-12-1'!W7</f>
        <v>44.880597359701127</v>
      </c>
      <c r="E79" s="33">
        <f t="shared" si="9"/>
        <v>-5.3686798631052</v>
      </c>
      <c r="F79" s="42">
        <v>2075.6833225362006</v>
      </c>
      <c r="G79" s="43">
        <v>50.249277222806327</v>
      </c>
      <c r="H79" s="33">
        <f t="shared" si="10"/>
        <v>7.1492772228063259</v>
      </c>
      <c r="I79" s="42">
        <v>1840.34</v>
      </c>
      <c r="J79" s="43">
        <v>43.1</v>
      </c>
      <c r="K79" s="33">
        <f t="shared" si="11"/>
        <v>-6.8999999999999986</v>
      </c>
      <c r="L79" s="42">
        <v>2418.14</v>
      </c>
      <c r="M79" s="43">
        <v>50</v>
      </c>
      <c r="N79" s="33">
        <f t="shared" si="12"/>
        <v>0</v>
      </c>
      <c r="O79" s="42">
        <v>2854</v>
      </c>
      <c r="P79" s="43">
        <v>50</v>
      </c>
      <c r="Q79" s="33">
        <f t="shared" ref="Q79:Q125" si="13">P79-S79</f>
        <v>-9.2713077423552406</v>
      </c>
      <c r="R79" s="42">
        <v>4555.36376953125</v>
      </c>
      <c r="S79" s="43">
        <f>IF(ROUND(R84,0)=0,"",ROUND(R79,0)/ROUND(R84,0)*100)</f>
        <v>59.271307742355241</v>
      </c>
    </row>
    <row r="80" spans="1:19" s="23" customFormat="1" ht="19.5" customHeight="1" x14ac:dyDescent="0.15">
      <c r="A80" s="274"/>
      <c r="B80" s="69" t="s">
        <v>246</v>
      </c>
      <c r="C80" s="42">
        <f>'2-12-1'!V8</f>
        <v>318.07237245429377</v>
      </c>
      <c r="D80" s="43">
        <f>'2-12-1'!W8</f>
        <v>9.3206698961310526</v>
      </c>
      <c r="E80" s="33">
        <f t="shared" si="9"/>
        <v>-7.6005608161730844</v>
      </c>
      <c r="F80" s="42">
        <v>698.97754410636458</v>
      </c>
      <c r="G80" s="43">
        <v>16.921230712304137</v>
      </c>
      <c r="H80" s="33">
        <f t="shared" si="10"/>
        <v>-3.4787692876958616</v>
      </c>
      <c r="I80" s="42">
        <v>871.61</v>
      </c>
      <c r="J80" s="43">
        <v>20.399999999999999</v>
      </c>
      <c r="K80" s="33">
        <f t="shared" si="11"/>
        <v>1.8999999999999986</v>
      </c>
      <c r="L80" s="42">
        <v>893.38</v>
      </c>
      <c r="M80" s="43">
        <v>18.5</v>
      </c>
      <c r="N80" s="33">
        <f t="shared" si="12"/>
        <v>2.1000000000000014</v>
      </c>
      <c r="O80" s="42">
        <v>938</v>
      </c>
      <c r="P80" s="43">
        <v>16.399999999999999</v>
      </c>
      <c r="Q80" s="33">
        <f t="shared" si="13"/>
        <v>0.60299284320104007</v>
      </c>
      <c r="R80" s="42">
        <v>1214.1607666015625</v>
      </c>
      <c r="S80" s="43">
        <f>IF(ROUND(R84,0)=0,"",ROUND(R80,0)/ROUND(R84,0)*100)</f>
        <v>15.797007156798959</v>
      </c>
    </row>
    <row r="81" spans="1:19" s="23" customFormat="1" ht="19.5" customHeight="1" x14ac:dyDescent="0.15">
      <c r="A81" s="274"/>
      <c r="B81" s="69" t="s">
        <v>247</v>
      </c>
      <c r="C81" s="42">
        <f>'2-12-1'!V9</f>
        <v>50.518237630913688</v>
      </c>
      <c r="D81" s="43">
        <f>'2-12-1'!W9</f>
        <v>1.4803669147961416</v>
      </c>
      <c r="E81" s="33">
        <f t="shared" si="9"/>
        <v>-2.5379880024923804</v>
      </c>
      <c r="F81" s="42">
        <v>165.98909968124912</v>
      </c>
      <c r="G81" s="43">
        <v>4.018354917288522</v>
      </c>
      <c r="H81" s="33">
        <f t="shared" si="10"/>
        <v>-0.18164508271147817</v>
      </c>
      <c r="I81" s="42">
        <v>179.14</v>
      </c>
      <c r="J81" s="43">
        <v>4.2</v>
      </c>
      <c r="K81" s="33">
        <f t="shared" si="11"/>
        <v>-3.3</v>
      </c>
      <c r="L81" s="42">
        <v>361.88</v>
      </c>
      <c r="M81" s="43">
        <v>7.5</v>
      </c>
      <c r="N81" s="33">
        <f t="shared" si="12"/>
        <v>2.4000000000000004</v>
      </c>
      <c r="O81" s="42">
        <v>293</v>
      </c>
      <c r="P81" s="43">
        <v>5.0999999999999996</v>
      </c>
      <c r="Q81" s="33">
        <f t="shared" si="13"/>
        <v>-2.0567989590110614</v>
      </c>
      <c r="R81" s="42">
        <v>549.52923583984375</v>
      </c>
      <c r="S81" s="43">
        <f>IF(ROUND(R84,0)=0,"",ROUND(R81,0)/ROUND(R84,0)*100)</f>
        <v>7.156798959011061</v>
      </c>
    </row>
    <row r="82" spans="1:19" s="23" customFormat="1" ht="19.5" customHeight="1" x14ac:dyDescent="0.15">
      <c r="A82" s="274"/>
      <c r="B82" s="69" t="s">
        <v>248</v>
      </c>
      <c r="C82" s="42">
        <f>'2-12-1'!V10</f>
        <v>18.201519751035761</v>
      </c>
      <c r="D82" s="43">
        <f>'2-12-1'!W10</f>
        <v>0.53337030153944642</v>
      </c>
      <c r="E82" s="33">
        <f t="shared" si="9"/>
        <v>0.24928446111161057</v>
      </c>
      <c r="F82" s="42">
        <v>11.734939759036145</v>
      </c>
      <c r="G82" s="43">
        <v>0.28408584042783586</v>
      </c>
      <c r="H82" s="33">
        <f t="shared" si="10"/>
        <v>-4.5159141595721639</v>
      </c>
      <c r="I82" s="42">
        <v>203.81</v>
      </c>
      <c r="J82" s="43">
        <v>4.8</v>
      </c>
      <c r="K82" s="33">
        <f t="shared" si="11"/>
        <v>1.5</v>
      </c>
      <c r="L82" s="42">
        <v>158.44</v>
      </c>
      <c r="M82" s="43">
        <v>3.3</v>
      </c>
      <c r="N82" s="33">
        <f t="shared" si="12"/>
        <v>1.0999999999999996</v>
      </c>
      <c r="O82" s="42">
        <v>127</v>
      </c>
      <c r="P82" s="43">
        <v>2.2000000000000002</v>
      </c>
      <c r="Q82" s="33">
        <f t="shared" si="13"/>
        <v>1.1329863370201692</v>
      </c>
      <c r="R82" s="42">
        <v>82.10125732421875</v>
      </c>
      <c r="S82" s="43">
        <f>IF(ROUND(R84,0)=0,"",ROUND(R82,0)/ROUND(R84,0)*100)</f>
        <v>1.067013662979831</v>
      </c>
    </row>
    <row r="83" spans="1:19" s="23" customFormat="1" ht="19.5" customHeight="1" x14ac:dyDescent="0.15">
      <c r="A83" s="274"/>
      <c r="B83" s="70" t="s">
        <v>249</v>
      </c>
      <c r="C83" s="44">
        <f>'2-12-1'!V11</f>
        <v>30.630913687251713</v>
      </c>
      <c r="D83" s="45">
        <f>'2-12-1'!W11</f>
        <v>0.89759645860717252</v>
      </c>
      <c r="E83" s="26">
        <f t="shared" si="9"/>
        <v>0.32256486872706269</v>
      </c>
      <c r="F83" s="44">
        <v>23.753246753246753</v>
      </c>
      <c r="G83" s="45">
        <v>0.57503158988010983</v>
      </c>
      <c r="H83" s="26">
        <f t="shared" si="10"/>
        <v>-0.82496841011989008</v>
      </c>
      <c r="I83" s="44">
        <v>61.65</v>
      </c>
      <c r="J83" s="45">
        <v>1.4</v>
      </c>
      <c r="K83" s="26">
        <f t="shared" si="11"/>
        <v>-2.6</v>
      </c>
      <c r="L83" s="44">
        <v>194.61</v>
      </c>
      <c r="M83" s="45">
        <v>4</v>
      </c>
      <c r="N83" s="26">
        <f t="shared" si="12"/>
        <v>1.7000000000000002</v>
      </c>
      <c r="O83" s="44">
        <v>130</v>
      </c>
      <c r="P83" s="45">
        <v>2.2999999999999998</v>
      </c>
      <c r="Q83" s="26">
        <f t="shared" si="13"/>
        <v>1.5973324658425503</v>
      </c>
      <c r="R83" s="44">
        <v>54.457054138183594</v>
      </c>
      <c r="S83" s="45">
        <f>IF(ROUND(R84,0)=0,"",ROUND(R83,0)/ROUND(R84,0)*100)</f>
        <v>0.70266753415744954</v>
      </c>
    </row>
    <row r="84" spans="1:19" s="23" customFormat="1" ht="19.5" customHeight="1" x14ac:dyDescent="0.15">
      <c r="A84" s="46"/>
      <c r="B84" s="47" t="s">
        <v>20</v>
      </c>
      <c r="C84" s="48">
        <f>'2-12-1'!V12</f>
        <v>3412.5484112072618</v>
      </c>
      <c r="D84" s="49">
        <f>'2-12-1'!W12</f>
        <v>100</v>
      </c>
      <c r="E84" s="144" t="s">
        <v>250</v>
      </c>
      <c r="F84" s="48">
        <v>4130.7724951596383</v>
      </c>
      <c r="G84" s="49">
        <v>100</v>
      </c>
      <c r="H84" s="144" t="s">
        <v>250</v>
      </c>
      <c r="I84" s="48">
        <v>4266.82</v>
      </c>
      <c r="J84" s="49">
        <v>100</v>
      </c>
      <c r="K84" s="144" t="s">
        <v>251</v>
      </c>
      <c r="L84" s="48">
        <v>4840.04</v>
      </c>
      <c r="M84" s="49">
        <v>100</v>
      </c>
      <c r="N84" s="144" t="s">
        <v>252</v>
      </c>
      <c r="O84" s="48">
        <v>5713</v>
      </c>
      <c r="P84" s="49">
        <v>100</v>
      </c>
      <c r="Q84" s="144" t="s">
        <v>251</v>
      </c>
      <c r="R84" s="48">
        <v>7684.87744140625</v>
      </c>
      <c r="S84" s="49">
        <f>IF(ROUND(R84,0)=0,"",ROUND(R84,0)/ROUND(R84,0)*100)</f>
        <v>100</v>
      </c>
    </row>
    <row r="85" spans="1:19" s="23" customFormat="1" ht="20.100000000000001" customHeight="1" x14ac:dyDescent="0.15">
      <c r="A85" s="141" t="s">
        <v>18</v>
      </c>
      <c r="B85" s="143" t="s">
        <v>253</v>
      </c>
      <c r="C85" s="40">
        <f>'2-12-1'!V48</f>
        <v>16138.787042585311</v>
      </c>
      <c r="D85" s="41">
        <f>'2-12-1'!W48</f>
        <v>51.180053152429686</v>
      </c>
      <c r="E85" s="32">
        <f t="shared" ref="E85:E90" si="14">IF(OR(D85=" ",G85=" "),"",D85-G85)</f>
        <v>13.709321305684448</v>
      </c>
      <c r="F85" s="40">
        <v>13615.832059262304</v>
      </c>
      <c r="G85" s="41">
        <v>37.470731846745238</v>
      </c>
      <c r="H85" s="32">
        <f t="shared" ref="H85:H90" si="15">IF(OR(G85=" ",J85=" "),"",G85-J85)</f>
        <v>8.4707318467452382</v>
      </c>
      <c r="I85" s="40">
        <v>11120.12</v>
      </c>
      <c r="J85" s="41">
        <v>29</v>
      </c>
      <c r="K85" s="32">
        <f t="shared" ref="K85:K90" si="16">IF(OR(J85=" ",M85=" "),"",J85-M85)</f>
        <v>5</v>
      </c>
      <c r="L85" s="40">
        <v>10674.72</v>
      </c>
      <c r="M85" s="41">
        <v>24</v>
      </c>
      <c r="N85" s="32">
        <f t="shared" ref="N85:N90" si="17">IF(OR(M85=" ",P85=" "),"",M85-P85)</f>
        <v>-8.6000000000000014</v>
      </c>
      <c r="O85" s="40">
        <v>17787</v>
      </c>
      <c r="P85" s="41">
        <v>32.6</v>
      </c>
      <c r="Q85" s="32">
        <f t="shared" si="13"/>
        <v>8.4159116838874546</v>
      </c>
      <c r="R85" s="40">
        <v>15050.2412109375</v>
      </c>
      <c r="S85" s="41">
        <f>IF(ROUND(R91,0)=0,"",ROUND(R85,0)/ROUND(R91,0)*100)</f>
        <v>24.184088316112547</v>
      </c>
    </row>
    <row r="86" spans="1:19" s="23" customFormat="1" ht="20.100000000000001" customHeight="1" x14ac:dyDescent="0.15">
      <c r="A86" s="88"/>
      <c r="B86" s="69" t="s">
        <v>245</v>
      </c>
      <c r="C86" s="42">
        <f>'2-12-1'!V49</f>
        <v>11963.420977934964</v>
      </c>
      <c r="D86" s="43">
        <f>'2-12-1'!W49</f>
        <v>37.938942989950988</v>
      </c>
      <c r="E86" s="33">
        <f t="shared" si="14"/>
        <v>-6.6207880307933564</v>
      </c>
      <c r="F86" s="42">
        <v>16191.779137536545</v>
      </c>
      <c r="G86" s="43">
        <v>44.559731020744344</v>
      </c>
      <c r="H86" s="33">
        <f t="shared" si="15"/>
        <v>4.0597310207443442</v>
      </c>
      <c r="I86" s="42">
        <v>15569.18</v>
      </c>
      <c r="J86" s="43">
        <v>40.5</v>
      </c>
      <c r="K86" s="33">
        <f t="shared" si="16"/>
        <v>5.2999999999999972</v>
      </c>
      <c r="L86" s="42">
        <v>15630.85</v>
      </c>
      <c r="M86" s="43">
        <v>35.200000000000003</v>
      </c>
      <c r="N86" s="33">
        <f t="shared" si="17"/>
        <v>-1.8999999999999986</v>
      </c>
      <c r="O86" s="42">
        <v>20250</v>
      </c>
      <c r="P86" s="43">
        <v>37.1</v>
      </c>
      <c r="Q86" s="33">
        <f t="shared" si="13"/>
        <v>-8.0864826212016467</v>
      </c>
      <c r="R86" s="42">
        <v>28120.00390625</v>
      </c>
      <c r="S86" s="43">
        <f>IF(ROUND(R91,0)=0,"",ROUND(R86,0)/ROUND(R91,0)*100)</f>
        <v>45.186482621201648</v>
      </c>
    </row>
    <row r="87" spans="1:19" s="23" customFormat="1" ht="20.100000000000001" customHeight="1" x14ac:dyDescent="0.15">
      <c r="A87" s="88"/>
      <c r="B87" s="69" t="s">
        <v>246</v>
      </c>
      <c r="C87" s="42">
        <f>'2-12-1'!V50</f>
        <v>2294.1675108673198</v>
      </c>
      <c r="D87" s="43">
        <f>'2-12-1'!W50</f>
        <v>7.2753680209635911</v>
      </c>
      <c r="E87" s="33">
        <f t="shared" si="14"/>
        <v>-2.9664964338381692</v>
      </c>
      <c r="F87" s="42">
        <v>3721.6114956244655</v>
      </c>
      <c r="G87" s="43">
        <v>10.24186445480176</v>
      </c>
      <c r="H87" s="33">
        <f t="shared" si="15"/>
        <v>-7.3581355451982411</v>
      </c>
      <c r="I87" s="42">
        <v>6765.88</v>
      </c>
      <c r="J87" s="43">
        <v>17.600000000000001</v>
      </c>
      <c r="K87" s="33">
        <f t="shared" si="16"/>
        <v>-3.0999999999999979</v>
      </c>
      <c r="L87" s="42">
        <v>9191.9699999999993</v>
      </c>
      <c r="M87" s="43">
        <v>20.7</v>
      </c>
      <c r="N87" s="33">
        <f t="shared" si="17"/>
        <v>4.5999999999999979</v>
      </c>
      <c r="O87" s="42">
        <v>8821</v>
      </c>
      <c r="P87" s="43">
        <v>16.100000000000001</v>
      </c>
      <c r="Q87" s="33">
        <f t="shared" si="13"/>
        <v>-0.50105092317333799</v>
      </c>
      <c r="R87" s="42">
        <v>10330.7763671875</v>
      </c>
      <c r="S87" s="43">
        <f>IF(ROUND(R91,0)=0,"",ROUND(R87,0)/ROUND(R91,0)*100)</f>
        <v>16.601050923173339</v>
      </c>
    </row>
    <row r="88" spans="1:19" s="23" customFormat="1" ht="19.5" customHeight="1" x14ac:dyDescent="0.15">
      <c r="A88" s="88"/>
      <c r="B88" s="69" t="s">
        <v>247</v>
      </c>
      <c r="C88" s="42">
        <f>'2-12-1'!V51</f>
        <v>786.29739609443379</v>
      </c>
      <c r="D88" s="43">
        <f>'2-12-1'!W51</f>
        <v>2.4935419508010064</v>
      </c>
      <c r="E88" s="33">
        <f t="shared" si="14"/>
        <v>-1.8819721839105732</v>
      </c>
      <c r="F88" s="42">
        <v>1589.9413407463555</v>
      </c>
      <c r="G88" s="43">
        <v>4.3755141347115796</v>
      </c>
      <c r="H88" s="33">
        <f t="shared" si="15"/>
        <v>-2.2244858652884201</v>
      </c>
      <c r="I88" s="42">
        <v>2548.77</v>
      </c>
      <c r="J88" s="43">
        <v>6.6</v>
      </c>
      <c r="K88" s="33">
        <f t="shared" si="16"/>
        <v>-3.0999999999999996</v>
      </c>
      <c r="L88" s="42">
        <v>4316.6899999999996</v>
      </c>
      <c r="M88" s="43">
        <v>9.6999999999999993</v>
      </c>
      <c r="N88" s="33">
        <f t="shared" si="17"/>
        <v>1.7999999999999989</v>
      </c>
      <c r="O88" s="42">
        <v>4313</v>
      </c>
      <c r="P88" s="43">
        <v>7.9</v>
      </c>
      <c r="Q88" s="33">
        <f t="shared" si="13"/>
        <v>-0.10565634490848552</v>
      </c>
      <c r="R88" s="42">
        <v>4982.07763671875</v>
      </c>
      <c r="S88" s="43">
        <f>IF(ROUND(R91,0)=0,"",ROUND(R88,0)/ROUND(R91,0)*100)</f>
        <v>8.0056563449084859</v>
      </c>
    </row>
    <row r="89" spans="1:19" s="23" customFormat="1" ht="20.100000000000001" customHeight="1" x14ac:dyDescent="0.15">
      <c r="A89" s="88"/>
      <c r="B89" s="69" t="s">
        <v>248</v>
      </c>
      <c r="C89" s="42">
        <f>'2-12-1'!V52</f>
        <v>161.10650594155337</v>
      </c>
      <c r="D89" s="43">
        <f>'2-12-1'!W52</f>
        <v>0.51090825571548493</v>
      </c>
      <c r="E89" s="33">
        <f t="shared" si="14"/>
        <v>-1.3791503688816786</v>
      </c>
      <c r="F89" s="42">
        <v>686.79525449169012</v>
      </c>
      <c r="G89" s="43">
        <v>1.8900586245971636</v>
      </c>
      <c r="H89" s="33">
        <f t="shared" si="15"/>
        <v>-1.0099413754028363</v>
      </c>
      <c r="I89" s="42">
        <v>1129.56</v>
      </c>
      <c r="J89" s="43">
        <v>2.9</v>
      </c>
      <c r="K89" s="33">
        <f t="shared" si="16"/>
        <v>-1.8000000000000003</v>
      </c>
      <c r="L89" s="42">
        <v>2067.06</v>
      </c>
      <c r="M89" s="43">
        <v>4.7</v>
      </c>
      <c r="N89" s="33">
        <f t="shared" si="17"/>
        <v>1.5</v>
      </c>
      <c r="O89" s="42">
        <v>1742</v>
      </c>
      <c r="P89" s="43">
        <v>3.2</v>
      </c>
      <c r="Q89" s="33">
        <f t="shared" si="13"/>
        <v>-0.31111182529607451</v>
      </c>
      <c r="R89" s="42">
        <v>2185.170166015625</v>
      </c>
      <c r="S89" s="43">
        <f>IF(ROUND(R91,0)=0,"",ROUND(R89,0)/ROUND(R91,0)*100)</f>
        <v>3.5111118252960747</v>
      </c>
    </row>
    <row r="90" spans="1:19" s="23" customFormat="1" ht="20.100000000000001" customHeight="1" x14ac:dyDescent="0.15">
      <c r="A90" s="88"/>
      <c r="B90" s="70" t="s">
        <v>249</v>
      </c>
      <c r="C90" s="44">
        <f>'2-12-1'!V53</f>
        <v>189.57398947951273</v>
      </c>
      <c r="D90" s="45">
        <f>'2-12-1'!W53</f>
        <v>0.60118563013923731</v>
      </c>
      <c r="E90" s="26">
        <f t="shared" si="14"/>
        <v>-0.86091428826068617</v>
      </c>
      <c r="F90" s="44">
        <v>531.28684607006653</v>
      </c>
      <c r="G90" s="45">
        <v>1.4620999183999235</v>
      </c>
      <c r="H90" s="26">
        <f t="shared" si="15"/>
        <v>-1.8379000816000763</v>
      </c>
      <c r="I90" s="44">
        <v>1265.51</v>
      </c>
      <c r="J90" s="45">
        <v>3.3</v>
      </c>
      <c r="K90" s="26">
        <f t="shared" si="16"/>
        <v>-2.4000000000000004</v>
      </c>
      <c r="L90" s="44">
        <v>2553.34</v>
      </c>
      <c r="M90" s="45">
        <v>5.7</v>
      </c>
      <c r="N90" s="26">
        <f t="shared" si="17"/>
        <v>2.6</v>
      </c>
      <c r="O90" s="44">
        <v>1710</v>
      </c>
      <c r="P90" s="45">
        <v>3.1</v>
      </c>
      <c r="Q90" s="26">
        <f t="shared" si="13"/>
        <v>0.58839003069209861</v>
      </c>
      <c r="R90" s="44">
        <v>1563.114990234375</v>
      </c>
      <c r="S90" s="45">
        <f>IF(ROUND(R91,0)=0,"",ROUND(R90,0)/ROUND(R91,0)*100)</f>
        <v>2.5116099693079015</v>
      </c>
    </row>
    <row r="91" spans="1:19" s="23" customFormat="1" ht="20.100000000000001" customHeight="1" x14ac:dyDescent="0.15">
      <c r="A91" s="46"/>
      <c r="B91" s="47" t="s">
        <v>20</v>
      </c>
      <c r="C91" s="48">
        <f>'2-12-1'!V54</f>
        <v>31533.353422903096</v>
      </c>
      <c r="D91" s="49">
        <f>'2-12-1'!W54</f>
        <v>100</v>
      </c>
      <c r="E91" s="144" t="s">
        <v>252</v>
      </c>
      <c r="F91" s="48">
        <v>36337.246133731423</v>
      </c>
      <c r="G91" s="49">
        <v>100</v>
      </c>
      <c r="H91" s="144" t="s">
        <v>252</v>
      </c>
      <c r="I91" s="48">
        <v>38399.019999999997</v>
      </c>
      <c r="J91" s="49">
        <v>100</v>
      </c>
      <c r="K91" s="144" t="s">
        <v>254</v>
      </c>
      <c r="L91" s="48">
        <v>44434.63</v>
      </c>
      <c r="M91" s="49">
        <v>100</v>
      </c>
      <c r="N91" s="144" t="s">
        <v>251</v>
      </c>
      <c r="O91" s="48">
        <v>54622</v>
      </c>
      <c r="P91" s="49">
        <v>100</v>
      </c>
      <c r="Q91" s="144" t="s">
        <v>60</v>
      </c>
      <c r="R91" s="48">
        <v>62231.3828125</v>
      </c>
      <c r="S91" s="49">
        <f>IF(ROUND(R91,0)=0,"",ROUND(R91,0)/ROUND(R91,0)*100)</f>
        <v>100</v>
      </c>
    </row>
    <row r="92" spans="1:19" s="23" customFormat="1" ht="20.100000000000001" customHeight="1" x14ac:dyDescent="0.15">
      <c r="A92" s="141" t="s">
        <v>21</v>
      </c>
      <c r="B92" s="143" t="s">
        <v>255</v>
      </c>
      <c r="C92" s="40">
        <f>'2-12-1'!V55</f>
        <v>16145.043527543026</v>
      </c>
      <c r="D92" s="41">
        <f>'2-12-1'!W55</f>
        <v>58.186358270213873</v>
      </c>
      <c r="E92" s="32">
        <f t="shared" ref="E92:E97" si="18">IF(OR(D92=" ",G92=" "),"",D92-G92)</f>
        <v>6.4071610860970978</v>
      </c>
      <c r="F92" s="40">
        <v>16437.581588104993</v>
      </c>
      <c r="G92" s="41">
        <v>51.779197184116775</v>
      </c>
      <c r="H92" s="32">
        <f t="shared" ref="H92:H97" si="19">IF(OR(G92=" ",J92=" "),"",G92-J92)</f>
        <v>15.479197184116778</v>
      </c>
      <c r="I92" s="40">
        <v>12454.34</v>
      </c>
      <c r="J92" s="41">
        <v>36.299999999999997</v>
      </c>
      <c r="K92" s="32">
        <f t="shared" ref="K92:K97" si="20">IF(OR(J92=" ",M92=" "),"",J92-M92)</f>
        <v>-6.6000000000000014</v>
      </c>
      <c r="L92" s="40">
        <v>14332.04</v>
      </c>
      <c r="M92" s="41">
        <v>42.9</v>
      </c>
      <c r="N92" s="32">
        <f t="shared" ref="N92:N97" si="21">IF(OR(M92=" ",P92=" "),"",M92-P92)</f>
        <v>-1.6000000000000014</v>
      </c>
      <c r="O92" s="40">
        <v>20534</v>
      </c>
      <c r="P92" s="41">
        <v>44.5</v>
      </c>
      <c r="Q92" s="32">
        <f t="shared" si="13"/>
        <v>4.2477247325562857</v>
      </c>
      <c r="R92" s="40">
        <v>17647.1875</v>
      </c>
      <c r="S92" s="41">
        <f>IF(ROUND(R98,0)=0,"",ROUND(R92,0)/ROUND(R98,0)*100)</f>
        <v>40.252275267443714</v>
      </c>
    </row>
    <row r="93" spans="1:19" s="23" customFormat="1" ht="20.100000000000001" customHeight="1" x14ac:dyDescent="0.15">
      <c r="A93" s="88"/>
      <c r="B93" s="69" t="s">
        <v>245</v>
      </c>
      <c r="C93" s="42">
        <f>'2-12-1'!V56</f>
        <v>10389.325330810141</v>
      </c>
      <c r="D93" s="43">
        <f>'2-12-1'!W56</f>
        <v>37.442884861415003</v>
      </c>
      <c r="E93" s="33">
        <f t="shared" si="18"/>
        <v>-3.0572356886449725</v>
      </c>
      <c r="F93" s="42">
        <v>12856.978711016183</v>
      </c>
      <c r="G93" s="43">
        <v>40.500120550059975</v>
      </c>
      <c r="H93" s="33">
        <f t="shared" si="19"/>
        <v>-6.5998794499400262</v>
      </c>
      <c r="I93" s="42">
        <v>16170.46</v>
      </c>
      <c r="J93" s="43">
        <v>47.1</v>
      </c>
      <c r="K93" s="33">
        <f t="shared" si="20"/>
        <v>6.6000000000000014</v>
      </c>
      <c r="L93" s="42">
        <v>13536.93</v>
      </c>
      <c r="M93" s="43">
        <v>40.5</v>
      </c>
      <c r="N93" s="33">
        <f t="shared" si="21"/>
        <v>-0.5</v>
      </c>
      <c r="O93" s="42">
        <v>18889</v>
      </c>
      <c r="P93" s="43">
        <v>41</v>
      </c>
      <c r="Q93" s="33">
        <f t="shared" si="13"/>
        <v>1.5533404803719009E-2</v>
      </c>
      <c r="R93" s="42">
        <v>17967.501953125</v>
      </c>
      <c r="S93" s="43">
        <f>IF(ROUND(R98,0)=0,"",ROUND(R93,0)/ROUND(R98,0)*100)</f>
        <v>40.984466595196281</v>
      </c>
    </row>
    <row r="94" spans="1:19" s="23" customFormat="1" ht="20.100000000000001" customHeight="1" x14ac:dyDescent="0.15">
      <c r="A94" s="88"/>
      <c r="B94" s="69" t="s">
        <v>246</v>
      </c>
      <c r="C94" s="42">
        <f>'2-12-1'!V57</f>
        <v>1099.2658190144257</v>
      </c>
      <c r="D94" s="43">
        <f>'2-12-1'!W57</f>
        <v>3.9617282338233073</v>
      </c>
      <c r="E94" s="33">
        <f t="shared" si="18"/>
        <v>-0.53635995640247813</v>
      </c>
      <c r="F94" s="42">
        <v>1427.9420237903612</v>
      </c>
      <c r="G94" s="43">
        <v>4.4980881902257854</v>
      </c>
      <c r="H94" s="33">
        <f t="shared" si="19"/>
        <v>-3.6019118097742142</v>
      </c>
      <c r="I94" s="42">
        <v>2772.89</v>
      </c>
      <c r="J94" s="43">
        <v>8.1</v>
      </c>
      <c r="K94" s="33">
        <f t="shared" si="20"/>
        <v>-1.3000000000000007</v>
      </c>
      <c r="L94" s="42">
        <v>3135.13</v>
      </c>
      <c r="M94" s="43">
        <v>9.4</v>
      </c>
      <c r="N94" s="33">
        <f t="shared" si="21"/>
        <v>-1.5999999999999996</v>
      </c>
      <c r="O94" s="42">
        <v>5065</v>
      </c>
      <c r="P94" s="43">
        <v>11</v>
      </c>
      <c r="Q94" s="33">
        <f t="shared" si="13"/>
        <v>-1.228279464428276</v>
      </c>
      <c r="R94" s="42">
        <v>5360.65625</v>
      </c>
      <c r="S94" s="43">
        <f>IF(ROUND(R98,0)=0,"",ROUND(R94,0)/ROUND(R98,0)*100)</f>
        <v>12.228279464428276</v>
      </c>
    </row>
    <row r="95" spans="1:19" s="23" customFormat="1" ht="20.100000000000001" customHeight="1" x14ac:dyDescent="0.15">
      <c r="A95" s="88"/>
      <c r="B95" s="69" t="s">
        <v>247</v>
      </c>
      <c r="C95" s="42">
        <f>'2-12-1'!V58</f>
        <v>96.428571428571431</v>
      </c>
      <c r="D95" s="43">
        <f>'2-12-1'!W58</f>
        <v>0.34752631016793728</v>
      </c>
      <c r="E95" s="33">
        <f t="shared" si="18"/>
        <v>-2.2069789034370122</v>
      </c>
      <c r="F95" s="42">
        <v>810.94126887605148</v>
      </c>
      <c r="G95" s="43">
        <v>2.5545052136049495</v>
      </c>
      <c r="H95" s="33">
        <f t="shared" si="19"/>
        <v>-1.7454947863950503</v>
      </c>
      <c r="I95" s="42">
        <v>1460.5</v>
      </c>
      <c r="J95" s="43">
        <v>4.3</v>
      </c>
      <c r="K95" s="33">
        <f t="shared" si="20"/>
        <v>-0.40000000000000036</v>
      </c>
      <c r="L95" s="42">
        <v>1571.93</v>
      </c>
      <c r="M95" s="43">
        <v>4.7</v>
      </c>
      <c r="N95" s="33">
        <f t="shared" si="21"/>
        <v>2.8000000000000003</v>
      </c>
      <c r="O95" s="42">
        <v>885</v>
      </c>
      <c r="P95" s="43">
        <v>1.9</v>
      </c>
      <c r="Q95" s="33">
        <f t="shared" si="13"/>
        <v>-1.2751100567961497</v>
      </c>
      <c r="R95" s="42">
        <v>1392.018310546875</v>
      </c>
      <c r="S95" s="43">
        <f>IF(ROUND(R98,0)=0,"",ROUND(R95,0)/ROUND(R98,0)*100)</f>
        <v>3.1751100567961497</v>
      </c>
    </row>
    <row r="96" spans="1:19" s="23" customFormat="1" ht="20.100000000000001" customHeight="1" x14ac:dyDescent="0.15">
      <c r="A96" s="88"/>
      <c r="B96" s="69" t="s">
        <v>248</v>
      </c>
      <c r="C96" s="42">
        <f>'2-12-1'!V59</f>
        <v>13.701492537313433</v>
      </c>
      <c r="D96" s="43">
        <f>'2-12-1'!W59</f>
        <v>4.9379857802966609E-2</v>
      </c>
      <c r="E96" s="33">
        <f t="shared" si="18"/>
        <v>-0.49181276088455028</v>
      </c>
      <c r="F96" s="42">
        <v>171.80447570332478</v>
      </c>
      <c r="G96" s="43">
        <v>0.54119261868751689</v>
      </c>
      <c r="H96" s="33">
        <f t="shared" si="19"/>
        <v>-0.45880738131248311</v>
      </c>
      <c r="I96" s="42">
        <v>326.94</v>
      </c>
      <c r="J96" s="43">
        <v>1</v>
      </c>
      <c r="K96" s="33">
        <f t="shared" si="20"/>
        <v>-0.19999999999999996</v>
      </c>
      <c r="L96" s="42">
        <v>415.94</v>
      </c>
      <c r="M96" s="43">
        <v>1.2</v>
      </c>
      <c r="N96" s="33">
        <f t="shared" si="21"/>
        <v>0.29999999999999993</v>
      </c>
      <c r="O96" s="42">
        <v>423</v>
      </c>
      <c r="P96" s="43">
        <v>0.9</v>
      </c>
      <c r="Q96" s="33">
        <f t="shared" si="13"/>
        <v>-0.57122556511028499</v>
      </c>
      <c r="R96" s="42">
        <v>644.990478515625</v>
      </c>
      <c r="S96" s="43">
        <f>IF(ROUND(R98,0)=0,"",ROUND(R96,0)/ROUND(R98,0)*100)</f>
        <v>1.471225565110285</v>
      </c>
    </row>
    <row r="97" spans="1:19" s="23" customFormat="1" ht="20.100000000000001" customHeight="1" x14ac:dyDescent="0.15">
      <c r="A97" s="88"/>
      <c r="B97" s="70" t="s">
        <v>249</v>
      </c>
      <c r="C97" s="44">
        <f>'2-12-1'!V60</f>
        <v>3.3636363636363638</v>
      </c>
      <c r="D97" s="45">
        <f>'2-12-1'!W60</f>
        <v>1.2122466576901785E-2</v>
      </c>
      <c r="E97" s="26">
        <f t="shared" si="18"/>
        <v>-0.11477377672809654</v>
      </c>
      <c r="F97" s="44">
        <v>40.283887468030692</v>
      </c>
      <c r="G97" s="45">
        <v>0.12689624330499832</v>
      </c>
      <c r="H97" s="26">
        <f t="shared" si="19"/>
        <v>-3.2731037566950016</v>
      </c>
      <c r="I97" s="44">
        <v>1154.6199999999999</v>
      </c>
      <c r="J97" s="45">
        <v>3.4</v>
      </c>
      <c r="K97" s="26">
        <f t="shared" si="20"/>
        <v>2.0999999999999996</v>
      </c>
      <c r="L97" s="44">
        <v>427.41</v>
      </c>
      <c r="M97" s="45">
        <v>1.3</v>
      </c>
      <c r="N97" s="26">
        <f t="shared" si="21"/>
        <v>0.60000000000000009</v>
      </c>
      <c r="O97" s="44">
        <v>312</v>
      </c>
      <c r="P97" s="45">
        <v>0.7</v>
      </c>
      <c r="Q97" s="26">
        <f t="shared" si="13"/>
        <v>-1.1909240208936842</v>
      </c>
      <c r="R97" s="44">
        <v>828.7191162109375</v>
      </c>
      <c r="S97" s="45">
        <f>IF(ROUND(R98,0)=0,"",ROUND(R97,0)/ROUND(R98,0)*100)</f>
        <v>1.8909240208936842</v>
      </c>
    </row>
    <row r="98" spans="1:19" s="23" customFormat="1" ht="20.100000000000001" customHeight="1" x14ac:dyDescent="0.15">
      <c r="A98" s="46"/>
      <c r="B98" s="47" t="s">
        <v>20</v>
      </c>
      <c r="C98" s="48">
        <f>'2-12-1'!V61</f>
        <v>27747.128377697118</v>
      </c>
      <c r="D98" s="49">
        <f>'2-12-1'!W61</f>
        <v>100</v>
      </c>
      <c r="E98" s="144" t="s">
        <v>39</v>
      </c>
      <c r="F98" s="48">
        <v>31745.531954958944</v>
      </c>
      <c r="G98" s="49">
        <v>100</v>
      </c>
      <c r="H98" s="144" t="s">
        <v>39</v>
      </c>
      <c r="I98" s="48">
        <v>34339.74</v>
      </c>
      <c r="J98" s="49">
        <v>100</v>
      </c>
      <c r="K98" s="144" t="s">
        <v>39</v>
      </c>
      <c r="L98" s="48">
        <v>33419.379999999997</v>
      </c>
      <c r="M98" s="49">
        <v>100</v>
      </c>
      <c r="N98" s="144" t="s">
        <v>39</v>
      </c>
      <c r="O98" s="48">
        <v>46108</v>
      </c>
      <c r="P98" s="49">
        <v>100</v>
      </c>
      <c r="Q98" s="144" t="s">
        <v>39</v>
      </c>
      <c r="R98" s="48">
        <v>43841.07421875</v>
      </c>
      <c r="S98" s="49">
        <f>IF(ROUND(R98,0)=0,"",ROUND(R98,0)/ROUND(R98,0)*100)</f>
        <v>100</v>
      </c>
    </row>
    <row r="99" spans="1:19" s="23" customFormat="1" ht="20.100000000000001" customHeight="1" x14ac:dyDescent="0.15">
      <c r="A99" s="275" t="s">
        <v>256</v>
      </c>
      <c r="B99" s="143" t="s">
        <v>257</v>
      </c>
      <c r="C99" s="40">
        <f>'2-12-1'!V62</f>
        <v>6434.8221132897588</v>
      </c>
      <c r="D99" s="41">
        <f>'2-12-1'!W62</f>
        <v>62.53539689218713</v>
      </c>
      <c r="E99" s="32">
        <f t="shared" ref="E99:E104" si="22">IF(OR(D99=" ",G99=" "),"",D99-G99)</f>
        <v>-2.2117999596248765</v>
      </c>
      <c r="F99" s="40">
        <v>10389.987023504633</v>
      </c>
      <c r="G99" s="41">
        <v>64.747196851812006</v>
      </c>
      <c r="H99" s="32">
        <f t="shared" ref="H99:H104" si="23">IF(OR(G99=" ",J99=" "),"",G99-J99)</f>
        <v>7.5471968518120036</v>
      </c>
      <c r="I99" s="40">
        <v>7739.96</v>
      </c>
      <c r="J99" s="41">
        <v>57.2</v>
      </c>
      <c r="K99" s="32">
        <f t="shared" ref="K99:K104" si="24">IF(OR(J99=" ",M99=" "),"",J99-M99)</f>
        <v>8</v>
      </c>
      <c r="L99" s="40">
        <v>7295.84</v>
      </c>
      <c r="M99" s="41">
        <v>49.2</v>
      </c>
      <c r="N99" s="32">
        <f t="shared" ref="N99:N104" si="25">IF(OR(M99=" ",P99=" "),"",M99-P99)</f>
        <v>-9.6999999999999957</v>
      </c>
      <c r="O99" s="40">
        <v>11160</v>
      </c>
      <c r="P99" s="41">
        <v>58.9</v>
      </c>
      <c r="Q99" s="32">
        <f t="shared" si="13"/>
        <v>7.4690235690235696</v>
      </c>
      <c r="R99" s="40">
        <v>10386.736328125</v>
      </c>
      <c r="S99" s="41">
        <f>IF(ROUND(R105,0)=0,"",ROUND(R99,0)/ROUND(R105,0)*100)</f>
        <v>51.430976430976429</v>
      </c>
    </row>
    <row r="100" spans="1:19" s="23" customFormat="1" ht="20.100000000000001" customHeight="1" x14ac:dyDescent="0.15">
      <c r="A100" s="276"/>
      <c r="B100" s="69" t="s">
        <v>245</v>
      </c>
      <c r="C100" s="42">
        <f>'2-12-1'!V63</f>
        <v>3345.1397801544858</v>
      </c>
      <c r="D100" s="43">
        <f>'2-12-1'!W63</f>
        <v>32.509001823029045</v>
      </c>
      <c r="E100" s="33">
        <f t="shared" si="22"/>
        <v>3.1710452179582092</v>
      </c>
      <c r="F100" s="42">
        <v>4707.8638650639496</v>
      </c>
      <c r="G100" s="43">
        <v>29.337956605070836</v>
      </c>
      <c r="H100" s="33">
        <f t="shared" si="23"/>
        <v>1.137956605070837</v>
      </c>
      <c r="I100" s="42">
        <v>3807.45</v>
      </c>
      <c r="J100" s="43">
        <v>28.2</v>
      </c>
      <c r="K100" s="33">
        <f t="shared" si="24"/>
        <v>-4.4000000000000021</v>
      </c>
      <c r="L100" s="42">
        <v>4838.37</v>
      </c>
      <c r="M100" s="43">
        <v>32.6</v>
      </c>
      <c r="N100" s="33">
        <f t="shared" si="25"/>
        <v>6.1000000000000014</v>
      </c>
      <c r="O100" s="42">
        <v>5019</v>
      </c>
      <c r="P100" s="43">
        <v>26.5</v>
      </c>
      <c r="Q100" s="33">
        <f t="shared" si="13"/>
        <v>-8.7198455139631577</v>
      </c>
      <c r="R100" s="42">
        <v>7112.744140625</v>
      </c>
      <c r="S100" s="43">
        <f>IF(ROUND(R105,0)=0,"",ROUND(R100,0)/ROUND(R105,0)*100)</f>
        <v>35.219845513963158</v>
      </c>
    </row>
    <row r="101" spans="1:19" s="23" customFormat="1" ht="20.100000000000001" customHeight="1" x14ac:dyDescent="0.15">
      <c r="A101" s="145"/>
      <c r="B101" s="69" t="s">
        <v>246</v>
      </c>
      <c r="C101" s="42">
        <f>'2-12-1'!V64</f>
        <v>357.92244008714596</v>
      </c>
      <c r="D101" s="43">
        <f>'2-12-1'!W64</f>
        <v>3.478390148694674</v>
      </c>
      <c r="E101" s="33">
        <f t="shared" si="22"/>
        <v>-1.0199199500365554</v>
      </c>
      <c r="F101" s="42">
        <v>721.84412339094706</v>
      </c>
      <c r="G101" s="43">
        <v>4.4983100987312294</v>
      </c>
      <c r="H101" s="33">
        <f t="shared" si="23"/>
        <v>-5.0016899012687706</v>
      </c>
      <c r="I101" s="42">
        <v>1282.6500000000001</v>
      </c>
      <c r="J101" s="43">
        <v>9.5</v>
      </c>
      <c r="K101" s="33">
        <f t="shared" si="24"/>
        <v>-3.4000000000000004</v>
      </c>
      <c r="L101" s="42">
        <v>1918.35</v>
      </c>
      <c r="M101" s="43">
        <v>12.9</v>
      </c>
      <c r="N101" s="33">
        <f t="shared" si="25"/>
        <v>2.2000000000000011</v>
      </c>
      <c r="O101" s="42">
        <v>2032</v>
      </c>
      <c r="P101" s="43">
        <v>10.7</v>
      </c>
      <c r="Q101" s="33">
        <f t="shared" si="13"/>
        <v>1.4357892652010289</v>
      </c>
      <c r="R101" s="42">
        <v>1870.779296875</v>
      </c>
      <c r="S101" s="43">
        <f>IF(ROUND(R105,0)=0,"",ROUND(R101,0)/ROUND(R105,0)*100)</f>
        <v>9.2642107347989704</v>
      </c>
    </row>
    <row r="102" spans="1:19" s="23" customFormat="1" ht="20.100000000000001" customHeight="1" x14ac:dyDescent="0.15">
      <c r="A102" s="145"/>
      <c r="B102" s="69" t="s">
        <v>247</v>
      </c>
      <c r="C102" s="42">
        <f>'2-12-1'!V65</f>
        <v>8.1851851851851851</v>
      </c>
      <c r="D102" s="43">
        <f>'2-12-1'!W65</f>
        <v>7.9545913652291911E-2</v>
      </c>
      <c r="E102" s="33">
        <f t="shared" si="22"/>
        <v>-1.057172370031251</v>
      </c>
      <c r="F102" s="42">
        <v>182.40925925925927</v>
      </c>
      <c r="G102" s="43">
        <v>1.136718283683543</v>
      </c>
      <c r="H102" s="33">
        <f t="shared" si="23"/>
        <v>-1.863281716316457</v>
      </c>
      <c r="I102" s="42">
        <v>403.63</v>
      </c>
      <c r="J102" s="43">
        <v>3</v>
      </c>
      <c r="K102" s="33">
        <f t="shared" si="24"/>
        <v>-0.20000000000000018</v>
      </c>
      <c r="L102" s="42">
        <v>468.65</v>
      </c>
      <c r="M102" s="43">
        <v>3.2</v>
      </c>
      <c r="N102" s="33">
        <f t="shared" si="25"/>
        <v>1.6</v>
      </c>
      <c r="O102" s="42">
        <v>310</v>
      </c>
      <c r="P102" s="43">
        <v>1.6</v>
      </c>
      <c r="Q102" s="33">
        <f t="shared" si="13"/>
        <v>-1.2718558130322837</v>
      </c>
      <c r="R102" s="42">
        <v>579.91912841796875</v>
      </c>
      <c r="S102" s="43">
        <f>IF(ROUND(R105,0)=0,"",ROUND(R102,0)/ROUND(R105,0)*100)</f>
        <v>2.8718558130322838</v>
      </c>
    </row>
    <row r="103" spans="1:19" s="23" customFormat="1" ht="20.100000000000001" customHeight="1" x14ac:dyDescent="0.15">
      <c r="A103" s="145"/>
      <c r="B103" s="69" t="s">
        <v>248</v>
      </c>
      <c r="C103" s="42">
        <f>'2-12-1'!V66</f>
        <v>0</v>
      </c>
      <c r="D103" s="43">
        <f>'2-12-1'!W66</f>
        <v>0</v>
      </c>
      <c r="E103" s="33">
        <f t="shared" si="22"/>
        <v>0</v>
      </c>
      <c r="F103" s="42">
        <v>0</v>
      </c>
      <c r="G103" s="43">
        <v>0</v>
      </c>
      <c r="H103" s="33">
        <f t="shared" si="23"/>
        <v>-2.1</v>
      </c>
      <c r="I103" s="42">
        <v>285.88</v>
      </c>
      <c r="J103" s="43">
        <v>2.1</v>
      </c>
      <c r="K103" s="33" t="str">
        <f t="shared" si="24"/>
        <v/>
      </c>
      <c r="L103" s="42" t="s">
        <v>34</v>
      </c>
      <c r="M103" s="43" t="s">
        <v>34</v>
      </c>
      <c r="N103" s="33" t="str">
        <f t="shared" si="25"/>
        <v/>
      </c>
      <c r="O103" s="42">
        <v>104</v>
      </c>
      <c r="P103" s="43">
        <v>0.5</v>
      </c>
      <c r="Q103" s="33">
        <f t="shared" si="13"/>
        <v>-0.28728461081402257</v>
      </c>
      <c r="R103" s="42">
        <v>158.61338806152344</v>
      </c>
      <c r="S103" s="43">
        <f>IF(ROUND(R105,0)=0,"",ROUND(R103,0)/ROUND(R105,0)*100)</f>
        <v>0.78728461081402257</v>
      </c>
    </row>
    <row r="104" spans="1:19" s="23" customFormat="1" ht="20.100000000000001" customHeight="1" x14ac:dyDescent="0.15">
      <c r="A104" s="145"/>
      <c r="B104" s="70" t="s">
        <v>249</v>
      </c>
      <c r="C104" s="44">
        <f>'2-12-1'!V67</f>
        <v>143.81818181818181</v>
      </c>
      <c r="D104" s="45">
        <f>'2-12-1'!W67</f>
        <v>1.397665222436856</v>
      </c>
      <c r="E104" s="26">
        <f t="shared" si="22"/>
        <v>1.1178470617344742</v>
      </c>
      <c r="F104" s="44">
        <v>44.902439024390247</v>
      </c>
      <c r="G104" s="45">
        <v>0.27981816070238175</v>
      </c>
      <c r="H104" s="26">
        <f t="shared" si="23"/>
        <v>0.27981816070238175</v>
      </c>
      <c r="I104" s="44">
        <v>3.9</v>
      </c>
      <c r="J104" s="45">
        <v>0</v>
      </c>
      <c r="K104" s="26">
        <f t="shared" si="24"/>
        <v>-2.1</v>
      </c>
      <c r="L104" s="44">
        <v>314.12</v>
      </c>
      <c r="M104" s="45">
        <v>2.1</v>
      </c>
      <c r="N104" s="26">
        <f t="shared" si="25"/>
        <v>0.40000000000000013</v>
      </c>
      <c r="O104" s="44">
        <v>331</v>
      </c>
      <c r="P104" s="45">
        <v>1.7</v>
      </c>
      <c r="Q104" s="26">
        <f t="shared" si="13"/>
        <v>1.2692216280451574</v>
      </c>
      <c r="R104" s="44">
        <v>86.726318359375</v>
      </c>
      <c r="S104" s="45">
        <f>IF(ROUND(R105,0)=0,"",ROUND(R104,0)/ROUND(R105,0)*100)</f>
        <v>0.43077837195484253</v>
      </c>
    </row>
    <row r="105" spans="1:19" s="23" customFormat="1" ht="20.100000000000001" customHeight="1" x14ac:dyDescent="0.15">
      <c r="A105" s="146"/>
      <c r="B105" s="47" t="s">
        <v>20</v>
      </c>
      <c r="C105" s="48">
        <f>'2-12-1'!V68</f>
        <v>10289.887700534759</v>
      </c>
      <c r="D105" s="49">
        <f>'2-12-1'!W68</f>
        <v>100</v>
      </c>
      <c r="E105" s="144" t="s">
        <v>39</v>
      </c>
      <c r="F105" s="48">
        <v>16047.00671024318</v>
      </c>
      <c r="G105" s="49">
        <v>100</v>
      </c>
      <c r="H105" s="144" t="s">
        <v>39</v>
      </c>
      <c r="I105" s="48">
        <v>13523.47</v>
      </c>
      <c r="J105" s="49">
        <v>100</v>
      </c>
      <c r="K105" s="144" t="s">
        <v>39</v>
      </c>
      <c r="L105" s="48">
        <v>14835.32</v>
      </c>
      <c r="M105" s="49">
        <v>100</v>
      </c>
      <c r="N105" s="144" t="s">
        <v>39</v>
      </c>
      <c r="O105" s="48">
        <v>18956</v>
      </c>
      <c r="P105" s="49">
        <v>100</v>
      </c>
      <c r="Q105" s="144" t="s">
        <v>39</v>
      </c>
      <c r="R105" s="48">
        <v>20195.517578125</v>
      </c>
      <c r="S105" s="49">
        <f>IF(ROUND(R105,0)=0,"",ROUND(R105,0)/ROUND(R105,0)*100)</f>
        <v>100</v>
      </c>
    </row>
    <row r="106" spans="1:19" s="23" customFormat="1" ht="20.100000000000001" customHeight="1" x14ac:dyDescent="0.15">
      <c r="A106" s="141" t="s">
        <v>22</v>
      </c>
      <c r="B106" s="143" t="s">
        <v>257</v>
      </c>
      <c r="C106" s="40">
        <f>'2-12-1'!V195</f>
        <v>21321.234439811116</v>
      </c>
      <c r="D106" s="41">
        <f>'2-12-1'!W195</f>
        <v>48.945814044015528</v>
      </c>
      <c r="E106" s="32">
        <f t="shared" ref="E106:E111" si="26">IF(OR(D106=" ",G106=" "),"",D106-G106)</f>
        <v>9.3556726863579414</v>
      </c>
      <c r="F106" s="40">
        <v>18404.951762590372</v>
      </c>
      <c r="G106" s="41">
        <v>39.590141357657586</v>
      </c>
      <c r="H106" s="32">
        <f t="shared" ref="H106:H111" si="27">IF(OR(G106=" ",J106=" "),"",G106-J106)</f>
        <v>11.490141357657585</v>
      </c>
      <c r="I106" s="40">
        <v>11948.09</v>
      </c>
      <c r="J106" s="41">
        <v>28.1</v>
      </c>
      <c r="K106" s="32">
        <f t="shared" ref="K106:K111" si="28">IF(OR(J106=" ",M106=" "),"",J106-M106)</f>
        <v>0.60000000000000142</v>
      </c>
      <c r="L106" s="40">
        <v>12147.16</v>
      </c>
      <c r="M106" s="41">
        <v>27.5</v>
      </c>
      <c r="N106" s="32">
        <f t="shared" ref="N106:N111" si="29">IF(OR(M106=" ",P106=" "),"",M106-P106)</f>
        <v>-1.8000000000000007</v>
      </c>
      <c r="O106" s="40">
        <v>13773</v>
      </c>
      <c r="P106" s="41">
        <v>29.3</v>
      </c>
      <c r="Q106" s="32">
        <f t="shared" si="13"/>
        <v>7.1348192416968779</v>
      </c>
      <c r="R106" s="40">
        <v>11311.9228515625</v>
      </c>
      <c r="S106" s="41">
        <f>IF(ROUND(R112,0)=0,"",ROUND(R106,0)/ROUND(R112,0)*100)</f>
        <v>22.165180758303123</v>
      </c>
    </row>
    <row r="107" spans="1:19" s="23" customFormat="1" ht="20.100000000000001" customHeight="1" x14ac:dyDescent="0.15">
      <c r="A107" s="88"/>
      <c r="B107" s="69" t="s">
        <v>245</v>
      </c>
      <c r="C107" s="42">
        <f>'2-12-1'!V196</f>
        <v>18325.339857581126</v>
      </c>
      <c r="D107" s="43">
        <f>'2-12-1'!W196</f>
        <v>42.06832768030376</v>
      </c>
      <c r="E107" s="33">
        <f t="shared" si="26"/>
        <v>-4.249495878787279</v>
      </c>
      <c r="F107" s="42">
        <v>21532.565409452749</v>
      </c>
      <c r="G107" s="43">
        <v>46.317823559091039</v>
      </c>
      <c r="H107" s="33">
        <f t="shared" si="27"/>
        <v>4.2178235590910376</v>
      </c>
      <c r="I107" s="42">
        <v>17861.21</v>
      </c>
      <c r="J107" s="43">
        <v>42.1</v>
      </c>
      <c r="K107" s="33">
        <f t="shared" si="28"/>
        <v>-0.19999999999999574</v>
      </c>
      <c r="L107" s="42">
        <v>18668.18</v>
      </c>
      <c r="M107" s="43">
        <v>42.3</v>
      </c>
      <c r="N107" s="33">
        <f t="shared" si="29"/>
        <v>-0.20000000000000284</v>
      </c>
      <c r="O107" s="42">
        <v>19965</v>
      </c>
      <c r="P107" s="43">
        <v>42.5</v>
      </c>
      <c r="Q107" s="33">
        <f t="shared" si="13"/>
        <v>-2.1889389634564509</v>
      </c>
      <c r="R107" s="42">
        <v>22807.2890625</v>
      </c>
      <c r="S107" s="43">
        <f>IF(ROUND(R112,0)=0,"",ROUND(R107,0)/ROUND(R112,0)*100)</f>
        <v>44.688938963456451</v>
      </c>
    </row>
    <row r="108" spans="1:19" s="23" customFormat="1" ht="19.5" customHeight="1" x14ac:dyDescent="0.15">
      <c r="A108" s="88"/>
      <c r="B108" s="69" t="s">
        <v>246</v>
      </c>
      <c r="C108" s="42">
        <f>'2-12-1'!V197</f>
        <v>2681.6504559566674</v>
      </c>
      <c r="D108" s="43">
        <f>'2-12-1'!W197</f>
        <v>6.1560959295688544</v>
      </c>
      <c r="E108" s="33">
        <f t="shared" si="26"/>
        <v>-4.1534974281302315</v>
      </c>
      <c r="F108" s="42">
        <v>4792.7984577320158</v>
      </c>
      <c r="G108" s="43">
        <v>10.309593357699086</v>
      </c>
      <c r="H108" s="33">
        <f t="shared" si="27"/>
        <v>-4.9904066423009148</v>
      </c>
      <c r="I108" s="42">
        <v>6485.64</v>
      </c>
      <c r="J108" s="43">
        <v>15.3</v>
      </c>
      <c r="K108" s="33">
        <f t="shared" si="28"/>
        <v>-3.0999999999999979</v>
      </c>
      <c r="L108" s="42">
        <v>8098.72</v>
      </c>
      <c r="M108" s="43">
        <v>18.399999999999999</v>
      </c>
      <c r="N108" s="33">
        <f t="shared" si="29"/>
        <v>2.9999999999999982</v>
      </c>
      <c r="O108" s="42">
        <v>7222</v>
      </c>
      <c r="P108" s="43">
        <v>15.4</v>
      </c>
      <c r="Q108" s="33">
        <f t="shared" si="13"/>
        <v>-3.1735279710002953</v>
      </c>
      <c r="R108" s="42">
        <v>9478.9990234375</v>
      </c>
      <c r="S108" s="43">
        <f>IF(ROUND(R112,0)=0,"",ROUND(R108,0)/ROUND(R112,0)*100)</f>
        <v>18.573527971000296</v>
      </c>
    </row>
    <row r="109" spans="1:19" s="23" customFormat="1" ht="20.100000000000001" customHeight="1" x14ac:dyDescent="0.15">
      <c r="A109" s="88"/>
      <c r="B109" s="69" t="s">
        <v>247</v>
      </c>
      <c r="C109" s="42">
        <f>'2-12-1'!V198</f>
        <v>850.53149943705603</v>
      </c>
      <c r="D109" s="43">
        <f>'2-12-1'!W198</f>
        <v>1.9525115549732044</v>
      </c>
      <c r="E109" s="33">
        <f t="shared" si="26"/>
        <v>-0.5343653163147597</v>
      </c>
      <c r="F109" s="42">
        <v>1156.1173384571302</v>
      </c>
      <c r="G109" s="43">
        <v>2.4868768712879641</v>
      </c>
      <c r="H109" s="33">
        <f t="shared" si="27"/>
        <v>-5.5131231287120359</v>
      </c>
      <c r="I109" s="42">
        <v>3396.59</v>
      </c>
      <c r="J109" s="43">
        <v>8</v>
      </c>
      <c r="K109" s="33">
        <f t="shared" si="28"/>
        <v>2.2999999999999998</v>
      </c>
      <c r="L109" s="42">
        <v>2526.64</v>
      </c>
      <c r="M109" s="43">
        <v>5.7</v>
      </c>
      <c r="N109" s="33">
        <f t="shared" si="29"/>
        <v>-0.29999999999999982</v>
      </c>
      <c r="O109" s="42">
        <v>2809</v>
      </c>
      <c r="P109" s="43">
        <v>6</v>
      </c>
      <c r="Q109" s="33">
        <f t="shared" si="13"/>
        <v>-2.6038992848045464</v>
      </c>
      <c r="R109" s="42">
        <v>4391.451171875</v>
      </c>
      <c r="S109" s="43">
        <f>IF(ROUND(R112,0)=0,"",ROUND(R109,0)/ROUND(R112,0)*100)</f>
        <v>8.6038992848045464</v>
      </c>
    </row>
    <row r="110" spans="1:19" s="23" customFormat="1" ht="20.100000000000001" customHeight="1" x14ac:dyDescent="0.15">
      <c r="A110" s="88"/>
      <c r="B110" s="69" t="s">
        <v>248</v>
      </c>
      <c r="C110" s="42">
        <f>'2-12-1'!V199</f>
        <v>152.00772816081124</v>
      </c>
      <c r="D110" s="43">
        <f>'2-12-1'!W199</f>
        <v>0.34895456061962615</v>
      </c>
      <c r="E110" s="33">
        <f t="shared" si="26"/>
        <v>-0.49612333679890297</v>
      </c>
      <c r="F110" s="42">
        <v>392.86593591843587</v>
      </c>
      <c r="G110" s="43">
        <v>0.84507789741852912</v>
      </c>
      <c r="H110" s="33">
        <f t="shared" si="27"/>
        <v>-2.1549221025814709</v>
      </c>
      <c r="I110" s="42">
        <v>1256.55</v>
      </c>
      <c r="J110" s="43">
        <v>3</v>
      </c>
      <c r="K110" s="33">
        <f t="shared" si="28"/>
        <v>-0.60000000000000009</v>
      </c>
      <c r="L110" s="42">
        <v>1578.25</v>
      </c>
      <c r="M110" s="43">
        <v>3.6</v>
      </c>
      <c r="N110" s="33">
        <f t="shared" si="29"/>
        <v>-0.69999999999999973</v>
      </c>
      <c r="O110" s="42">
        <v>2005</v>
      </c>
      <c r="P110" s="43">
        <v>4.3</v>
      </c>
      <c r="Q110" s="33">
        <f t="shared" si="13"/>
        <v>1.1237484079553246</v>
      </c>
      <c r="R110" s="42">
        <v>1621.0035400390625</v>
      </c>
      <c r="S110" s="43">
        <f>IF(ROUND(R112,0)=0,"",ROUND(R110,0)/ROUND(R112,0)*100)</f>
        <v>3.1762515920446752</v>
      </c>
    </row>
    <row r="111" spans="1:19" s="23" customFormat="1" ht="19.5" customHeight="1" x14ac:dyDescent="0.15">
      <c r="A111" s="88"/>
      <c r="B111" s="70" t="s">
        <v>249</v>
      </c>
      <c r="C111" s="44">
        <f>'2-12-1'!V200</f>
        <v>230.13056386058548</v>
      </c>
      <c r="D111" s="45">
        <f>'2-12-1'!W200</f>
        <v>0.5282962305190263</v>
      </c>
      <c r="E111" s="26">
        <f t="shared" si="26"/>
        <v>7.7809273673210944E-2</v>
      </c>
      <c r="F111" s="44">
        <v>209.42564047752933</v>
      </c>
      <c r="G111" s="45">
        <v>0.45048695684581536</v>
      </c>
      <c r="H111" s="26">
        <f t="shared" si="27"/>
        <v>-3.1495130431541849</v>
      </c>
      <c r="I111" s="44">
        <v>1511.87</v>
      </c>
      <c r="J111" s="45">
        <v>3.6</v>
      </c>
      <c r="K111" s="26">
        <f t="shared" si="28"/>
        <v>1.1000000000000001</v>
      </c>
      <c r="L111" s="44">
        <v>1099.0899999999999</v>
      </c>
      <c r="M111" s="45">
        <v>2.5</v>
      </c>
      <c r="N111" s="26">
        <f t="shared" si="29"/>
        <v>-0.20000000000000018</v>
      </c>
      <c r="O111" s="44">
        <v>1249</v>
      </c>
      <c r="P111" s="45">
        <v>2.7</v>
      </c>
      <c r="Q111" s="26">
        <f t="shared" si="13"/>
        <v>-9.0241990790633775E-2</v>
      </c>
      <c r="R111" s="44">
        <v>1424.1519775390625</v>
      </c>
      <c r="S111" s="45">
        <f>IF(ROUND(R112,0)=0,"",ROUND(R111,0)/ROUND(R112,0)*100)</f>
        <v>2.790241990790634</v>
      </c>
    </row>
    <row r="112" spans="1:19" s="23" customFormat="1" ht="20.100000000000001" customHeight="1" x14ac:dyDescent="0.15">
      <c r="A112" s="46"/>
      <c r="B112" s="47" t="s">
        <v>20</v>
      </c>
      <c r="C112" s="48">
        <f>'2-12-1'!V201</f>
        <v>43560.894544807365</v>
      </c>
      <c r="D112" s="49">
        <f>'2-12-1'!W201</f>
        <v>100</v>
      </c>
      <c r="E112" s="144" t="s">
        <v>60</v>
      </c>
      <c r="F112" s="48">
        <v>46488.724544628225</v>
      </c>
      <c r="G112" s="49">
        <v>100</v>
      </c>
      <c r="H112" s="144" t="s">
        <v>250</v>
      </c>
      <c r="I112" s="48">
        <v>42459.95</v>
      </c>
      <c r="J112" s="49">
        <v>100</v>
      </c>
      <c r="K112" s="144" t="s">
        <v>41</v>
      </c>
      <c r="L112" s="48">
        <v>44118.05</v>
      </c>
      <c r="M112" s="49">
        <v>100</v>
      </c>
      <c r="N112" s="144" t="s">
        <v>258</v>
      </c>
      <c r="O112" s="48">
        <v>47023</v>
      </c>
      <c r="P112" s="49">
        <v>100</v>
      </c>
      <c r="Q112" s="144" t="s">
        <v>202</v>
      </c>
      <c r="R112" s="48">
        <v>51034.81640625</v>
      </c>
      <c r="S112" s="49">
        <f>IF(ROUND(R112,0)=0,"",ROUND(R112,0)/ROUND(R112,0)*100)</f>
        <v>100</v>
      </c>
    </row>
    <row r="113" spans="1:19" s="23" customFormat="1" ht="20.100000000000001" customHeight="1" x14ac:dyDescent="0.15">
      <c r="A113" s="141" t="s">
        <v>26</v>
      </c>
      <c r="B113" s="143" t="s">
        <v>259</v>
      </c>
      <c r="C113" s="40">
        <f>'2-12-1'!V251</f>
        <v>17974.651166542855</v>
      </c>
      <c r="D113" s="41">
        <f>'2-12-1'!W251</f>
        <v>53.878895708356609</v>
      </c>
      <c r="E113" s="32">
        <f t="shared" ref="E113:E118" si="30">IF(OR(D113=" ",G113=" "),"",D113-G113)</f>
        <v>11.105304062230019</v>
      </c>
      <c r="F113" s="40">
        <v>16084.083120740037</v>
      </c>
      <c r="G113" s="41">
        <v>42.77359164612659</v>
      </c>
      <c r="H113" s="32">
        <f t="shared" ref="H113:H118" si="31">IF(OR(G113=" ",J113=" "),"",G113-J113)</f>
        <v>10.373591646126592</v>
      </c>
      <c r="I113" s="40">
        <v>11667.79</v>
      </c>
      <c r="J113" s="41">
        <v>32.4</v>
      </c>
      <c r="K113" s="32">
        <f t="shared" ref="K113:K118" si="32">IF(OR(J113=" ",M113=" "),"",J113-M113)</f>
        <v>2.6999999999999993</v>
      </c>
      <c r="L113" s="40">
        <v>11132.9</v>
      </c>
      <c r="M113" s="41">
        <v>29.7</v>
      </c>
      <c r="N113" s="32">
        <f t="shared" ref="N113:N118" si="33">IF(OR(M113=" ",P113=" "),"",M113-P113)</f>
        <v>-0.5</v>
      </c>
      <c r="O113" s="40">
        <v>12107</v>
      </c>
      <c r="P113" s="41">
        <v>30.2</v>
      </c>
      <c r="Q113" s="32">
        <f t="shared" si="13"/>
        <v>5.331704057769894</v>
      </c>
      <c r="R113" s="40">
        <v>9677.064453125</v>
      </c>
      <c r="S113" s="41">
        <f>IF(ROUND(R119,0)=0,"",ROUND(R113,0)/ROUND(R119,0)*100)</f>
        <v>24.868295942230105</v>
      </c>
    </row>
    <row r="114" spans="1:19" s="23" customFormat="1" ht="19.5" customHeight="1" x14ac:dyDescent="0.15">
      <c r="A114" s="88"/>
      <c r="B114" s="69" t="s">
        <v>245</v>
      </c>
      <c r="C114" s="42">
        <f>'2-12-1'!V252</f>
        <v>12813.035500587792</v>
      </c>
      <c r="D114" s="43">
        <f>'2-12-1'!W252</f>
        <v>38.406987543025515</v>
      </c>
      <c r="E114" s="33">
        <f t="shared" si="30"/>
        <v>-4.4248107697694934</v>
      </c>
      <c r="F114" s="42">
        <v>16105.970477607832</v>
      </c>
      <c r="G114" s="43">
        <v>42.831798312795009</v>
      </c>
      <c r="H114" s="33">
        <f t="shared" si="31"/>
        <v>-1.56820168720499</v>
      </c>
      <c r="I114" s="42">
        <v>15984.56</v>
      </c>
      <c r="J114" s="43">
        <v>44.4</v>
      </c>
      <c r="K114" s="33">
        <f t="shared" si="32"/>
        <v>-2.6000000000000014</v>
      </c>
      <c r="L114" s="42">
        <v>17588.18</v>
      </c>
      <c r="M114" s="43">
        <v>47</v>
      </c>
      <c r="N114" s="33">
        <f t="shared" si="33"/>
        <v>3.6000000000000014</v>
      </c>
      <c r="O114" s="42">
        <v>17421</v>
      </c>
      <c r="P114" s="43">
        <v>43.4</v>
      </c>
      <c r="Q114" s="33">
        <f t="shared" si="13"/>
        <v>-0.55703235422609509</v>
      </c>
      <c r="R114" s="42">
        <v>17105.201171875</v>
      </c>
      <c r="S114" s="43">
        <f>IF(ROUND(R119,0)=0,"",ROUND(R114,0)/ROUND(R119,0)*100)</f>
        <v>43.957032354226094</v>
      </c>
    </row>
    <row r="115" spans="1:19" s="23" customFormat="1" ht="20.100000000000001" customHeight="1" x14ac:dyDescent="0.15">
      <c r="A115" s="88"/>
      <c r="B115" s="69" t="s">
        <v>246</v>
      </c>
      <c r="C115" s="42">
        <f>'2-12-1'!V253</f>
        <v>1868.4349584153574</v>
      </c>
      <c r="D115" s="43">
        <f>'2-12-1'!W253</f>
        <v>5.6006211931216479</v>
      </c>
      <c r="E115" s="33">
        <f t="shared" si="30"/>
        <v>-3.6898989717796491</v>
      </c>
      <c r="F115" s="42">
        <v>3493.4989748684256</v>
      </c>
      <c r="G115" s="43">
        <v>9.290520164901297</v>
      </c>
      <c r="H115" s="33">
        <f t="shared" si="31"/>
        <v>-3.709479835098703</v>
      </c>
      <c r="I115" s="42">
        <v>4668.68</v>
      </c>
      <c r="J115" s="43">
        <v>13</v>
      </c>
      <c r="K115" s="33">
        <f t="shared" si="32"/>
        <v>-2</v>
      </c>
      <c r="L115" s="42">
        <v>5616.49</v>
      </c>
      <c r="M115" s="43">
        <v>15</v>
      </c>
      <c r="N115" s="33">
        <f t="shared" si="33"/>
        <v>-1.6999999999999993</v>
      </c>
      <c r="O115" s="42">
        <v>6691</v>
      </c>
      <c r="P115" s="43">
        <v>16.7</v>
      </c>
      <c r="Q115" s="33">
        <f t="shared" si="13"/>
        <v>-0.34314753424305522</v>
      </c>
      <c r="R115" s="42">
        <v>6632.34619140625</v>
      </c>
      <c r="S115" s="43">
        <f>IF(ROUND(R119,0)=0,"",ROUND(R115,0)/ROUND(R119,0)*100)</f>
        <v>17.043147534243055</v>
      </c>
    </row>
    <row r="116" spans="1:19" s="23" customFormat="1" ht="19.5" customHeight="1" x14ac:dyDescent="0.15">
      <c r="A116" s="88"/>
      <c r="B116" s="69" t="s">
        <v>247</v>
      </c>
      <c r="C116" s="42">
        <f>'2-12-1'!V254</f>
        <v>521.30588195098619</v>
      </c>
      <c r="D116" s="43">
        <f>'2-12-1'!W254</f>
        <v>1.562610867134409</v>
      </c>
      <c r="E116" s="33">
        <f t="shared" si="30"/>
        <v>-2.1739874189523545</v>
      </c>
      <c r="F116" s="42">
        <v>1405.0668907921056</v>
      </c>
      <c r="G116" s="43">
        <v>3.7365982860867635</v>
      </c>
      <c r="H116" s="33">
        <f t="shared" si="31"/>
        <v>-2.2634017139132365</v>
      </c>
      <c r="I116" s="42">
        <v>2169.04</v>
      </c>
      <c r="J116" s="43">
        <v>6</v>
      </c>
      <c r="K116" s="33">
        <f t="shared" si="32"/>
        <v>1.2000000000000002</v>
      </c>
      <c r="L116" s="42">
        <v>1797.42</v>
      </c>
      <c r="M116" s="43">
        <v>4.8</v>
      </c>
      <c r="N116" s="33">
        <f t="shared" si="33"/>
        <v>-0.70000000000000018</v>
      </c>
      <c r="O116" s="42">
        <v>2207</v>
      </c>
      <c r="P116" s="43">
        <v>5.5</v>
      </c>
      <c r="Q116" s="33">
        <f t="shared" si="13"/>
        <v>-3.6177755505872078</v>
      </c>
      <c r="R116" s="42">
        <v>3548.36572265625</v>
      </c>
      <c r="S116" s="43">
        <f>IF(ROUND(R119,0)=0,"",ROUND(R116,0)/ROUND(R119,0)*100)</f>
        <v>9.1177755505872078</v>
      </c>
    </row>
    <row r="117" spans="1:19" s="23" customFormat="1" ht="20.100000000000001" customHeight="1" x14ac:dyDescent="0.15">
      <c r="A117" s="88"/>
      <c r="B117" s="69" t="s">
        <v>248</v>
      </c>
      <c r="C117" s="42">
        <f>'2-12-1'!V255</f>
        <v>111.94055918637429</v>
      </c>
      <c r="D117" s="43">
        <f>'2-12-1'!W255</f>
        <v>0.33554107159331287</v>
      </c>
      <c r="E117" s="33">
        <f t="shared" si="30"/>
        <v>-0.36479226101069268</v>
      </c>
      <c r="F117" s="42">
        <v>263.34518800802522</v>
      </c>
      <c r="G117" s="43">
        <v>0.70033333260400554</v>
      </c>
      <c r="H117" s="33">
        <f t="shared" si="31"/>
        <v>-0.99966666739599441</v>
      </c>
      <c r="I117" s="42">
        <v>622.15</v>
      </c>
      <c r="J117" s="43">
        <v>1.7</v>
      </c>
      <c r="K117" s="33">
        <f t="shared" si="32"/>
        <v>-0.40000000000000013</v>
      </c>
      <c r="L117" s="42">
        <v>775.9</v>
      </c>
      <c r="M117" s="43">
        <v>2.1</v>
      </c>
      <c r="N117" s="33">
        <f t="shared" si="33"/>
        <v>-0.39999999999999991</v>
      </c>
      <c r="O117" s="42">
        <v>1013</v>
      </c>
      <c r="P117" s="43">
        <v>2.5</v>
      </c>
      <c r="Q117" s="33">
        <f t="shared" si="13"/>
        <v>-0.75084162105209051</v>
      </c>
      <c r="R117" s="42">
        <v>1265.1011962890625</v>
      </c>
      <c r="S117" s="43">
        <f>IF(ROUND(R119,0)=0,"",ROUND(R117,0)/ROUND(R119,0)*100)</f>
        <v>3.2508416210520905</v>
      </c>
    </row>
    <row r="118" spans="1:19" s="23" customFormat="1" ht="19.5" customHeight="1" x14ac:dyDescent="0.15">
      <c r="A118" s="88"/>
      <c r="B118" s="70" t="s">
        <v>249</v>
      </c>
      <c r="C118" s="44">
        <f>'2-12-1'!V256</f>
        <v>71.841234707321647</v>
      </c>
      <c r="D118" s="45">
        <f>'2-12-1'!W256</f>
        <v>0.21534361676849309</v>
      </c>
      <c r="E118" s="26">
        <f t="shared" si="30"/>
        <v>-0.45181464071785027</v>
      </c>
      <c r="F118" s="44">
        <v>250.87041922676971</v>
      </c>
      <c r="G118" s="45">
        <v>0.66715825748634339</v>
      </c>
      <c r="H118" s="26">
        <f t="shared" si="31"/>
        <v>-1.7328417425136564</v>
      </c>
      <c r="I118" s="44">
        <v>867.62</v>
      </c>
      <c r="J118" s="45">
        <v>2.4</v>
      </c>
      <c r="K118" s="26">
        <f t="shared" si="32"/>
        <v>1</v>
      </c>
      <c r="L118" s="44">
        <v>532.24</v>
      </c>
      <c r="M118" s="45">
        <v>1.4</v>
      </c>
      <c r="N118" s="26">
        <f t="shared" si="33"/>
        <v>-0.30000000000000004</v>
      </c>
      <c r="O118" s="44">
        <v>665</v>
      </c>
      <c r="P118" s="45">
        <v>1.7</v>
      </c>
      <c r="Q118" s="26">
        <f t="shared" si="13"/>
        <v>-6.0337162387890997E-2</v>
      </c>
      <c r="R118" s="44">
        <v>684.7816162109375</v>
      </c>
      <c r="S118" s="45">
        <f>IF(ROUND(R119,0)=0,"",ROUND(R118,0)/ROUND(R119,0)*100)</f>
        <v>1.760337162387891</v>
      </c>
    </row>
    <row r="119" spans="1:19" s="23" customFormat="1" ht="19.5" customHeight="1" thickBot="1" x14ac:dyDescent="0.2">
      <c r="A119" s="50"/>
      <c r="B119" s="51" t="s">
        <v>20</v>
      </c>
      <c r="C119" s="52">
        <f>'2-12-1'!V257</f>
        <v>33361.209301390692</v>
      </c>
      <c r="D119" s="53">
        <f>'2-12-1'!W257</f>
        <v>100</v>
      </c>
      <c r="E119" s="91" t="s">
        <v>252</v>
      </c>
      <c r="F119" s="52">
        <v>37602.835071243193</v>
      </c>
      <c r="G119" s="53">
        <v>100</v>
      </c>
      <c r="H119" s="91" t="s">
        <v>251</v>
      </c>
      <c r="I119" s="52">
        <v>35979.839999999997</v>
      </c>
      <c r="J119" s="53">
        <v>100</v>
      </c>
      <c r="K119" s="91" t="s">
        <v>260</v>
      </c>
      <c r="L119" s="52">
        <v>37443.129999999997</v>
      </c>
      <c r="M119" s="53">
        <v>100</v>
      </c>
      <c r="N119" s="91" t="s">
        <v>261</v>
      </c>
      <c r="O119" s="52">
        <v>40106</v>
      </c>
      <c r="P119" s="53">
        <v>100</v>
      </c>
      <c r="Q119" s="91" t="s">
        <v>260</v>
      </c>
      <c r="R119" s="52">
        <v>38912.859375</v>
      </c>
      <c r="S119" s="53">
        <f>IF(ROUND(R119,0)=0,"",ROUND(R119,0)/ROUND(R119,0)*100)</f>
        <v>100</v>
      </c>
    </row>
    <row r="120" spans="1:19" s="23" customFormat="1" ht="19.5" customHeight="1" thickTop="1" x14ac:dyDescent="0.15">
      <c r="A120" s="277" t="s">
        <v>27</v>
      </c>
      <c r="B120" s="137" t="s">
        <v>262</v>
      </c>
      <c r="C120" s="54">
        <f>'2-12-1'!V258</f>
        <v>79478.091545317046</v>
      </c>
      <c r="D120" s="55">
        <f>'2-12-1'!W258</f>
        <v>53.018965350831593</v>
      </c>
      <c r="E120" s="92">
        <f t="shared" ref="E120:E125" si="34">IF(OR(D120=" ",G120=" "),"",D120-G120)</f>
        <v>8.8726727141863648</v>
      </c>
      <c r="F120" s="54">
        <v>76087.069896525878</v>
      </c>
      <c r="G120" s="55">
        <v>44.146292636645228</v>
      </c>
      <c r="H120" s="92">
        <f t="shared" ref="H120:H125" si="35">IF(OR(G120=" ",J120=" "),"",G120-J120)</f>
        <v>10.946292636645225</v>
      </c>
      <c r="I120" s="54">
        <v>56040.57</v>
      </c>
      <c r="J120" s="55">
        <v>33.200000000000003</v>
      </c>
      <c r="K120" s="92">
        <f t="shared" ref="K120:K125" si="36">IF(OR(J120=" ",M120=" "),"",J120-M120)</f>
        <v>1.7000000000000028</v>
      </c>
      <c r="L120" s="54">
        <v>56396.24</v>
      </c>
      <c r="M120" s="55">
        <v>31.5</v>
      </c>
      <c r="N120" s="92">
        <f t="shared" ref="N120:N125" si="37">IF(OR(M120=" ",P120=" "),"",M120-P120)</f>
        <v>-4.6000000000000014</v>
      </c>
      <c r="O120" s="54">
        <v>76731</v>
      </c>
      <c r="P120" s="55">
        <v>36.1</v>
      </c>
      <c r="Q120" s="92">
        <f t="shared" si="13"/>
        <v>6.9344312888285451</v>
      </c>
      <c r="R120" s="54">
        <v>65302.41796875</v>
      </c>
      <c r="S120" s="55">
        <f>IF(ROUND(R126,0)=0,"",ROUND(R120,0)/ROUND(R126,0)*100)</f>
        <v>29.165568711171456</v>
      </c>
    </row>
    <row r="121" spans="1:19" ht="19.5" customHeight="1" x14ac:dyDescent="0.15">
      <c r="A121" s="278"/>
      <c r="B121" s="69" t="s">
        <v>245</v>
      </c>
      <c r="C121" s="42">
        <f>'2-12-1'!V259</f>
        <v>58367.833559207334</v>
      </c>
      <c r="D121" s="43">
        <f>'2-12-1'!W259</f>
        <v>38.936543202150624</v>
      </c>
      <c r="E121" s="33">
        <f t="shared" si="34"/>
        <v>-3.6917936239030169</v>
      </c>
      <c r="F121" s="42">
        <v>73470.840923213458</v>
      </c>
      <c r="G121" s="43">
        <v>42.628336826053641</v>
      </c>
      <c r="H121" s="33">
        <f t="shared" si="35"/>
        <v>0.42833682605363776</v>
      </c>
      <c r="I121" s="42">
        <v>71233.2</v>
      </c>
      <c r="J121" s="43">
        <v>42.2</v>
      </c>
      <c r="K121" s="33">
        <f t="shared" si="36"/>
        <v>1.6000000000000014</v>
      </c>
      <c r="L121" s="42">
        <v>72680.639999999999</v>
      </c>
      <c r="M121" s="43">
        <v>40.6</v>
      </c>
      <c r="N121" s="33">
        <f t="shared" si="37"/>
        <v>0.89999999999999858</v>
      </c>
      <c r="O121" s="42">
        <v>84398</v>
      </c>
      <c r="P121" s="43">
        <v>39.700000000000003</v>
      </c>
      <c r="Q121" s="33">
        <f t="shared" si="13"/>
        <v>-3.9210646669733435</v>
      </c>
      <c r="R121" s="42">
        <v>97668.1015625</v>
      </c>
      <c r="S121" s="43">
        <f>IF(ROUND(R126,0)=0,"",ROUND(R121,0)/ROUND(R126,0)*100)</f>
        <v>43.621064666973346</v>
      </c>
    </row>
    <row r="122" spans="1:19" ht="19.5" customHeight="1" x14ac:dyDescent="0.15">
      <c r="A122" s="278"/>
      <c r="B122" s="69" t="s">
        <v>246</v>
      </c>
      <c r="C122" s="42">
        <f>'2-12-1'!V260</f>
        <v>8619.5135567952093</v>
      </c>
      <c r="D122" s="43">
        <f>'2-12-1'!W260</f>
        <v>5.7499831931441907</v>
      </c>
      <c r="E122" s="33">
        <f t="shared" si="34"/>
        <v>-2.8699704725677257</v>
      </c>
      <c r="F122" s="42">
        <v>14856.672619512579</v>
      </c>
      <c r="G122" s="43">
        <v>8.6199536657119165</v>
      </c>
      <c r="H122" s="33">
        <f t="shared" si="35"/>
        <v>-4.8800463342880835</v>
      </c>
      <c r="I122" s="42">
        <v>22847.35</v>
      </c>
      <c r="J122" s="43">
        <v>13.5</v>
      </c>
      <c r="K122" s="33">
        <f t="shared" si="36"/>
        <v>-2.6000000000000014</v>
      </c>
      <c r="L122" s="42">
        <v>28854.05</v>
      </c>
      <c r="M122" s="43">
        <v>16.100000000000001</v>
      </c>
      <c r="N122" s="33">
        <f t="shared" si="37"/>
        <v>1.6000000000000014</v>
      </c>
      <c r="O122" s="42">
        <v>30769</v>
      </c>
      <c r="P122" s="43">
        <v>14.5</v>
      </c>
      <c r="Q122" s="33">
        <f t="shared" si="13"/>
        <v>-1.0818866373977798</v>
      </c>
      <c r="R122" s="42">
        <v>34887.71875</v>
      </c>
      <c r="S122" s="43">
        <f>IF(ROUND(R126,0)=0,"",ROUND(R122,0)/ROUND(R126,0)*100)</f>
        <v>15.58188663739778</v>
      </c>
    </row>
    <row r="123" spans="1:19" ht="19.5" customHeight="1" x14ac:dyDescent="0.15">
      <c r="A123" s="278"/>
      <c r="B123" s="69" t="s">
        <v>247</v>
      </c>
      <c r="C123" s="42">
        <f>'2-12-1'!V261</f>
        <v>2313.266771727147</v>
      </c>
      <c r="D123" s="43">
        <f>'2-12-1'!W261</f>
        <v>1.5431549554445509</v>
      </c>
      <c r="E123" s="33">
        <f t="shared" si="34"/>
        <v>-1.5380170620632456</v>
      </c>
      <c r="F123" s="42">
        <v>5310.4651978121519</v>
      </c>
      <c r="G123" s="43">
        <v>3.0811720175077966</v>
      </c>
      <c r="H123" s="33">
        <f t="shared" si="35"/>
        <v>-2.9188279824922034</v>
      </c>
      <c r="I123" s="42">
        <v>10157.66</v>
      </c>
      <c r="J123" s="43">
        <v>6</v>
      </c>
      <c r="K123" s="33">
        <f t="shared" si="36"/>
        <v>-0.20000000000000018</v>
      </c>
      <c r="L123" s="42">
        <v>11043.22</v>
      </c>
      <c r="M123" s="43">
        <v>6.2</v>
      </c>
      <c r="N123" s="33">
        <f t="shared" si="37"/>
        <v>1.1000000000000005</v>
      </c>
      <c r="O123" s="42">
        <v>10817</v>
      </c>
      <c r="P123" s="43">
        <v>5.0999999999999996</v>
      </c>
      <c r="Q123" s="33">
        <f t="shared" si="13"/>
        <v>-1.7972447644271359</v>
      </c>
      <c r="R123" s="42">
        <v>15443.361328125</v>
      </c>
      <c r="S123" s="43">
        <f>IF(ROUND(R126,0)=0,"",ROUND(R123,0)/ROUND(R126,0)*100)</f>
        <v>6.8972447644271355</v>
      </c>
    </row>
    <row r="124" spans="1:19" ht="19.5" customHeight="1" x14ac:dyDescent="0.15">
      <c r="A124" s="278"/>
      <c r="B124" s="69" t="s">
        <v>248</v>
      </c>
      <c r="C124" s="42">
        <f>'2-12-1'!V262</f>
        <v>456.9578055770881</v>
      </c>
      <c r="D124" s="43">
        <f>'2-12-1'!W262</f>
        <v>0.30483155281691193</v>
      </c>
      <c r="E124" s="33">
        <f t="shared" si="34"/>
        <v>-0.58088184673359522</v>
      </c>
      <c r="F124" s="42">
        <v>1526.5457938805118</v>
      </c>
      <c r="G124" s="43">
        <v>0.8857133995505071</v>
      </c>
      <c r="H124" s="33">
        <f t="shared" si="35"/>
        <v>-1.4142866004494927</v>
      </c>
      <c r="I124" s="42">
        <v>3824.89</v>
      </c>
      <c r="J124" s="43">
        <v>2.2999999999999998</v>
      </c>
      <c r="K124" s="33">
        <f t="shared" si="36"/>
        <v>-0.5</v>
      </c>
      <c r="L124" s="42">
        <v>4995.59</v>
      </c>
      <c r="M124" s="43">
        <v>2.8</v>
      </c>
      <c r="N124" s="33">
        <f t="shared" si="37"/>
        <v>0.29999999999999982</v>
      </c>
      <c r="O124" s="42">
        <v>5416</v>
      </c>
      <c r="P124" s="43">
        <v>2.5</v>
      </c>
      <c r="Q124" s="33">
        <f t="shared" si="13"/>
        <v>-0.16055086846418742</v>
      </c>
      <c r="R124" s="42">
        <v>5956.97998046875</v>
      </c>
      <c r="S124" s="43">
        <f>IF(ROUND(R126,0)=0,"",ROUND(R124,0)/ROUND(R126,0)*100)</f>
        <v>2.6605508684641874</v>
      </c>
    </row>
    <row r="125" spans="1:19" ht="19.5" customHeight="1" x14ac:dyDescent="0.15">
      <c r="A125" s="278"/>
      <c r="B125" s="70" t="s">
        <v>249</v>
      </c>
      <c r="C125" s="44">
        <f>'2-12-1'!V263</f>
        <v>669.35851991648974</v>
      </c>
      <c r="D125" s="45">
        <f>'2-12-1'!W263</f>
        <v>0.4465217456121382</v>
      </c>
      <c r="E125" s="26">
        <f t="shared" si="34"/>
        <v>-0.19200970891878455</v>
      </c>
      <c r="F125" s="44">
        <v>1100.5224790200334</v>
      </c>
      <c r="G125" s="45">
        <v>0.63853145453092275</v>
      </c>
      <c r="H125" s="26">
        <f t="shared" si="35"/>
        <v>-2.2614685454690773</v>
      </c>
      <c r="I125" s="44">
        <v>4865.17</v>
      </c>
      <c r="J125" s="45">
        <v>2.9</v>
      </c>
      <c r="K125" s="26">
        <f t="shared" si="36"/>
        <v>0</v>
      </c>
      <c r="L125" s="44">
        <v>5120.8</v>
      </c>
      <c r="M125" s="45">
        <v>2.9</v>
      </c>
      <c r="N125" s="26">
        <f t="shared" si="37"/>
        <v>0.79999999999999982</v>
      </c>
      <c r="O125" s="44">
        <v>4397</v>
      </c>
      <c r="P125" s="45">
        <v>2.1</v>
      </c>
      <c r="Q125" s="26">
        <f t="shared" si="13"/>
        <v>2.6762274398060004E-2</v>
      </c>
      <c r="R125" s="44">
        <v>4641.951171875</v>
      </c>
      <c r="S125" s="45">
        <f>IF(ROUND(R126,0)=0,"",ROUND(R125,0)/ROUND(R126,0)*100)</f>
        <v>2.0732377256019401</v>
      </c>
    </row>
    <row r="126" spans="1:19" ht="20.25" customHeight="1" x14ac:dyDescent="0.15">
      <c r="A126" s="56"/>
      <c r="B126" s="57"/>
      <c r="C126" s="58">
        <f>'2-12-1'!V264</f>
        <v>149905.0217585403</v>
      </c>
      <c r="D126" s="49">
        <f>'2-12-1'!W264</f>
        <v>100</v>
      </c>
      <c r="E126" s="144" t="s">
        <v>39</v>
      </c>
      <c r="F126" s="58">
        <v>172352.11690996459</v>
      </c>
      <c r="G126" s="49">
        <v>100</v>
      </c>
      <c r="H126" s="144" t="s">
        <v>39</v>
      </c>
      <c r="I126" s="58">
        <v>168968.84</v>
      </c>
      <c r="J126" s="49">
        <v>100</v>
      </c>
      <c r="K126" s="144" t="s">
        <v>39</v>
      </c>
      <c r="L126" s="58">
        <v>179090.54</v>
      </c>
      <c r="M126" s="49">
        <v>100</v>
      </c>
      <c r="N126" s="144" t="s">
        <v>39</v>
      </c>
      <c r="O126" s="58">
        <v>212527</v>
      </c>
      <c r="P126" s="49">
        <v>100</v>
      </c>
      <c r="Q126" s="144" t="s">
        <v>39</v>
      </c>
      <c r="R126" s="58">
        <v>223900.53125</v>
      </c>
      <c r="S126" s="49">
        <f>IF(ROUND(R126,0)=0,"",ROUND(R126,0)/ROUND(R126,0)*100)</f>
        <v>100</v>
      </c>
    </row>
    <row r="127" spans="1:19" ht="18.75" customHeight="1" x14ac:dyDescent="0.15">
      <c r="A127" s="31"/>
      <c r="B127" s="31"/>
      <c r="C127" s="31"/>
      <c r="D127" s="31"/>
      <c r="E127" s="31"/>
      <c r="F127" s="84"/>
      <c r="G127" s="37"/>
      <c r="H127" s="37"/>
      <c r="I127" s="84"/>
      <c r="J127" s="37"/>
      <c r="K127" s="37"/>
      <c r="L127" s="31"/>
      <c r="M127" s="31"/>
      <c r="N127" s="31"/>
      <c r="O127" s="31"/>
      <c r="P127" s="31"/>
      <c r="Q127" s="31" t="str">
        <f>SUBSTITUTE('2-12-1'!O280,"2．","（注）")</f>
        <v>（注）無効回答企業 167社を除く</v>
      </c>
      <c r="R127" s="31"/>
      <c r="S127" s="31"/>
    </row>
  </sheetData>
  <mergeCells count="23">
    <mergeCell ref="O75:P76"/>
    <mergeCell ref="R75:S76"/>
    <mergeCell ref="A78:A83"/>
    <mergeCell ref="A99:A100"/>
    <mergeCell ref="A120:A125"/>
    <mergeCell ref="L75:M76"/>
    <mergeCell ref="A60:A65"/>
    <mergeCell ref="A66:A71"/>
    <mergeCell ref="C75:D76"/>
    <mergeCell ref="F75:G76"/>
    <mergeCell ref="I75:J76"/>
    <mergeCell ref="A54:A59"/>
    <mergeCell ref="C4:C5"/>
    <mergeCell ref="D4:K4"/>
    <mergeCell ref="L4:L5"/>
    <mergeCell ref="A6:A11"/>
    <mergeCell ref="A12:A17"/>
    <mergeCell ref="A18:A23"/>
    <mergeCell ref="A24:A29"/>
    <mergeCell ref="A30:A35"/>
    <mergeCell ref="A36:A41"/>
    <mergeCell ref="A42:A47"/>
    <mergeCell ref="A48:A53"/>
  </mergeCells>
  <phoneticPr fontId="3"/>
  <pageMargins left="0.59055118110236227" right="0.59055118110236227" top="0.98425196850393704" bottom="0.98425196850393704" header="0.51181102362204722" footer="0.51181102362204722"/>
  <pageSetup paperSize="9" scale="3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fitToPage="1"/>
  </sheetPr>
  <dimension ref="A1:Y60"/>
  <sheetViews>
    <sheetView view="pageBreakPreview" zoomScale="70" zoomScaleNormal="85" zoomScaleSheetLayoutView="70" workbookViewId="0"/>
  </sheetViews>
  <sheetFormatPr defaultColWidth="8.125" defaultRowHeight="12" x14ac:dyDescent="0.15"/>
  <cols>
    <col min="1" max="1" width="13.5" style="150" customWidth="1"/>
    <col min="2" max="2" width="6.875" style="150" customWidth="1"/>
    <col min="3" max="3" width="6.25" style="150" customWidth="1"/>
    <col min="4" max="4" width="6.875" style="150" customWidth="1"/>
    <col min="5" max="5" width="6.25" style="150" customWidth="1"/>
    <col min="6" max="6" width="6.875" style="150" customWidth="1"/>
    <col min="7" max="7" width="6.25" style="150" customWidth="1"/>
    <col min="8" max="8" width="6.875" style="150" customWidth="1"/>
    <col min="9" max="9" width="6.25" style="150" customWidth="1"/>
    <col min="10" max="10" width="6.875" style="150" customWidth="1"/>
    <col min="11" max="11" width="6.25" style="150" customWidth="1"/>
    <col min="12" max="12" width="6.875" style="150" customWidth="1"/>
    <col min="13" max="13" width="6.25" style="150" customWidth="1"/>
    <col min="14" max="14" width="6.875" style="150" customWidth="1"/>
    <col min="15" max="15" width="6.25" style="150" customWidth="1"/>
    <col min="16" max="16" width="6.875" style="150" customWidth="1"/>
    <col min="17" max="17" width="6.25" style="150" customWidth="1"/>
    <col min="18" max="18" width="6.875" style="150" customWidth="1"/>
    <col min="19" max="19" width="6.25" style="150" customWidth="1"/>
    <col min="20" max="20" width="6.875" style="150" customWidth="1"/>
    <col min="21" max="21" width="6.25" style="150" customWidth="1"/>
    <col min="22" max="22" width="6.875" style="150" customWidth="1"/>
    <col min="23" max="23" width="6.25" style="150" customWidth="1"/>
    <col min="24" max="24" width="6.875" style="150" customWidth="1"/>
    <col min="25" max="25" width="6.25" style="150" customWidth="1"/>
    <col min="26" max="16384" width="8.125" style="150"/>
  </cols>
  <sheetData>
    <row r="1" spans="1:14" s="148" customFormat="1" ht="17.25" customHeight="1" x14ac:dyDescent="0.15">
      <c r="A1" s="147" t="s">
        <v>263</v>
      </c>
    </row>
    <row r="2" spans="1:14" x14ac:dyDescent="0.15">
      <c r="A2" s="149"/>
    </row>
    <row r="3" spans="1:14" s="151" customFormat="1" ht="17.25" customHeight="1" x14ac:dyDescent="0.15">
      <c r="A3" s="151" t="s">
        <v>43</v>
      </c>
      <c r="M3" s="152" t="s">
        <v>17</v>
      </c>
    </row>
    <row r="4" spans="1:14" ht="18" customHeight="1" x14ac:dyDescent="0.15">
      <c r="A4" s="153" t="s">
        <v>264</v>
      </c>
      <c r="B4" s="279" t="s">
        <v>265</v>
      </c>
      <c r="C4" s="280"/>
      <c r="D4" s="283" t="s">
        <v>38</v>
      </c>
      <c r="E4" s="283"/>
      <c r="F4" s="284"/>
      <c r="G4" s="284"/>
      <c r="H4" s="284"/>
      <c r="I4" s="284"/>
      <c r="J4" s="283"/>
      <c r="K4" s="154"/>
      <c r="L4" s="285" t="s">
        <v>266</v>
      </c>
      <c r="M4" s="286"/>
    </row>
    <row r="5" spans="1:14" s="158" customFormat="1" ht="34.5" customHeight="1" x14ac:dyDescent="0.15">
      <c r="A5" s="155" t="s">
        <v>65</v>
      </c>
      <c r="B5" s="281"/>
      <c r="C5" s="282"/>
      <c r="D5" s="156"/>
      <c r="E5" s="157"/>
      <c r="F5" s="289" t="s">
        <v>5</v>
      </c>
      <c r="G5" s="290"/>
      <c r="H5" s="289" t="s">
        <v>7</v>
      </c>
      <c r="I5" s="290"/>
      <c r="J5" s="289" t="s">
        <v>35</v>
      </c>
      <c r="K5" s="290"/>
      <c r="L5" s="287"/>
      <c r="M5" s="288"/>
    </row>
    <row r="6" spans="1:14" s="160" customFormat="1" ht="24" customHeight="1" x14ac:dyDescent="0.15">
      <c r="A6" s="159" t="s">
        <v>267</v>
      </c>
      <c r="B6" s="204">
        <f>SUM(H19,P19,X19,H30,P30)</f>
        <v>17548.218555991934</v>
      </c>
      <c r="C6" s="182">
        <f>B6/$B$12*100</f>
        <v>49.029019401649812</v>
      </c>
      <c r="D6" s="204">
        <f>SUM(F6,H6,J6)</f>
        <v>38734.861802632789</v>
      </c>
      <c r="E6" s="182">
        <f>D6/$D$12*100</f>
        <v>49.997689377248086</v>
      </c>
      <c r="F6" s="204">
        <f>SUM(R30,B41,J41,R41,B52,J52)</f>
        <v>27453.305491741023</v>
      </c>
      <c r="G6" s="182">
        <f>F6/$F$12*100</f>
        <v>49.918283608531247</v>
      </c>
      <c r="H6" s="204">
        <f>SUM(T30,D41,L41,T41,D52,L52)</f>
        <v>8737.7792824939934</v>
      </c>
      <c r="I6" s="182">
        <f>H6/$H$12*100</f>
        <v>48.551447381599843</v>
      </c>
      <c r="J6" s="204">
        <f>SUM(V30,F41,N41,V41,F52,N52)</f>
        <v>2543.7770283977711</v>
      </c>
      <c r="K6" s="182">
        <f>J6/$J$12*100</f>
        <v>56.782493525531095</v>
      </c>
      <c r="L6" s="204">
        <f t="shared" ref="L6:L12" si="0">X52</f>
        <v>56283.08035862472</v>
      </c>
      <c r="M6" s="180">
        <f>L6/$L$12*100</f>
        <v>49.691591222244305</v>
      </c>
    </row>
    <row r="7" spans="1:14" s="160" customFormat="1" ht="24" customHeight="1" x14ac:dyDescent="0.15">
      <c r="A7" s="161" t="s">
        <v>268</v>
      </c>
      <c r="B7" s="201">
        <f t="shared" ref="B7:B11" si="1">SUM(H20,P20,X20,H31,P31)</f>
        <v>14784.32648735265</v>
      </c>
      <c r="C7" s="179">
        <f t="shared" ref="C7:C12" si="2">B7/$B$12*100</f>
        <v>41.306815724678245</v>
      </c>
      <c r="D7" s="201">
        <f t="shared" ref="D7:D11" si="3">SUM(F7,H7,J7)</f>
        <v>32440.836004362805</v>
      </c>
      <c r="E7" s="179">
        <f t="shared" ref="E7:E12" si="4">D7/$D$12*100</f>
        <v>41.873567277685062</v>
      </c>
      <c r="F7" s="201">
        <f t="shared" ref="F7:J11" si="5">SUM(R31,B42,J42,R42,B53,J53)</f>
        <v>23229.616910790493</v>
      </c>
      <c r="G7" s="179">
        <f t="shared" ref="G7:G12" si="6">F7/$F$12*100</f>
        <v>42.238360164651901</v>
      </c>
      <c r="H7" s="201">
        <f t="shared" si="5"/>
        <v>7437.082569215645</v>
      </c>
      <c r="I7" s="179">
        <f t="shared" ref="I7:I12" si="7">H7/$H$12*100</f>
        <v>41.324129548031415</v>
      </c>
      <c r="J7" s="201">
        <f t="shared" si="5"/>
        <v>1774.1365243566684</v>
      </c>
      <c r="K7" s="179">
        <f t="shared" ref="K7:K12" si="8">J7/$J$12*100</f>
        <v>39.602486610684984</v>
      </c>
      <c r="L7" s="201">
        <f t="shared" si="0"/>
        <v>47225.162491715455</v>
      </c>
      <c r="M7" s="179">
        <f t="shared" ref="M7:M12" si="9">L7/$L$12*100</f>
        <v>41.694474698074792</v>
      </c>
    </row>
    <row r="8" spans="1:14" s="160" customFormat="1" ht="24" customHeight="1" x14ac:dyDescent="0.15">
      <c r="A8" s="161" t="s">
        <v>269</v>
      </c>
      <c r="B8" s="201">
        <f t="shared" si="1"/>
        <v>2637.7092470336688</v>
      </c>
      <c r="C8" s="179">
        <f t="shared" si="2"/>
        <v>7.3696539301743744</v>
      </c>
      <c r="D8" s="201">
        <f t="shared" si="3"/>
        <v>4407.860480702303</v>
      </c>
      <c r="E8" s="179">
        <f t="shared" si="4"/>
        <v>5.6895217609224007</v>
      </c>
      <c r="F8" s="201">
        <f t="shared" si="5"/>
        <v>2982.4658199813257</v>
      </c>
      <c r="G8" s="179">
        <f t="shared" si="6"/>
        <v>5.4230108902320353</v>
      </c>
      <c r="H8" s="201">
        <f t="shared" si="5"/>
        <v>1284.8929338781568</v>
      </c>
      <c r="I8" s="179">
        <f t="shared" si="7"/>
        <v>7.1395041752953148</v>
      </c>
      <c r="J8" s="201">
        <f t="shared" si="5"/>
        <v>140.50172684282057</v>
      </c>
      <c r="K8" s="179">
        <f t="shared" si="8"/>
        <v>3.1362962656375046</v>
      </c>
      <c r="L8" s="201">
        <f t="shared" si="0"/>
        <v>7045.5697277359723</v>
      </c>
      <c r="M8" s="179">
        <f t="shared" si="9"/>
        <v>6.2204408253363388</v>
      </c>
    </row>
    <row r="9" spans="1:14" s="160" customFormat="1" ht="24" customHeight="1" x14ac:dyDescent="0.15">
      <c r="A9" s="161" t="s">
        <v>270</v>
      </c>
      <c r="B9" s="201">
        <f t="shared" si="1"/>
        <v>548.02306139855398</v>
      </c>
      <c r="C9" s="179">
        <f t="shared" si="2"/>
        <v>1.5311544715566954</v>
      </c>
      <c r="D9" s="201">
        <f t="shared" si="3"/>
        <v>1372.1872859744381</v>
      </c>
      <c r="E9" s="179">
        <f t="shared" si="4"/>
        <v>1.7711743504115436</v>
      </c>
      <c r="F9" s="201">
        <f t="shared" si="5"/>
        <v>999.35032839104326</v>
      </c>
      <c r="G9" s="179">
        <f t="shared" si="6"/>
        <v>1.817116453678427</v>
      </c>
      <c r="H9" s="201">
        <f t="shared" si="5"/>
        <v>372.83695758339468</v>
      </c>
      <c r="I9" s="179">
        <f t="shared" si="7"/>
        <v>2.0716675648116434</v>
      </c>
      <c r="J9" s="201">
        <f t="shared" si="5"/>
        <v>0</v>
      </c>
      <c r="K9" s="179">
        <f t="shared" si="8"/>
        <v>0</v>
      </c>
      <c r="L9" s="201">
        <f t="shared" si="0"/>
        <v>1920.2103473729919</v>
      </c>
      <c r="M9" s="179">
        <f t="shared" si="9"/>
        <v>1.6953284545621128</v>
      </c>
    </row>
    <row r="10" spans="1:14" s="160" customFormat="1" ht="24" customHeight="1" x14ac:dyDescent="0.15">
      <c r="A10" s="161" t="s">
        <v>271</v>
      </c>
      <c r="B10" s="201">
        <f t="shared" si="1"/>
        <v>118.22653658271773</v>
      </c>
      <c r="C10" s="179">
        <f t="shared" si="2"/>
        <v>0.33032020529084827</v>
      </c>
      <c r="D10" s="201">
        <f t="shared" si="3"/>
        <v>313.73448277777396</v>
      </c>
      <c r="E10" s="179">
        <f t="shared" si="4"/>
        <v>0.40495818203199485</v>
      </c>
      <c r="F10" s="201">
        <f t="shared" si="5"/>
        <v>219.11780072033559</v>
      </c>
      <c r="G10" s="179">
        <f t="shared" si="6"/>
        <v>0.39842140405736926</v>
      </c>
      <c r="H10" s="201">
        <f t="shared" si="5"/>
        <v>75.437194877951185</v>
      </c>
      <c r="I10" s="179">
        <f t="shared" si="7"/>
        <v>0.41916657302963378</v>
      </c>
      <c r="J10" s="201">
        <f t="shared" si="5"/>
        <v>19.179487179487179</v>
      </c>
      <c r="K10" s="179">
        <f t="shared" si="8"/>
        <v>0.42812679509028922</v>
      </c>
      <c r="L10" s="201">
        <f t="shared" si="0"/>
        <v>431.96101936049166</v>
      </c>
      <c r="M10" s="179">
        <f t="shared" si="9"/>
        <v>0.38137270137376689</v>
      </c>
    </row>
    <row r="11" spans="1:14" s="160" customFormat="1" ht="24" customHeight="1" thickBot="1" x14ac:dyDescent="0.2">
      <c r="A11" s="162" t="s">
        <v>272</v>
      </c>
      <c r="B11" s="202">
        <f t="shared" si="1"/>
        <v>154.99014956007457</v>
      </c>
      <c r="C11" s="196">
        <f t="shared" si="2"/>
        <v>0.43303626665002853</v>
      </c>
      <c r="D11" s="202">
        <f t="shared" si="3"/>
        <v>203.823780385709</v>
      </c>
      <c r="E11" s="196">
        <f t="shared" si="4"/>
        <v>0.26308905170092667</v>
      </c>
      <c r="F11" s="202">
        <f t="shared" si="5"/>
        <v>112.63693134822167</v>
      </c>
      <c r="G11" s="196">
        <f t="shared" si="6"/>
        <v>0.20480747884901121</v>
      </c>
      <c r="H11" s="202">
        <f t="shared" si="5"/>
        <v>88.920182370820669</v>
      </c>
      <c r="I11" s="196">
        <f t="shared" si="7"/>
        <v>0.49408475723215078</v>
      </c>
      <c r="J11" s="202">
        <f t="shared" si="5"/>
        <v>2.2666666666666666</v>
      </c>
      <c r="K11" s="196">
        <f t="shared" si="8"/>
        <v>5.0596803056125086E-2</v>
      </c>
      <c r="L11" s="202">
        <f t="shared" si="0"/>
        <v>358.81392994578357</v>
      </c>
      <c r="M11" s="196">
        <f t="shared" si="9"/>
        <v>0.31679209840867634</v>
      </c>
    </row>
    <row r="12" spans="1:14" s="160" customFormat="1" ht="24" customHeight="1" thickTop="1" x14ac:dyDescent="0.15">
      <c r="A12" s="163" t="s">
        <v>27</v>
      </c>
      <c r="B12" s="203">
        <f>SUM(B6:B11)</f>
        <v>35791.494037919598</v>
      </c>
      <c r="C12" s="197">
        <f t="shared" si="2"/>
        <v>100</v>
      </c>
      <c r="D12" s="203">
        <f>SUM(D6:D11)</f>
        <v>77473.30383683581</v>
      </c>
      <c r="E12" s="197">
        <f t="shared" si="4"/>
        <v>100</v>
      </c>
      <c r="F12" s="203">
        <f>SUM(F6:F11)</f>
        <v>54996.493282972449</v>
      </c>
      <c r="G12" s="197">
        <f t="shared" si="6"/>
        <v>100</v>
      </c>
      <c r="H12" s="203">
        <f>SUM(H6:H11)</f>
        <v>17996.949120419962</v>
      </c>
      <c r="I12" s="197">
        <f t="shared" si="7"/>
        <v>100</v>
      </c>
      <c r="J12" s="203">
        <f>SUM(J6:J11)</f>
        <v>4479.8614334434142</v>
      </c>
      <c r="K12" s="197">
        <f t="shared" si="8"/>
        <v>100</v>
      </c>
      <c r="L12" s="203">
        <f t="shared" si="0"/>
        <v>113264.79787475543</v>
      </c>
      <c r="M12" s="197">
        <f t="shared" si="9"/>
        <v>100</v>
      </c>
    </row>
    <row r="13" spans="1:14" ht="24" customHeight="1" x14ac:dyDescent="0.15">
      <c r="F13" s="18" t="s">
        <v>28</v>
      </c>
      <c r="G13" s="19" t="s">
        <v>33</v>
      </c>
    </row>
    <row r="14" spans="1:14" ht="24" customHeight="1" x14ac:dyDescent="0.15">
      <c r="G14" s="150" t="str">
        <f>S60</f>
        <v>2．無効回答企業 1,097社を除く</v>
      </c>
    </row>
    <row r="16" spans="1:14" ht="17.25" customHeight="1" x14ac:dyDescent="0.15">
      <c r="A16" s="150" t="s">
        <v>44</v>
      </c>
      <c r="N16" s="164"/>
    </row>
    <row r="17" spans="1:25" ht="34.5" customHeight="1" x14ac:dyDescent="0.15">
      <c r="A17" s="153" t="s">
        <v>264</v>
      </c>
      <c r="B17" s="291" t="s">
        <v>273</v>
      </c>
      <c r="C17" s="284"/>
      <c r="D17" s="284"/>
      <c r="E17" s="284"/>
      <c r="F17" s="284"/>
      <c r="G17" s="284"/>
      <c r="H17" s="283"/>
      <c r="I17" s="286"/>
      <c r="J17" s="291" t="s">
        <v>45</v>
      </c>
      <c r="K17" s="284"/>
      <c r="L17" s="284"/>
      <c r="M17" s="284"/>
      <c r="N17" s="284"/>
      <c r="O17" s="284"/>
      <c r="P17" s="283"/>
      <c r="Q17" s="286"/>
      <c r="R17" s="291" t="s">
        <v>46</v>
      </c>
      <c r="S17" s="284"/>
      <c r="T17" s="284"/>
      <c r="U17" s="284"/>
      <c r="V17" s="284"/>
      <c r="W17" s="284"/>
      <c r="X17" s="283"/>
      <c r="Y17" s="286"/>
    </row>
    <row r="18" spans="1:25" s="158" customFormat="1" ht="24" customHeight="1" x14ac:dyDescent="0.15">
      <c r="A18" s="155" t="s">
        <v>65</v>
      </c>
      <c r="B18" s="289" t="s">
        <v>5</v>
      </c>
      <c r="C18" s="290"/>
      <c r="D18" s="289" t="s">
        <v>7</v>
      </c>
      <c r="E18" s="290"/>
      <c r="F18" s="289" t="s">
        <v>274</v>
      </c>
      <c r="G18" s="290"/>
      <c r="H18" s="292" t="s">
        <v>8</v>
      </c>
      <c r="I18" s="293"/>
      <c r="J18" s="289" t="s">
        <v>5</v>
      </c>
      <c r="K18" s="290"/>
      <c r="L18" s="289" t="s">
        <v>7</v>
      </c>
      <c r="M18" s="290"/>
      <c r="N18" s="289" t="s">
        <v>274</v>
      </c>
      <c r="O18" s="290"/>
      <c r="P18" s="292" t="s">
        <v>8</v>
      </c>
      <c r="Q18" s="293"/>
      <c r="R18" s="289" t="s">
        <v>5</v>
      </c>
      <c r="S18" s="290"/>
      <c r="T18" s="289" t="s">
        <v>7</v>
      </c>
      <c r="U18" s="290"/>
      <c r="V18" s="289" t="s">
        <v>274</v>
      </c>
      <c r="W18" s="290"/>
      <c r="X18" s="292" t="s">
        <v>8</v>
      </c>
      <c r="Y18" s="293"/>
    </row>
    <row r="19" spans="1:25" s="160" customFormat="1" ht="24" customHeight="1" x14ac:dyDescent="0.15">
      <c r="A19" s="159" t="s">
        <v>267</v>
      </c>
      <c r="B19" s="200">
        <v>5049.0006243916123</v>
      </c>
      <c r="C19" s="180">
        <v>51.242441561868723</v>
      </c>
      <c r="D19" s="200">
        <v>76.809558823529414</v>
      </c>
      <c r="E19" s="180">
        <v>63.70365055943541</v>
      </c>
      <c r="F19" s="200">
        <v>28.829268292682926</v>
      </c>
      <c r="G19" s="180">
        <v>100</v>
      </c>
      <c r="H19" s="200">
        <v>5154.6394515078246</v>
      </c>
      <c r="I19" s="180">
        <v>51.533180324550358</v>
      </c>
      <c r="J19" s="200">
        <v>3753.147315195507</v>
      </c>
      <c r="K19" s="180">
        <v>51.480024230400979</v>
      </c>
      <c r="L19" s="200">
        <v>317.00839257397439</v>
      </c>
      <c r="M19" s="180">
        <v>62.002961730401864</v>
      </c>
      <c r="N19" s="200">
        <v>27.50740740740741</v>
      </c>
      <c r="O19" s="180">
        <v>100</v>
      </c>
      <c r="P19" s="200">
        <v>4097.6631151768888</v>
      </c>
      <c r="Q19" s="180">
        <v>52.337679191102048</v>
      </c>
      <c r="R19" s="200">
        <v>2633.72626185234</v>
      </c>
      <c r="S19" s="180">
        <v>45.358375527293752</v>
      </c>
      <c r="T19" s="200">
        <v>185.33393807450412</v>
      </c>
      <c r="U19" s="180">
        <v>46.827085959098376</v>
      </c>
      <c r="V19" s="200" t="s">
        <v>296</v>
      </c>
      <c r="W19" s="180" t="s">
        <v>296</v>
      </c>
      <c r="X19" s="200">
        <v>2819.0601999268442</v>
      </c>
      <c r="Y19" s="180">
        <v>45.452097966912426</v>
      </c>
    </row>
    <row r="20" spans="1:25" s="160" customFormat="1" ht="24" customHeight="1" x14ac:dyDescent="0.15">
      <c r="A20" s="161" t="s">
        <v>275</v>
      </c>
      <c r="B20" s="201">
        <v>3744.5205115198273</v>
      </c>
      <c r="C20" s="179">
        <v>38.003238217443126</v>
      </c>
      <c r="D20" s="201">
        <v>42.513686428508706</v>
      </c>
      <c r="E20" s="179">
        <v>35.259635203183741</v>
      </c>
      <c r="F20" s="201" t="s">
        <v>296</v>
      </c>
      <c r="G20" s="179" t="s">
        <v>296</v>
      </c>
      <c r="H20" s="201">
        <v>3787.034197948336</v>
      </c>
      <c r="I20" s="179">
        <v>37.860633717266751</v>
      </c>
      <c r="J20" s="201">
        <v>2788.4408753721209</v>
      </c>
      <c r="K20" s="179">
        <v>38.247633725434952</v>
      </c>
      <c r="L20" s="201">
        <v>191.95854267683538</v>
      </c>
      <c r="M20" s="179">
        <v>37.544741572222534</v>
      </c>
      <c r="N20" s="201" t="s">
        <v>296</v>
      </c>
      <c r="O20" s="179" t="s">
        <v>296</v>
      </c>
      <c r="P20" s="201">
        <v>2980.3994180489562</v>
      </c>
      <c r="Q20" s="179">
        <v>38.067353078746159</v>
      </c>
      <c r="R20" s="201">
        <v>2558.4299398669932</v>
      </c>
      <c r="S20" s="179">
        <v>44.061612496942473</v>
      </c>
      <c r="T20" s="201">
        <v>187.14455825849512</v>
      </c>
      <c r="U20" s="179">
        <v>47.284563245103818</v>
      </c>
      <c r="V20" s="201" t="s">
        <v>296</v>
      </c>
      <c r="W20" s="179" t="s">
        <v>296</v>
      </c>
      <c r="X20" s="201">
        <v>2745.5744981254884</v>
      </c>
      <c r="Y20" s="179">
        <v>44.267277820989605</v>
      </c>
    </row>
    <row r="21" spans="1:25" s="160" customFormat="1" ht="24" customHeight="1" x14ac:dyDescent="0.15">
      <c r="A21" s="161" t="s">
        <v>276</v>
      </c>
      <c r="B21" s="201">
        <v>807.71902002178513</v>
      </c>
      <c r="C21" s="179">
        <v>8.1975618069691745</v>
      </c>
      <c r="D21" s="201">
        <v>1.25</v>
      </c>
      <c r="E21" s="179">
        <v>1.0367142373808427</v>
      </c>
      <c r="F21" s="201" t="s">
        <v>296</v>
      </c>
      <c r="G21" s="179" t="s">
        <v>296</v>
      </c>
      <c r="H21" s="201">
        <v>808.96902002178513</v>
      </c>
      <c r="I21" s="179">
        <v>8.0876163654012174</v>
      </c>
      <c r="J21" s="201">
        <v>488.92363170685417</v>
      </c>
      <c r="K21" s="179">
        <v>6.706318269250608</v>
      </c>
      <c r="L21" s="201">
        <v>2.3125</v>
      </c>
      <c r="M21" s="179">
        <v>0.45229669737559375</v>
      </c>
      <c r="N21" s="201" t="s">
        <v>296</v>
      </c>
      <c r="O21" s="179" t="s">
        <v>296</v>
      </c>
      <c r="P21" s="201">
        <v>491.23613170685417</v>
      </c>
      <c r="Q21" s="179">
        <v>6.2743467058397799</v>
      </c>
      <c r="R21" s="201">
        <v>500.15603556236704</v>
      </c>
      <c r="S21" s="179">
        <v>8.6137521624304014</v>
      </c>
      <c r="T21" s="201">
        <v>23.305128205128206</v>
      </c>
      <c r="U21" s="179">
        <v>5.8883507957978001</v>
      </c>
      <c r="V21" s="201" t="s">
        <v>296</v>
      </c>
      <c r="W21" s="179" t="s">
        <v>296</v>
      </c>
      <c r="X21" s="201">
        <v>523.46116376749524</v>
      </c>
      <c r="Y21" s="179">
        <v>8.4398368286181356</v>
      </c>
    </row>
    <row r="22" spans="1:25" s="160" customFormat="1" ht="24" customHeight="1" x14ac:dyDescent="0.15">
      <c r="A22" s="161" t="s">
        <v>277</v>
      </c>
      <c r="B22" s="201">
        <v>121.34226580412709</v>
      </c>
      <c r="C22" s="179">
        <v>1.2315058814638109</v>
      </c>
      <c r="D22" s="201" t="s">
        <v>296</v>
      </c>
      <c r="E22" s="179" t="s">
        <v>296</v>
      </c>
      <c r="F22" s="201" t="s">
        <v>296</v>
      </c>
      <c r="G22" s="179" t="s">
        <v>296</v>
      </c>
      <c r="H22" s="201">
        <v>121.34226580412709</v>
      </c>
      <c r="I22" s="179">
        <v>1.2131115907329741</v>
      </c>
      <c r="J22" s="201">
        <v>259.31402986214533</v>
      </c>
      <c r="K22" s="179">
        <v>3.5568794452958397</v>
      </c>
      <c r="L22" s="201" t="s">
        <v>296</v>
      </c>
      <c r="M22" s="179" t="s">
        <v>296</v>
      </c>
      <c r="N22" s="201" t="s">
        <v>296</v>
      </c>
      <c r="O22" s="179" t="s">
        <v>296</v>
      </c>
      <c r="P22" s="201">
        <v>259.31402986214533</v>
      </c>
      <c r="Q22" s="179">
        <v>3.3121059792371299</v>
      </c>
      <c r="R22" s="201">
        <v>94.28321342236076</v>
      </c>
      <c r="S22" s="179">
        <v>1.6237577390915601</v>
      </c>
      <c r="T22" s="201" t="s">
        <v>296</v>
      </c>
      <c r="U22" s="179" t="s">
        <v>296</v>
      </c>
      <c r="V22" s="201" t="s">
        <v>296</v>
      </c>
      <c r="W22" s="179" t="s">
        <v>296</v>
      </c>
      <c r="X22" s="201">
        <v>94.28321342236076</v>
      </c>
      <c r="Y22" s="179">
        <v>1.5201413056804041</v>
      </c>
    </row>
    <row r="23" spans="1:25" s="160" customFormat="1" ht="24" customHeight="1" x14ac:dyDescent="0.15">
      <c r="A23" s="161" t="s">
        <v>278</v>
      </c>
      <c r="B23" s="201">
        <v>0.66666666666666663</v>
      </c>
      <c r="C23" s="179">
        <v>6.766017722968462E-3</v>
      </c>
      <c r="D23" s="201" t="s">
        <v>296</v>
      </c>
      <c r="E23" s="179" t="s">
        <v>296</v>
      </c>
      <c r="F23" s="201" t="s">
        <v>296</v>
      </c>
      <c r="G23" s="179" t="s">
        <v>296</v>
      </c>
      <c r="H23" s="201">
        <v>0.66666666666666663</v>
      </c>
      <c r="I23" s="179">
        <v>6.6649576314499843E-3</v>
      </c>
      <c r="J23" s="201">
        <v>0.66666666666666663</v>
      </c>
      <c r="K23" s="179">
        <v>9.1443296176113124E-3</v>
      </c>
      <c r="L23" s="201" t="s">
        <v>296</v>
      </c>
      <c r="M23" s="179" t="s">
        <v>296</v>
      </c>
      <c r="N23" s="201" t="s">
        <v>296</v>
      </c>
      <c r="O23" s="179" t="s">
        <v>296</v>
      </c>
      <c r="P23" s="201">
        <v>0.66666666666666663</v>
      </c>
      <c r="Q23" s="179">
        <v>8.5150450748792579E-3</v>
      </c>
      <c r="R23" s="201" t="s">
        <v>296</v>
      </c>
      <c r="S23" s="179" t="s">
        <v>296</v>
      </c>
      <c r="T23" s="201" t="s">
        <v>296</v>
      </c>
      <c r="U23" s="179" t="s">
        <v>296</v>
      </c>
      <c r="V23" s="201" t="s">
        <v>296</v>
      </c>
      <c r="W23" s="179" t="s">
        <v>296</v>
      </c>
      <c r="X23" s="201" t="s">
        <v>296</v>
      </c>
      <c r="Y23" s="179" t="s">
        <v>296</v>
      </c>
    </row>
    <row r="24" spans="1:25" s="160" customFormat="1" ht="24" customHeight="1" thickBot="1" x14ac:dyDescent="0.2">
      <c r="A24" s="162" t="s">
        <v>279</v>
      </c>
      <c r="B24" s="202">
        <v>129.91260822510824</v>
      </c>
      <c r="C24" s="196">
        <v>1.3184865145322111</v>
      </c>
      <c r="D24" s="202" t="s">
        <v>296</v>
      </c>
      <c r="E24" s="196" t="s">
        <v>296</v>
      </c>
      <c r="F24" s="202" t="s">
        <v>296</v>
      </c>
      <c r="G24" s="196" t="s">
        <v>296</v>
      </c>
      <c r="H24" s="202">
        <v>129.91260822510824</v>
      </c>
      <c r="I24" s="196">
        <v>1.2987930444172608</v>
      </c>
      <c r="J24" s="202" t="s">
        <v>296</v>
      </c>
      <c r="K24" s="196" t="s">
        <v>296</v>
      </c>
      <c r="L24" s="202" t="s">
        <v>296</v>
      </c>
      <c r="M24" s="196" t="s">
        <v>296</v>
      </c>
      <c r="N24" s="202" t="s">
        <v>296</v>
      </c>
      <c r="O24" s="196" t="s">
        <v>296</v>
      </c>
      <c r="P24" s="202" t="s">
        <v>296</v>
      </c>
      <c r="Q24" s="196" t="s">
        <v>296</v>
      </c>
      <c r="R24" s="202">
        <v>19.887323943661972</v>
      </c>
      <c r="S24" s="196">
        <v>0.34250207424181206</v>
      </c>
      <c r="T24" s="202" t="s">
        <v>296</v>
      </c>
      <c r="U24" s="196" t="s">
        <v>296</v>
      </c>
      <c r="V24" s="202" t="s">
        <v>296</v>
      </c>
      <c r="W24" s="196" t="s">
        <v>296</v>
      </c>
      <c r="X24" s="202">
        <v>19.887323943661972</v>
      </c>
      <c r="Y24" s="196">
        <v>0.32064607779943977</v>
      </c>
    </row>
    <row r="25" spans="1:25" s="160" customFormat="1" ht="24" customHeight="1" thickTop="1" x14ac:dyDescent="0.15">
      <c r="A25" s="163" t="s">
        <v>27</v>
      </c>
      <c r="B25" s="203">
        <v>9853.1616966291258</v>
      </c>
      <c r="C25" s="197">
        <v>100</v>
      </c>
      <c r="D25" s="203">
        <v>120.57324525203812</v>
      </c>
      <c r="E25" s="197">
        <v>100</v>
      </c>
      <c r="F25" s="203">
        <v>28.829268292682926</v>
      </c>
      <c r="G25" s="197">
        <v>100</v>
      </c>
      <c r="H25" s="203">
        <v>10002.564210173847</v>
      </c>
      <c r="I25" s="197">
        <v>100</v>
      </c>
      <c r="J25" s="203">
        <v>7290.4925188032948</v>
      </c>
      <c r="K25" s="197">
        <v>100</v>
      </c>
      <c r="L25" s="203">
        <v>511.2794352508098</v>
      </c>
      <c r="M25" s="197">
        <v>100</v>
      </c>
      <c r="N25" s="203">
        <v>27.50740740740741</v>
      </c>
      <c r="O25" s="197">
        <v>100</v>
      </c>
      <c r="P25" s="203">
        <v>7829.2793614615121</v>
      </c>
      <c r="Q25" s="197">
        <v>100</v>
      </c>
      <c r="R25" s="203">
        <v>5806.4827746477231</v>
      </c>
      <c r="S25" s="197">
        <v>100</v>
      </c>
      <c r="T25" s="203">
        <v>395.78362453812747</v>
      </c>
      <c r="U25" s="197">
        <v>100</v>
      </c>
      <c r="V25" s="203" t="s">
        <v>296</v>
      </c>
      <c r="W25" s="197" t="s">
        <v>296</v>
      </c>
      <c r="X25" s="203">
        <v>6202.2663991858499</v>
      </c>
      <c r="Y25" s="197">
        <v>100</v>
      </c>
    </row>
    <row r="28" spans="1:25" ht="34.5" customHeight="1" x14ac:dyDescent="0.15">
      <c r="A28" s="153" t="s">
        <v>264</v>
      </c>
      <c r="B28" s="291" t="s">
        <v>47</v>
      </c>
      <c r="C28" s="284"/>
      <c r="D28" s="284"/>
      <c r="E28" s="284"/>
      <c r="F28" s="284"/>
      <c r="G28" s="284"/>
      <c r="H28" s="283"/>
      <c r="I28" s="286"/>
      <c r="J28" s="291" t="s">
        <v>48</v>
      </c>
      <c r="K28" s="284"/>
      <c r="L28" s="284"/>
      <c r="M28" s="284"/>
      <c r="N28" s="284"/>
      <c r="O28" s="284"/>
      <c r="P28" s="283"/>
      <c r="Q28" s="286"/>
      <c r="R28" s="291" t="s">
        <v>49</v>
      </c>
      <c r="S28" s="284"/>
      <c r="T28" s="284"/>
      <c r="U28" s="284"/>
      <c r="V28" s="284"/>
      <c r="W28" s="284"/>
      <c r="X28" s="283"/>
      <c r="Y28" s="286"/>
    </row>
    <row r="29" spans="1:25" s="158" customFormat="1" ht="24" customHeight="1" x14ac:dyDescent="0.15">
      <c r="A29" s="155" t="s">
        <v>65</v>
      </c>
      <c r="B29" s="289" t="s">
        <v>5</v>
      </c>
      <c r="C29" s="290"/>
      <c r="D29" s="289" t="s">
        <v>7</v>
      </c>
      <c r="E29" s="290"/>
      <c r="F29" s="289" t="s">
        <v>274</v>
      </c>
      <c r="G29" s="290"/>
      <c r="H29" s="292" t="s">
        <v>8</v>
      </c>
      <c r="I29" s="293"/>
      <c r="J29" s="289" t="s">
        <v>5</v>
      </c>
      <c r="K29" s="290"/>
      <c r="L29" s="289" t="s">
        <v>7</v>
      </c>
      <c r="M29" s="290"/>
      <c r="N29" s="289" t="s">
        <v>274</v>
      </c>
      <c r="O29" s="290"/>
      <c r="P29" s="292" t="s">
        <v>8</v>
      </c>
      <c r="Q29" s="293"/>
      <c r="R29" s="289" t="s">
        <v>5</v>
      </c>
      <c r="S29" s="290"/>
      <c r="T29" s="289" t="s">
        <v>7</v>
      </c>
      <c r="U29" s="290"/>
      <c r="V29" s="289" t="s">
        <v>274</v>
      </c>
      <c r="W29" s="290"/>
      <c r="X29" s="292" t="s">
        <v>8</v>
      </c>
      <c r="Y29" s="293"/>
    </row>
    <row r="30" spans="1:25" s="160" customFormat="1" ht="24" customHeight="1" x14ac:dyDescent="0.15">
      <c r="A30" s="159" t="s">
        <v>267</v>
      </c>
      <c r="B30" s="200">
        <v>2547.1637458064038</v>
      </c>
      <c r="C30" s="180">
        <v>44.564553838977048</v>
      </c>
      <c r="D30" s="200">
        <v>267.64170482171954</v>
      </c>
      <c r="E30" s="180">
        <v>57.40866859445466</v>
      </c>
      <c r="F30" s="200" t="s">
        <v>296</v>
      </c>
      <c r="G30" s="180" t="s">
        <v>296</v>
      </c>
      <c r="H30" s="200">
        <v>2814.8054506281233</v>
      </c>
      <c r="I30" s="180">
        <v>45.533188873971213</v>
      </c>
      <c r="J30" s="200">
        <v>2334.622477389923</v>
      </c>
      <c r="K30" s="180">
        <v>46.575337151791459</v>
      </c>
      <c r="L30" s="200">
        <v>312.71952802899744</v>
      </c>
      <c r="M30" s="180">
        <v>69.595619028618145</v>
      </c>
      <c r="N30" s="200">
        <v>14.708333333333334</v>
      </c>
      <c r="O30" s="180">
        <v>12.947776332444407</v>
      </c>
      <c r="P30" s="200">
        <v>2662.050338752254</v>
      </c>
      <c r="Q30" s="180">
        <v>47.745433973738876</v>
      </c>
      <c r="R30" s="200">
        <v>2407.9011818533108</v>
      </c>
      <c r="S30" s="180">
        <v>48.706451498946507</v>
      </c>
      <c r="T30" s="200">
        <v>126.1294771827226</v>
      </c>
      <c r="U30" s="180">
        <v>32.162133454149078</v>
      </c>
      <c r="V30" s="200">
        <v>67.548546209761156</v>
      </c>
      <c r="W30" s="180">
        <v>73.390992529188438</v>
      </c>
      <c r="X30" s="200">
        <v>2601.5792052457946</v>
      </c>
      <c r="Y30" s="180">
        <v>47.929688374881387</v>
      </c>
    </row>
    <row r="31" spans="1:25" s="160" customFormat="1" ht="24" customHeight="1" x14ac:dyDescent="0.15">
      <c r="A31" s="161" t="s">
        <v>280</v>
      </c>
      <c r="B31" s="201">
        <v>2444.0859831829589</v>
      </c>
      <c r="C31" s="179">
        <v>42.761130517803984</v>
      </c>
      <c r="D31" s="201">
        <v>167.39404595404596</v>
      </c>
      <c r="E31" s="179">
        <v>35.905724465706967</v>
      </c>
      <c r="F31" s="201" t="s">
        <v>296</v>
      </c>
      <c r="G31" s="179" t="s">
        <v>296</v>
      </c>
      <c r="H31" s="201">
        <v>2611.4800291370047</v>
      </c>
      <c r="I31" s="179">
        <v>42.244132140913877</v>
      </c>
      <c r="J31" s="201">
        <v>2458.7308855891365</v>
      </c>
      <c r="K31" s="179">
        <v>49.051279626958973</v>
      </c>
      <c r="L31" s="201">
        <v>102.21842225262198</v>
      </c>
      <c r="M31" s="179">
        <v>22.748673284452671</v>
      </c>
      <c r="N31" s="201">
        <v>98.88903625110521</v>
      </c>
      <c r="O31" s="179">
        <v>87.052223667555594</v>
      </c>
      <c r="P31" s="201">
        <v>2659.8383440928637</v>
      </c>
      <c r="Q31" s="179">
        <v>47.705760552307758</v>
      </c>
      <c r="R31" s="201">
        <v>2288.4140232357463</v>
      </c>
      <c r="S31" s="179">
        <v>46.289493718530473</v>
      </c>
      <c r="T31" s="201">
        <v>250.90006970719114</v>
      </c>
      <c r="U31" s="179">
        <v>63.977760836095484</v>
      </c>
      <c r="V31" s="201">
        <v>22.083333333333332</v>
      </c>
      <c r="W31" s="179">
        <v>23.993377246837646</v>
      </c>
      <c r="X31" s="201">
        <v>2561.3974262762708</v>
      </c>
      <c r="Y31" s="179">
        <v>47.189407187026617</v>
      </c>
    </row>
    <row r="32" spans="1:25" s="160" customFormat="1" ht="24" customHeight="1" x14ac:dyDescent="0.15">
      <c r="A32" s="161" t="s">
        <v>281</v>
      </c>
      <c r="B32" s="201">
        <v>562.55891079157243</v>
      </c>
      <c r="C32" s="179">
        <v>9.8423930965735273</v>
      </c>
      <c r="D32" s="201">
        <v>31.168589743589742</v>
      </c>
      <c r="E32" s="179">
        <v>6.6856069398383751</v>
      </c>
      <c r="F32" s="201" t="s">
        <v>296</v>
      </c>
      <c r="G32" s="179" t="s">
        <v>296</v>
      </c>
      <c r="H32" s="201">
        <v>593.72750053516222</v>
      </c>
      <c r="I32" s="179">
        <v>9.6043250220030956</v>
      </c>
      <c r="J32" s="201">
        <v>185.91543100237178</v>
      </c>
      <c r="K32" s="179">
        <v>3.70898248625483</v>
      </c>
      <c r="L32" s="201">
        <v>34.4</v>
      </c>
      <c r="M32" s="179">
        <v>7.6557076869291905</v>
      </c>
      <c r="N32" s="201" t="s">
        <v>296</v>
      </c>
      <c r="O32" s="179" t="s">
        <v>296</v>
      </c>
      <c r="P32" s="201">
        <v>220.31543100237178</v>
      </c>
      <c r="Q32" s="179">
        <v>3.9514864580847924</v>
      </c>
      <c r="R32" s="201">
        <v>161.81569967362179</v>
      </c>
      <c r="S32" s="179">
        <v>3.2731694254392756</v>
      </c>
      <c r="T32" s="201">
        <v>15.138085156433778</v>
      </c>
      <c r="U32" s="179">
        <v>3.8601057097554436</v>
      </c>
      <c r="V32" s="201">
        <v>2.4074074074074074</v>
      </c>
      <c r="W32" s="179">
        <v>2.6156302239739158</v>
      </c>
      <c r="X32" s="201">
        <v>179.361192237463</v>
      </c>
      <c r="Y32" s="179">
        <v>3.3044260321401926</v>
      </c>
    </row>
    <row r="33" spans="1:25" s="160" customFormat="1" ht="24" customHeight="1" x14ac:dyDescent="0.15">
      <c r="A33" s="161" t="s">
        <v>282</v>
      </c>
      <c r="B33" s="201">
        <v>53.049890230410128</v>
      </c>
      <c r="C33" s="179">
        <v>0.92814790302241557</v>
      </c>
      <c r="D33" s="201" t="s">
        <v>296</v>
      </c>
      <c r="E33" s="179" t="s">
        <v>296</v>
      </c>
      <c r="F33" s="201" t="s">
        <v>296</v>
      </c>
      <c r="G33" s="179" t="s">
        <v>296</v>
      </c>
      <c r="H33" s="201">
        <v>53.049890230410128</v>
      </c>
      <c r="I33" s="179">
        <v>0.85815190924320517</v>
      </c>
      <c r="J33" s="201">
        <v>20.033662079510702</v>
      </c>
      <c r="K33" s="179">
        <v>0.39966828674648736</v>
      </c>
      <c r="L33" s="201" t="s">
        <v>296</v>
      </c>
      <c r="M33" s="179" t="s">
        <v>296</v>
      </c>
      <c r="N33" s="201" t="s">
        <v>296</v>
      </c>
      <c r="O33" s="179" t="s">
        <v>296</v>
      </c>
      <c r="P33" s="201">
        <v>20.033662079510702</v>
      </c>
      <c r="Q33" s="179">
        <v>0.35931547805283387</v>
      </c>
      <c r="R33" s="201">
        <v>49.279268292682929</v>
      </c>
      <c r="S33" s="179">
        <v>0.99680929977107124</v>
      </c>
      <c r="T33" s="201" t="s">
        <v>296</v>
      </c>
      <c r="U33" s="179" t="s">
        <v>296</v>
      </c>
      <c r="V33" s="201" t="s">
        <v>296</v>
      </c>
      <c r="W33" s="179" t="s">
        <v>296</v>
      </c>
      <c r="X33" s="201">
        <v>49.279268292682929</v>
      </c>
      <c r="Y33" s="179">
        <v>0.90788701256831894</v>
      </c>
    </row>
    <row r="34" spans="1:25" s="160" customFormat="1" ht="24" customHeight="1" x14ac:dyDescent="0.15">
      <c r="A34" s="161" t="s">
        <v>271</v>
      </c>
      <c r="B34" s="201">
        <v>103.62329771632098</v>
      </c>
      <c r="C34" s="179">
        <v>1.8129678697155567</v>
      </c>
      <c r="D34" s="201" t="s">
        <v>296</v>
      </c>
      <c r="E34" s="179" t="s">
        <v>296</v>
      </c>
      <c r="F34" s="201" t="s">
        <v>296</v>
      </c>
      <c r="G34" s="179" t="s">
        <v>296</v>
      </c>
      <c r="H34" s="201">
        <v>103.62329771632098</v>
      </c>
      <c r="I34" s="179">
        <v>1.6762434453891317</v>
      </c>
      <c r="J34" s="201">
        <v>13.269905533063426</v>
      </c>
      <c r="K34" s="179">
        <v>0.26473244824825987</v>
      </c>
      <c r="L34" s="201" t="s">
        <v>296</v>
      </c>
      <c r="M34" s="179" t="s">
        <v>296</v>
      </c>
      <c r="N34" s="201" t="s">
        <v>296</v>
      </c>
      <c r="O34" s="179" t="s">
        <v>296</v>
      </c>
      <c r="P34" s="201">
        <v>13.269905533063426</v>
      </c>
      <c r="Q34" s="179">
        <v>0.23800353781574243</v>
      </c>
      <c r="R34" s="201">
        <v>36.290523156089193</v>
      </c>
      <c r="S34" s="179">
        <v>0.73407605731269354</v>
      </c>
      <c r="T34" s="201" t="s">
        <v>296</v>
      </c>
      <c r="U34" s="179" t="s">
        <v>296</v>
      </c>
      <c r="V34" s="201" t="s">
        <v>296</v>
      </c>
      <c r="W34" s="179" t="s">
        <v>296</v>
      </c>
      <c r="X34" s="201">
        <v>36.290523156089193</v>
      </c>
      <c r="Y34" s="179">
        <v>0.66859139338347995</v>
      </c>
    </row>
    <row r="35" spans="1:25" s="160" customFormat="1" ht="24" customHeight="1" thickBot="1" x14ac:dyDescent="0.2">
      <c r="A35" s="162" t="s">
        <v>283</v>
      </c>
      <c r="B35" s="202">
        <v>5.1902173913043477</v>
      </c>
      <c r="C35" s="196">
        <v>9.0806773907482222E-2</v>
      </c>
      <c r="D35" s="202" t="s">
        <v>296</v>
      </c>
      <c r="E35" s="196" t="s">
        <v>296</v>
      </c>
      <c r="F35" s="202" t="s">
        <v>296</v>
      </c>
      <c r="G35" s="196" t="s">
        <v>296</v>
      </c>
      <c r="H35" s="202">
        <v>5.1902173913043477</v>
      </c>
      <c r="I35" s="196">
        <v>8.3958608479493546E-2</v>
      </c>
      <c r="J35" s="202" t="s">
        <v>296</v>
      </c>
      <c r="K35" s="196" t="s">
        <v>296</v>
      </c>
      <c r="L35" s="202" t="s">
        <v>296</v>
      </c>
      <c r="M35" s="196" t="s">
        <v>296</v>
      </c>
      <c r="N35" s="202" t="s">
        <v>296</v>
      </c>
      <c r="O35" s="196" t="s">
        <v>296</v>
      </c>
      <c r="P35" s="202" t="s">
        <v>296</v>
      </c>
      <c r="Q35" s="196" t="s">
        <v>296</v>
      </c>
      <c r="R35" s="202" t="s">
        <v>296</v>
      </c>
      <c r="S35" s="196" t="s">
        <v>296</v>
      </c>
      <c r="T35" s="202" t="s">
        <v>296</v>
      </c>
      <c r="U35" s="196" t="s">
        <v>296</v>
      </c>
      <c r="V35" s="202" t="s">
        <v>296</v>
      </c>
      <c r="W35" s="196" t="s">
        <v>296</v>
      </c>
      <c r="X35" s="202" t="s">
        <v>296</v>
      </c>
      <c r="Y35" s="196" t="s">
        <v>296</v>
      </c>
    </row>
    <row r="36" spans="1:25" s="160" customFormat="1" ht="24" customHeight="1" thickTop="1" x14ac:dyDescent="0.15">
      <c r="A36" s="163" t="s">
        <v>27</v>
      </c>
      <c r="B36" s="203">
        <v>5715.6720451189694</v>
      </c>
      <c r="C36" s="197">
        <v>100</v>
      </c>
      <c r="D36" s="203">
        <v>466.20434051935524</v>
      </c>
      <c r="E36" s="197">
        <v>100</v>
      </c>
      <c r="F36" s="203" t="s">
        <v>296</v>
      </c>
      <c r="G36" s="197" t="s">
        <v>296</v>
      </c>
      <c r="H36" s="203">
        <v>6181.8763856383248</v>
      </c>
      <c r="I36" s="197">
        <v>100</v>
      </c>
      <c r="J36" s="203">
        <v>5012.5723615940051</v>
      </c>
      <c r="K36" s="197">
        <v>100</v>
      </c>
      <c r="L36" s="203">
        <v>449.33795028161938</v>
      </c>
      <c r="M36" s="197">
        <v>100</v>
      </c>
      <c r="N36" s="203">
        <v>113.59736958443854</v>
      </c>
      <c r="O36" s="197">
        <v>100</v>
      </c>
      <c r="P36" s="203">
        <v>5575.5076814600634</v>
      </c>
      <c r="Q36" s="197">
        <v>100</v>
      </c>
      <c r="R36" s="203">
        <v>4943.7006962114501</v>
      </c>
      <c r="S36" s="197">
        <v>100</v>
      </c>
      <c r="T36" s="203">
        <v>392.16763204634748</v>
      </c>
      <c r="U36" s="197">
        <v>100</v>
      </c>
      <c r="V36" s="203">
        <v>92.039286950501889</v>
      </c>
      <c r="W36" s="197">
        <v>100</v>
      </c>
      <c r="X36" s="203">
        <v>5427.9076152083007</v>
      </c>
      <c r="Y36" s="197">
        <v>100</v>
      </c>
    </row>
    <row r="37" spans="1:25" s="160" customFormat="1" ht="18" customHeight="1" x14ac:dyDescent="0.15">
      <c r="A37" s="165"/>
      <c r="C37" s="166"/>
      <c r="E37" s="166"/>
      <c r="G37" s="166"/>
      <c r="I37" s="166"/>
      <c r="K37" s="166"/>
      <c r="M37" s="166"/>
      <c r="O37" s="166"/>
      <c r="Q37" s="166"/>
      <c r="S37" s="166"/>
      <c r="U37" s="166"/>
      <c r="W37" s="166"/>
      <c r="Y37" s="166"/>
    </row>
    <row r="38" spans="1:25" s="158" customFormat="1" ht="13.5" x14ac:dyDescent="0.15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</row>
    <row r="39" spans="1:25" ht="34.5" customHeight="1" x14ac:dyDescent="0.15">
      <c r="A39" s="153" t="s">
        <v>264</v>
      </c>
      <c r="B39" s="291" t="s">
        <v>50</v>
      </c>
      <c r="C39" s="284"/>
      <c r="D39" s="284"/>
      <c r="E39" s="284"/>
      <c r="F39" s="284"/>
      <c r="G39" s="284"/>
      <c r="H39" s="283"/>
      <c r="I39" s="286"/>
      <c r="J39" s="291" t="s">
        <v>51</v>
      </c>
      <c r="K39" s="284"/>
      <c r="L39" s="284"/>
      <c r="M39" s="284"/>
      <c r="N39" s="284"/>
      <c r="O39" s="284"/>
      <c r="P39" s="283"/>
      <c r="Q39" s="286"/>
      <c r="R39" s="291" t="s">
        <v>52</v>
      </c>
      <c r="S39" s="284"/>
      <c r="T39" s="284"/>
      <c r="U39" s="284"/>
      <c r="V39" s="284"/>
      <c r="W39" s="284"/>
      <c r="X39" s="283"/>
      <c r="Y39" s="286"/>
    </row>
    <row r="40" spans="1:25" s="158" customFormat="1" ht="24" customHeight="1" x14ac:dyDescent="0.15">
      <c r="A40" s="155" t="s">
        <v>65</v>
      </c>
      <c r="B40" s="289" t="s">
        <v>5</v>
      </c>
      <c r="C40" s="290"/>
      <c r="D40" s="289" t="s">
        <v>7</v>
      </c>
      <c r="E40" s="290"/>
      <c r="F40" s="289" t="s">
        <v>274</v>
      </c>
      <c r="G40" s="290"/>
      <c r="H40" s="292" t="s">
        <v>8</v>
      </c>
      <c r="I40" s="293"/>
      <c r="J40" s="289" t="s">
        <v>5</v>
      </c>
      <c r="K40" s="290"/>
      <c r="L40" s="289" t="s">
        <v>7</v>
      </c>
      <c r="M40" s="290"/>
      <c r="N40" s="289" t="s">
        <v>274</v>
      </c>
      <c r="O40" s="290"/>
      <c r="P40" s="292" t="s">
        <v>8</v>
      </c>
      <c r="Q40" s="293"/>
      <c r="R40" s="289" t="s">
        <v>5</v>
      </c>
      <c r="S40" s="290"/>
      <c r="T40" s="289" t="s">
        <v>7</v>
      </c>
      <c r="U40" s="290"/>
      <c r="V40" s="289" t="s">
        <v>274</v>
      </c>
      <c r="W40" s="290"/>
      <c r="X40" s="292" t="s">
        <v>8</v>
      </c>
      <c r="Y40" s="293"/>
    </row>
    <row r="41" spans="1:25" s="160" customFormat="1" ht="24" customHeight="1" x14ac:dyDescent="0.15">
      <c r="A41" s="159" t="s">
        <v>267</v>
      </c>
      <c r="B41" s="200">
        <v>2590.9722795649295</v>
      </c>
      <c r="C41" s="180">
        <v>48.583631242575962</v>
      </c>
      <c r="D41" s="200">
        <v>314.2240972236736</v>
      </c>
      <c r="E41" s="180">
        <v>52.795916225253926</v>
      </c>
      <c r="F41" s="200" t="s">
        <v>296</v>
      </c>
      <c r="G41" s="180" t="s">
        <v>296</v>
      </c>
      <c r="H41" s="200">
        <v>2905.1963767886032</v>
      </c>
      <c r="I41" s="180">
        <v>48.191477706142436</v>
      </c>
      <c r="J41" s="200">
        <v>2366.3598795036546</v>
      </c>
      <c r="K41" s="180">
        <v>49.556913382266323</v>
      </c>
      <c r="L41" s="200">
        <v>408.32398057681519</v>
      </c>
      <c r="M41" s="180">
        <v>47.536786135665984</v>
      </c>
      <c r="N41" s="200">
        <v>89.804843005326603</v>
      </c>
      <c r="O41" s="180">
        <v>72.296969511608125</v>
      </c>
      <c r="P41" s="200">
        <v>2864.4887030857967</v>
      </c>
      <c r="Q41" s="180">
        <v>49.746117067371593</v>
      </c>
      <c r="R41" s="200">
        <v>2893.0204360231264</v>
      </c>
      <c r="S41" s="180">
        <v>44.395965780899395</v>
      </c>
      <c r="T41" s="200">
        <v>910.67108805024384</v>
      </c>
      <c r="U41" s="180">
        <v>64.607694131963257</v>
      </c>
      <c r="V41" s="200">
        <v>438.3632433454203</v>
      </c>
      <c r="W41" s="180">
        <v>96.49557842310837</v>
      </c>
      <c r="X41" s="200">
        <v>4242.0547674187901</v>
      </c>
      <c r="Y41" s="180">
        <v>50.619808573857128</v>
      </c>
    </row>
    <row r="42" spans="1:25" s="160" customFormat="1" ht="24" customHeight="1" x14ac:dyDescent="0.15">
      <c r="A42" s="161" t="s">
        <v>275</v>
      </c>
      <c r="B42" s="201">
        <v>2361.8912103610987</v>
      </c>
      <c r="C42" s="179">
        <v>44.28810470273865</v>
      </c>
      <c r="D42" s="201">
        <v>205.81964715650759</v>
      </c>
      <c r="E42" s="179">
        <v>34.58180624845987</v>
      </c>
      <c r="F42" s="201">
        <v>100.26196969696969</v>
      </c>
      <c r="G42" s="179">
        <v>100</v>
      </c>
      <c r="H42" s="201">
        <v>2667.9728272145758</v>
      </c>
      <c r="I42" s="179">
        <v>44.256406916433619</v>
      </c>
      <c r="J42" s="201">
        <v>2018.9421570438449</v>
      </c>
      <c r="K42" s="179">
        <v>42.281202646747815</v>
      </c>
      <c r="L42" s="201">
        <v>397.72909273125993</v>
      </c>
      <c r="M42" s="179">
        <v>46.303336861062874</v>
      </c>
      <c r="N42" s="201">
        <v>34.411764705882355</v>
      </c>
      <c r="O42" s="179">
        <v>27.703030488391882</v>
      </c>
      <c r="P42" s="201">
        <v>2451.0830144809875</v>
      </c>
      <c r="Q42" s="179">
        <v>42.566710927805389</v>
      </c>
      <c r="R42" s="201">
        <v>3259.0368256884431</v>
      </c>
      <c r="S42" s="179">
        <v>50.012812073615954</v>
      </c>
      <c r="T42" s="201">
        <v>400.73016031505074</v>
      </c>
      <c r="U42" s="179">
        <v>28.429860096380892</v>
      </c>
      <c r="V42" s="201">
        <v>15.92</v>
      </c>
      <c r="W42" s="179">
        <v>3.5044215768916258</v>
      </c>
      <c r="X42" s="201">
        <v>3675.686986003494</v>
      </c>
      <c r="Y42" s="179">
        <v>43.861426080109354</v>
      </c>
    </row>
    <row r="43" spans="1:25" s="160" customFormat="1" ht="24" customHeight="1" x14ac:dyDescent="0.15">
      <c r="A43" s="161" t="s">
        <v>281</v>
      </c>
      <c r="B43" s="201">
        <v>202.77408695192946</v>
      </c>
      <c r="C43" s="179">
        <v>3.8022411678124235</v>
      </c>
      <c r="D43" s="201">
        <v>75.123684636554955</v>
      </c>
      <c r="E43" s="179">
        <v>12.622277526286219</v>
      </c>
      <c r="F43" s="201" t="s">
        <v>296</v>
      </c>
      <c r="G43" s="179" t="s">
        <v>296</v>
      </c>
      <c r="H43" s="201">
        <v>277.89777158848443</v>
      </c>
      <c r="I43" s="179">
        <v>4.6097759074369113</v>
      </c>
      <c r="J43" s="201">
        <v>219.41438212137012</v>
      </c>
      <c r="K43" s="179">
        <v>4.5950320675200711</v>
      </c>
      <c r="L43" s="201">
        <v>13.390921409214092</v>
      </c>
      <c r="M43" s="179">
        <v>1.5589615047592567</v>
      </c>
      <c r="N43" s="201" t="s">
        <v>296</v>
      </c>
      <c r="O43" s="179" t="s">
        <v>296</v>
      </c>
      <c r="P43" s="201">
        <v>232.80530353058421</v>
      </c>
      <c r="Q43" s="179">
        <v>4.043011191093723</v>
      </c>
      <c r="R43" s="201">
        <v>327.29991065251738</v>
      </c>
      <c r="S43" s="179">
        <v>5.0227075662815794</v>
      </c>
      <c r="T43" s="201">
        <v>57.52679400855726</v>
      </c>
      <c r="U43" s="179">
        <v>4.081246852422602</v>
      </c>
      <c r="V43" s="201" t="s">
        <v>296</v>
      </c>
      <c r="W43" s="179" t="s">
        <v>296</v>
      </c>
      <c r="X43" s="201">
        <v>384.82670466107464</v>
      </c>
      <c r="Y43" s="179">
        <v>4.592079827367475</v>
      </c>
    </row>
    <row r="44" spans="1:25" s="160" customFormat="1" ht="24" customHeight="1" x14ac:dyDescent="0.15">
      <c r="A44" s="161" t="s">
        <v>284</v>
      </c>
      <c r="B44" s="201">
        <v>104.02672869046108</v>
      </c>
      <c r="C44" s="179">
        <v>1.9506176372205395</v>
      </c>
      <c r="D44" s="201" t="s">
        <v>296</v>
      </c>
      <c r="E44" s="179" t="s">
        <v>296</v>
      </c>
      <c r="F44" s="201" t="s">
        <v>296</v>
      </c>
      <c r="G44" s="179" t="s">
        <v>296</v>
      </c>
      <c r="H44" s="201">
        <v>104.02672869046108</v>
      </c>
      <c r="I44" s="179">
        <v>1.7255982475342557</v>
      </c>
      <c r="J44" s="201">
        <v>70.230584746871315</v>
      </c>
      <c r="K44" s="179">
        <v>1.4707868550478613</v>
      </c>
      <c r="L44" s="201">
        <v>32.350574712643677</v>
      </c>
      <c r="M44" s="179">
        <v>3.7662307986623937</v>
      </c>
      <c r="N44" s="201" t="s">
        <v>296</v>
      </c>
      <c r="O44" s="179" t="s">
        <v>296</v>
      </c>
      <c r="P44" s="201">
        <v>102.58115945951499</v>
      </c>
      <c r="Q44" s="179">
        <v>1.7814747748463722</v>
      </c>
      <c r="R44" s="201">
        <v>37.046706088758697</v>
      </c>
      <c r="S44" s="179">
        <v>0.56851457920306947</v>
      </c>
      <c r="T44" s="201">
        <v>38.049142156862743</v>
      </c>
      <c r="U44" s="179">
        <v>2.6994019802663907</v>
      </c>
      <c r="V44" s="201" t="s">
        <v>296</v>
      </c>
      <c r="W44" s="179" t="s">
        <v>296</v>
      </c>
      <c r="X44" s="201">
        <v>75.09584824562144</v>
      </c>
      <c r="Y44" s="179">
        <v>0.89610758731382989</v>
      </c>
    </row>
    <row r="45" spans="1:25" s="160" customFormat="1" ht="24" customHeight="1" x14ac:dyDescent="0.15">
      <c r="A45" s="161" t="s">
        <v>271</v>
      </c>
      <c r="B45" s="201">
        <v>73.350566515384841</v>
      </c>
      <c r="C45" s="179">
        <v>1.3754052496524183</v>
      </c>
      <c r="D45" s="201" t="s">
        <v>296</v>
      </c>
      <c r="E45" s="179" t="s">
        <v>296</v>
      </c>
      <c r="F45" s="201" t="s">
        <v>296</v>
      </c>
      <c r="G45" s="179" t="s">
        <v>296</v>
      </c>
      <c r="H45" s="201">
        <v>73.350566515384841</v>
      </c>
      <c r="I45" s="179">
        <v>1.2167412224527574</v>
      </c>
      <c r="J45" s="201">
        <v>13.747058823529411</v>
      </c>
      <c r="K45" s="179">
        <v>0.28789441930593501</v>
      </c>
      <c r="L45" s="201">
        <v>7.1696428571428568</v>
      </c>
      <c r="M45" s="179">
        <v>0.83468469984948324</v>
      </c>
      <c r="N45" s="201" t="s">
        <v>296</v>
      </c>
      <c r="O45" s="179" t="s">
        <v>296</v>
      </c>
      <c r="P45" s="201">
        <v>20.916701680672269</v>
      </c>
      <c r="Q45" s="179">
        <v>0.36324970992173788</v>
      </c>
      <c r="R45" s="201" t="s">
        <v>296</v>
      </c>
      <c r="S45" s="179" t="s">
        <v>296</v>
      </c>
      <c r="T45" s="201">
        <v>2.5625</v>
      </c>
      <c r="U45" s="179">
        <v>0.18179693896686183</v>
      </c>
      <c r="V45" s="201" t="s">
        <v>296</v>
      </c>
      <c r="W45" s="179" t="s">
        <v>296</v>
      </c>
      <c r="X45" s="201">
        <v>2.5625</v>
      </c>
      <c r="Y45" s="179">
        <v>3.057793135222461E-2</v>
      </c>
    </row>
    <row r="46" spans="1:25" s="160" customFormat="1" ht="24" customHeight="1" thickBot="1" x14ac:dyDescent="0.2">
      <c r="A46" s="162" t="s">
        <v>283</v>
      </c>
      <c r="B46" s="202" t="s">
        <v>296</v>
      </c>
      <c r="C46" s="196" t="s">
        <v>296</v>
      </c>
      <c r="D46" s="202" t="s">
        <v>296</v>
      </c>
      <c r="E46" s="196" t="s">
        <v>296</v>
      </c>
      <c r="F46" s="202" t="s">
        <v>296</v>
      </c>
      <c r="G46" s="196" t="s">
        <v>296</v>
      </c>
      <c r="H46" s="202" t="s">
        <v>296</v>
      </c>
      <c r="I46" s="196" t="s">
        <v>296</v>
      </c>
      <c r="J46" s="202">
        <v>86.340777502067823</v>
      </c>
      <c r="K46" s="196">
        <v>1.8081706291119934</v>
      </c>
      <c r="L46" s="202" t="s">
        <v>296</v>
      </c>
      <c r="M46" s="196" t="s">
        <v>296</v>
      </c>
      <c r="N46" s="202" t="s">
        <v>296</v>
      </c>
      <c r="O46" s="196" t="s">
        <v>296</v>
      </c>
      <c r="P46" s="202">
        <v>86.340777502067823</v>
      </c>
      <c r="Q46" s="196">
        <v>1.4994363289611838</v>
      </c>
      <c r="R46" s="202" t="s">
        <v>296</v>
      </c>
      <c r="S46" s="196" t="s">
        <v>296</v>
      </c>
      <c r="T46" s="202" t="s">
        <v>296</v>
      </c>
      <c r="U46" s="196" t="s">
        <v>296</v>
      </c>
      <c r="V46" s="202" t="s">
        <v>296</v>
      </c>
      <c r="W46" s="196" t="s">
        <v>296</v>
      </c>
      <c r="X46" s="202" t="s">
        <v>296</v>
      </c>
      <c r="Y46" s="196" t="s">
        <v>296</v>
      </c>
    </row>
    <row r="47" spans="1:25" s="160" customFormat="1" ht="24" customHeight="1" thickTop="1" x14ac:dyDescent="0.15">
      <c r="A47" s="163" t="s">
        <v>27</v>
      </c>
      <c r="B47" s="203">
        <v>5333.0148720838042</v>
      </c>
      <c r="C47" s="197">
        <v>100</v>
      </c>
      <c r="D47" s="203">
        <v>595.16742901673604</v>
      </c>
      <c r="E47" s="197">
        <v>100</v>
      </c>
      <c r="F47" s="203">
        <v>100.26196969696969</v>
      </c>
      <c r="G47" s="197">
        <v>100</v>
      </c>
      <c r="H47" s="203">
        <v>6028.4442707975104</v>
      </c>
      <c r="I47" s="197">
        <v>100</v>
      </c>
      <c r="J47" s="203">
        <v>4775.0348397413381</v>
      </c>
      <c r="K47" s="197">
        <v>100</v>
      </c>
      <c r="L47" s="203">
        <v>858.96421228707584</v>
      </c>
      <c r="M47" s="197">
        <v>100</v>
      </c>
      <c r="N47" s="203">
        <v>124.21660771120895</v>
      </c>
      <c r="O47" s="197">
        <v>100</v>
      </c>
      <c r="P47" s="203">
        <v>5758.2156597396233</v>
      </c>
      <c r="Q47" s="197">
        <v>100</v>
      </c>
      <c r="R47" s="203">
        <v>6516.4038784528457</v>
      </c>
      <c r="S47" s="197">
        <v>100</v>
      </c>
      <c r="T47" s="203">
        <v>1409.5396845307146</v>
      </c>
      <c r="U47" s="197">
        <v>100</v>
      </c>
      <c r="V47" s="203">
        <v>454.28324334542032</v>
      </c>
      <c r="W47" s="197">
        <v>100</v>
      </c>
      <c r="X47" s="203">
        <v>8380.2268063289794</v>
      </c>
      <c r="Y47" s="197">
        <v>100</v>
      </c>
    </row>
    <row r="48" spans="1:25" s="160" customFormat="1" ht="18" customHeight="1" x14ac:dyDescent="0.15">
      <c r="A48" s="63"/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</row>
    <row r="49" spans="1:25" s="160" customFormat="1" ht="18" customHeight="1" x14ac:dyDescent="0.15">
      <c r="A49" s="63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</row>
    <row r="50" spans="1:25" ht="34.5" customHeight="1" x14ac:dyDescent="0.15">
      <c r="A50" s="153" t="s">
        <v>264</v>
      </c>
      <c r="B50" s="291" t="s">
        <v>53</v>
      </c>
      <c r="C50" s="284"/>
      <c r="D50" s="284"/>
      <c r="E50" s="284"/>
      <c r="F50" s="284"/>
      <c r="G50" s="284"/>
      <c r="H50" s="283"/>
      <c r="I50" s="286"/>
      <c r="J50" s="294" t="s">
        <v>16</v>
      </c>
      <c r="K50" s="284"/>
      <c r="L50" s="284"/>
      <c r="M50" s="284"/>
      <c r="N50" s="284"/>
      <c r="O50" s="284"/>
      <c r="P50" s="283"/>
      <c r="Q50" s="286"/>
      <c r="R50" s="291" t="s">
        <v>54</v>
      </c>
      <c r="S50" s="284"/>
      <c r="T50" s="284"/>
      <c r="U50" s="284"/>
      <c r="V50" s="284"/>
      <c r="W50" s="284"/>
      <c r="X50" s="283"/>
      <c r="Y50" s="286"/>
    </row>
    <row r="51" spans="1:25" s="158" customFormat="1" ht="24" customHeight="1" x14ac:dyDescent="0.15">
      <c r="A51" s="155" t="s">
        <v>65</v>
      </c>
      <c r="B51" s="289" t="s">
        <v>5</v>
      </c>
      <c r="C51" s="290"/>
      <c r="D51" s="289" t="s">
        <v>7</v>
      </c>
      <c r="E51" s="290"/>
      <c r="F51" s="289" t="s">
        <v>274</v>
      </c>
      <c r="G51" s="290"/>
      <c r="H51" s="292" t="s">
        <v>8</v>
      </c>
      <c r="I51" s="293"/>
      <c r="J51" s="289" t="s">
        <v>5</v>
      </c>
      <c r="K51" s="290"/>
      <c r="L51" s="289" t="s">
        <v>7</v>
      </c>
      <c r="M51" s="290"/>
      <c r="N51" s="289" t="s">
        <v>274</v>
      </c>
      <c r="O51" s="290"/>
      <c r="P51" s="292" t="s">
        <v>285</v>
      </c>
      <c r="Q51" s="293"/>
      <c r="R51" s="289" t="s">
        <v>5</v>
      </c>
      <c r="S51" s="290"/>
      <c r="T51" s="289" t="s">
        <v>7</v>
      </c>
      <c r="U51" s="290"/>
      <c r="V51" s="289" t="s">
        <v>274</v>
      </c>
      <c r="W51" s="290"/>
      <c r="X51" s="292"/>
      <c r="Y51" s="293"/>
    </row>
    <row r="52" spans="1:25" s="160" customFormat="1" ht="24" customHeight="1" x14ac:dyDescent="0.15">
      <c r="A52" s="159" t="s">
        <v>267</v>
      </c>
      <c r="B52" s="200">
        <v>3421.648717316843</v>
      </c>
      <c r="C52" s="180">
        <v>40.162452711278632</v>
      </c>
      <c r="D52" s="200">
        <v>1510.1488478546237</v>
      </c>
      <c r="E52" s="180">
        <v>57.427688153644645</v>
      </c>
      <c r="F52" s="200">
        <v>71.147194922194927</v>
      </c>
      <c r="G52" s="180">
        <v>34.991157284687596</v>
      </c>
      <c r="H52" s="200">
        <v>5002.9447600936619</v>
      </c>
      <c r="I52" s="180">
        <v>44.069089002592413</v>
      </c>
      <c r="J52" s="200">
        <v>13773.402997479159</v>
      </c>
      <c r="K52" s="180">
        <v>55.295290088776191</v>
      </c>
      <c r="L52" s="200">
        <v>5468.2817916059157</v>
      </c>
      <c r="M52" s="180">
        <v>45.14966001257487</v>
      </c>
      <c r="N52" s="200">
        <v>1876.9132009150683</v>
      </c>
      <c r="O52" s="180">
        <v>53.538422210739547</v>
      </c>
      <c r="P52" s="200">
        <v>21118.597990000144</v>
      </c>
      <c r="Q52" s="180">
        <v>52.111224250123158</v>
      </c>
      <c r="R52" s="200">
        <v>43770.965916376808</v>
      </c>
      <c r="S52" s="180">
        <v>49.361181591119582</v>
      </c>
      <c r="T52" s="200">
        <v>9897.2924048167188</v>
      </c>
      <c r="U52" s="180">
        <v>49.635050214573653</v>
      </c>
      <c r="V52" s="200">
        <v>2614.822037431195</v>
      </c>
      <c r="W52" s="180">
        <v>56.23520538470089</v>
      </c>
      <c r="X52" s="200">
        <v>56283.08035862472</v>
      </c>
      <c r="Y52" s="180">
        <v>49.691591222244305</v>
      </c>
    </row>
    <row r="53" spans="1:25" s="160" customFormat="1" ht="24" customHeight="1" x14ac:dyDescent="0.15">
      <c r="A53" s="161" t="s">
        <v>280</v>
      </c>
      <c r="B53" s="201">
        <v>4292.1523944450219</v>
      </c>
      <c r="C53" s="179">
        <v>50.380206097450454</v>
      </c>
      <c r="D53" s="201">
        <v>786.94345914654116</v>
      </c>
      <c r="E53" s="179">
        <v>29.925754425214421</v>
      </c>
      <c r="F53" s="201">
        <v>87.184242207521322</v>
      </c>
      <c r="G53" s="179">
        <v>42.878395067659859</v>
      </c>
      <c r="H53" s="201">
        <v>5166.2800957990848</v>
      </c>
      <c r="I53" s="179">
        <v>45.507849530968869</v>
      </c>
      <c r="J53" s="201">
        <v>9009.1803000163363</v>
      </c>
      <c r="K53" s="179">
        <v>36.168638806449387</v>
      </c>
      <c r="L53" s="201">
        <v>5394.9601401590944</v>
      </c>
      <c r="M53" s="179">
        <v>44.544269185886634</v>
      </c>
      <c r="N53" s="201">
        <v>1514.2752144129615</v>
      </c>
      <c r="O53" s="179">
        <v>43.194275437443551</v>
      </c>
      <c r="P53" s="201">
        <v>15918.415654588391</v>
      </c>
      <c r="Q53" s="179">
        <v>39.279507487936279</v>
      </c>
      <c r="R53" s="201">
        <v>37223.825106321528</v>
      </c>
      <c r="S53" s="179">
        <v>41.977871680957115</v>
      </c>
      <c r="T53" s="201">
        <v>8128.3118247861521</v>
      </c>
      <c r="U53" s="179">
        <v>40.763589584018625</v>
      </c>
      <c r="V53" s="201">
        <v>1873.0255606077735</v>
      </c>
      <c r="W53" s="179">
        <v>40.281891304178011</v>
      </c>
      <c r="X53" s="201">
        <v>47225.162491715455</v>
      </c>
      <c r="Y53" s="179">
        <v>41.694474698074792</v>
      </c>
    </row>
    <row r="54" spans="1:25" s="160" customFormat="1" ht="24" customHeight="1" x14ac:dyDescent="0.15">
      <c r="A54" s="161" t="s">
        <v>281</v>
      </c>
      <c r="B54" s="201">
        <v>580.96006613132158</v>
      </c>
      <c r="C54" s="179">
        <v>6.8191632487151974</v>
      </c>
      <c r="D54" s="201">
        <v>222.66383821530096</v>
      </c>
      <c r="E54" s="179">
        <v>8.4674232492298334</v>
      </c>
      <c r="F54" s="201">
        <v>44.99763353617309</v>
      </c>
      <c r="G54" s="179">
        <v>22.130447647652545</v>
      </c>
      <c r="H54" s="201">
        <v>848.62153788279568</v>
      </c>
      <c r="I54" s="179">
        <v>7.4751930864360832</v>
      </c>
      <c r="J54" s="201">
        <v>1490.2016744505656</v>
      </c>
      <c r="K54" s="179">
        <v>5.9826270889340343</v>
      </c>
      <c r="L54" s="201">
        <v>901.04961045209575</v>
      </c>
      <c r="M54" s="179">
        <v>7.4396465136131367</v>
      </c>
      <c r="N54" s="201">
        <v>93.096685899240072</v>
      </c>
      <c r="O54" s="179">
        <v>2.6555568332430619</v>
      </c>
      <c r="P54" s="201">
        <v>2484.3479708019017</v>
      </c>
      <c r="Q54" s="179">
        <v>6.1302561033217264</v>
      </c>
      <c r="R54" s="201">
        <v>5527.738849066277</v>
      </c>
      <c r="S54" s="179">
        <v>6.2337148702253913</v>
      </c>
      <c r="T54" s="201">
        <v>1377.3291518268747</v>
      </c>
      <c r="U54" s="179">
        <v>6.9073236211200992</v>
      </c>
      <c r="V54" s="201">
        <v>140.50172684282057</v>
      </c>
      <c r="W54" s="179">
        <v>3.0216754153079011</v>
      </c>
      <c r="X54" s="201">
        <v>7045.5697277359723</v>
      </c>
      <c r="Y54" s="179">
        <v>6.2204408253363388</v>
      </c>
    </row>
    <row r="55" spans="1:25" s="160" customFormat="1" ht="24" customHeight="1" x14ac:dyDescent="0.15">
      <c r="A55" s="161" t="s">
        <v>284</v>
      </c>
      <c r="B55" s="201">
        <v>215.06150187219058</v>
      </c>
      <c r="C55" s="179">
        <v>2.5243378594783423</v>
      </c>
      <c r="D55" s="201">
        <v>107.89672155801188</v>
      </c>
      <c r="E55" s="179">
        <v>4.1030785059610393</v>
      </c>
      <c r="F55" s="201" t="s">
        <v>296</v>
      </c>
      <c r="G55" s="179" t="s">
        <v>296</v>
      </c>
      <c r="H55" s="201">
        <v>322.95822343020245</v>
      </c>
      <c r="I55" s="179">
        <v>2.8448194763194361</v>
      </c>
      <c r="J55" s="201">
        <v>523.70553870007871</v>
      </c>
      <c r="K55" s="179">
        <v>2.1024905529025544</v>
      </c>
      <c r="L55" s="201">
        <v>194.54051915587641</v>
      </c>
      <c r="M55" s="179">
        <v>1.6062519513973552</v>
      </c>
      <c r="N55" s="201" t="s">
        <v>296</v>
      </c>
      <c r="O55" s="179" t="s">
        <v>296</v>
      </c>
      <c r="P55" s="201">
        <v>718.24605785595509</v>
      </c>
      <c r="Q55" s="179">
        <v>1.7723090048601446</v>
      </c>
      <c r="R55" s="201">
        <v>1547.3733897895972</v>
      </c>
      <c r="S55" s="179">
        <v>1.7449964213399527</v>
      </c>
      <c r="T55" s="201">
        <v>372.83695758339468</v>
      </c>
      <c r="U55" s="179">
        <v>1.8697821944206121</v>
      </c>
      <c r="V55" s="201" t="s">
        <v>296</v>
      </c>
      <c r="W55" s="179" t="s">
        <v>296</v>
      </c>
      <c r="X55" s="201">
        <v>1920.2103473729919</v>
      </c>
      <c r="Y55" s="179">
        <v>1.6953284545621128</v>
      </c>
    </row>
    <row r="56" spans="1:25" s="160" customFormat="1" ht="24" customHeight="1" x14ac:dyDescent="0.15">
      <c r="A56" s="161" t="s">
        <v>271</v>
      </c>
      <c r="B56" s="201">
        <v>9.6986301369863011</v>
      </c>
      <c r="C56" s="179">
        <v>0.11384008307736071</v>
      </c>
      <c r="D56" s="201">
        <v>2</v>
      </c>
      <c r="E56" s="179">
        <v>7.6055665950053419E-2</v>
      </c>
      <c r="F56" s="201" t="s">
        <v>296</v>
      </c>
      <c r="G56" s="179" t="s">
        <v>296</v>
      </c>
      <c r="H56" s="201">
        <v>11.698630136986301</v>
      </c>
      <c r="I56" s="179">
        <v>0.10304890368319945</v>
      </c>
      <c r="J56" s="201">
        <v>86.03102208834585</v>
      </c>
      <c r="K56" s="179">
        <v>0.34538380412448932</v>
      </c>
      <c r="L56" s="201">
        <v>63.705052020808324</v>
      </c>
      <c r="M56" s="179">
        <v>0.52598998175955303</v>
      </c>
      <c r="N56" s="201">
        <v>19.179487179487179</v>
      </c>
      <c r="O56" s="179">
        <v>0.54708948815545999</v>
      </c>
      <c r="P56" s="201">
        <v>168.91556128864136</v>
      </c>
      <c r="Q56" s="179">
        <v>0.41680781545327156</v>
      </c>
      <c r="R56" s="201">
        <v>337.34433730305329</v>
      </c>
      <c r="S56" s="179">
        <v>0.38042832146232597</v>
      </c>
      <c r="T56" s="201">
        <v>75.437194877951185</v>
      </c>
      <c r="U56" s="179">
        <v>0.3783185140606164</v>
      </c>
      <c r="V56" s="201">
        <v>19.179487179487179</v>
      </c>
      <c r="W56" s="179">
        <v>0.41248023202805817</v>
      </c>
      <c r="X56" s="201">
        <v>431.96101936049166</v>
      </c>
      <c r="Y56" s="179">
        <v>0.38137270137376689</v>
      </c>
    </row>
    <row r="57" spans="1:25" s="160" customFormat="1" ht="24" customHeight="1" thickBot="1" x14ac:dyDescent="0.2">
      <c r="A57" s="162" t="s">
        <v>283</v>
      </c>
      <c r="B57" s="202" t="s">
        <v>296</v>
      </c>
      <c r="C57" s="196" t="s">
        <v>296</v>
      </c>
      <c r="D57" s="202" t="s">
        <v>296</v>
      </c>
      <c r="E57" s="196" t="s">
        <v>296</v>
      </c>
      <c r="F57" s="202" t="s">
        <v>296</v>
      </c>
      <c r="G57" s="196" t="s">
        <v>296</v>
      </c>
      <c r="H57" s="202" t="s">
        <v>296</v>
      </c>
      <c r="I57" s="196" t="s">
        <v>296</v>
      </c>
      <c r="J57" s="202">
        <v>26.296153846153846</v>
      </c>
      <c r="K57" s="196">
        <v>0.10556965881331498</v>
      </c>
      <c r="L57" s="202">
        <v>88.920182370820669</v>
      </c>
      <c r="M57" s="196">
        <v>0.73418235476845672</v>
      </c>
      <c r="N57" s="202">
        <v>2.2666666666666666</v>
      </c>
      <c r="O57" s="196">
        <v>6.4656030418372548E-2</v>
      </c>
      <c r="P57" s="202">
        <v>117.48300288364118</v>
      </c>
      <c r="Q57" s="196">
        <v>0.28989533830542175</v>
      </c>
      <c r="R57" s="202">
        <v>267.62708090829625</v>
      </c>
      <c r="S57" s="196">
        <v>0.30180711489560774</v>
      </c>
      <c r="T57" s="202">
        <v>88.920182370820669</v>
      </c>
      <c r="U57" s="196">
        <v>0.44593587180639255</v>
      </c>
      <c r="V57" s="202">
        <v>2.2666666666666666</v>
      </c>
      <c r="W57" s="196">
        <v>4.8747663785134149E-2</v>
      </c>
      <c r="X57" s="202">
        <v>358.81392994578357</v>
      </c>
      <c r="Y57" s="196">
        <v>0.31679209840867634</v>
      </c>
    </row>
    <row r="58" spans="1:25" s="160" customFormat="1" ht="24" customHeight="1" thickTop="1" x14ac:dyDescent="0.15">
      <c r="A58" s="163" t="s">
        <v>27</v>
      </c>
      <c r="B58" s="203">
        <v>8519.521309902364</v>
      </c>
      <c r="C58" s="197">
        <v>100</v>
      </c>
      <c r="D58" s="203">
        <v>2629.6528667744778</v>
      </c>
      <c r="E58" s="197">
        <v>100</v>
      </c>
      <c r="F58" s="203">
        <v>203.32907066588933</v>
      </c>
      <c r="G58" s="197">
        <v>100</v>
      </c>
      <c r="H58" s="203">
        <v>11352.503247342731</v>
      </c>
      <c r="I58" s="197">
        <v>100</v>
      </c>
      <c r="J58" s="203">
        <v>24908.817686580645</v>
      </c>
      <c r="K58" s="197">
        <v>100</v>
      </c>
      <c r="L58" s="203">
        <v>12111.457295764611</v>
      </c>
      <c r="M58" s="197">
        <v>100</v>
      </c>
      <c r="N58" s="203">
        <v>3505.7312550734241</v>
      </c>
      <c r="O58" s="197">
        <v>100</v>
      </c>
      <c r="P58" s="203">
        <v>40526.006237418675</v>
      </c>
      <c r="Q58" s="197">
        <v>100</v>
      </c>
      <c r="R58" s="203">
        <v>88674.874679765577</v>
      </c>
      <c r="S58" s="197">
        <v>100</v>
      </c>
      <c r="T58" s="203">
        <v>19940.127716261912</v>
      </c>
      <c r="U58" s="197">
        <v>100</v>
      </c>
      <c r="V58" s="203">
        <v>4649.7954787279432</v>
      </c>
      <c r="W58" s="197">
        <v>100</v>
      </c>
      <c r="X58" s="203">
        <v>113264.79787475543</v>
      </c>
      <c r="Y58" s="197">
        <v>100</v>
      </c>
    </row>
    <row r="59" spans="1:25" ht="24" customHeight="1" x14ac:dyDescent="0.15">
      <c r="D59" s="18"/>
      <c r="E59" s="19"/>
      <c r="R59" s="18" t="s">
        <v>28</v>
      </c>
      <c r="S59" s="19" t="s">
        <v>33</v>
      </c>
    </row>
    <row r="60" spans="1:25" ht="24" customHeight="1" x14ac:dyDescent="0.15">
      <c r="D60" s="10"/>
      <c r="E60" s="9"/>
      <c r="R60" s="10"/>
      <c r="S60" s="9" t="s">
        <v>297</v>
      </c>
    </row>
  </sheetData>
  <mergeCells count="66">
    <mergeCell ref="V40:W40"/>
    <mergeCell ref="X40:Y40"/>
    <mergeCell ref="X51:Y51"/>
    <mergeCell ref="B51:C51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B50:I50"/>
    <mergeCell ref="J50:Q50"/>
    <mergeCell ref="B28:I28"/>
    <mergeCell ref="J28:Q28"/>
    <mergeCell ref="R50:Y50"/>
    <mergeCell ref="B39:I39"/>
    <mergeCell ref="J39:Q39"/>
    <mergeCell ref="R39:Y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X29:Y29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R28:Y28"/>
    <mergeCell ref="B17:I17"/>
    <mergeCell ref="J17:Q17"/>
    <mergeCell ref="R17:Y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B4:C5"/>
    <mergeCell ref="D4:J4"/>
    <mergeCell ref="L4:M5"/>
    <mergeCell ref="F5:G5"/>
    <mergeCell ref="H5:I5"/>
    <mergeCell ref="J5:K5"/>
  </mergeCells>
  <phoneticPr fontId="3"/>
  <pageMargins left="0.59055118110236227" right="0.59055118110236227" top="0.98425196850393704" bottom="0.98425196850393704" header="0.51181102362204722" footer="0.51181102362204722"/>
  <pageSetup paperSize="9" scale="5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N49"/>
  <sheetViews>
    <sheetView view="pageBreakPreview" zoomScale="60" zoomScaleNormal="85" workbookViewId="0"/>
  </sheetViews>
  <sheetFormatPr defaultColWidth="8.875" defaultRowHeight="12" x14ac:dyDescent="0.15"/>
  <cols>
    <col min="1" max="1" width="10.625" style="150" customWidth="1"/>
    <col min="2" max="2" width="14" style="150" customWidth="1"/>
    <col min="3" max="14" width="7.375" style="150" customWidth="1"/>
    <col min="15" max="16384" width="8.875" style="150"/>
  </cols>
  <sheetData>
    <row r="1" spans="1:14" s="148" customFormat="1" ht="17.25" customHeight="1" x14ac:dyDescent="0.15">
      <c r="A1" s="167" t="s">
        <v>286</v>
      </c>
    </row>
    <row r="2" spans="1:14" x14ac:dyDescent="0.15">
      <c r="B2" s="149"/>
    </row>
    <row r="3" spans="1:14" s="151" customFormat="1" ht="17.25" customHeight="1" x14ac:dyDescent="0.15">
      <c r="K3" s="63"/>
      <c r="N3" s="152" t="s">
        <v>17</v>
      </c>
    </row>
    <row r="4" spans="1:14" ht="18" customHeight="1" x14ac:dyDescent="0.15">
      <c r="A4" s="168"/>
      <c r="B4" s="169" t="s">
        <v>264</v>
      </c>
      <c r="C4" s="279" t="s">
        <v>265</v>
      </c>
      <c r="D4" s="280"/>
      <c r="E4" s="285" t="s">
        <v>287</v>
      </c>
      <c r="F4" s="283"/>
      <c r="G4" s="283"/>
      <c r="H4" s="283"/>
      <c r="I4" s="283"/>
      <c r="J4" s="283"/>
      <c r="K4" s="283"/>
      <c r="L4" s="295"/>
      <c r="M4" s="285" t="s">
        <v>288</v>
      </c>
      <c r="N4" s="286"/>
    </row>
    <row r="5" spans="1:14" s="158" customFormat="1" ht="34.5" customHeight="1" x14ac:dyDescent="0.15">
      <c r="A5" s="170" t="s">
        <v>42</v>
      </c>
      <c r="B5" s="171" t="s">
        <v>65</v>
      </c>
      <c r="C5" s="281"/>
      <c r="D5" s="282"/>
      <c r="E5" s="156"/>
      <c r="F5" s="157"/>
      <c r="G5" s="289" t="s">
        <v>5</v>
      </c>
      <c r="H5" s="290"/>
      <c r="I5" s="289" t="s">
        <v>7</v>
      </c>
      <c r="J5" s="290"/>
      <c r="K5" s="289" t="s">
        <v>35</v>
      </c>
      <c r="L5" s="290"/>
      <c r="M5" s="287"/>
      <c r="N5" s="288"/>
    </row>
    <row r="6" spans="1:14" s="160" customFormat="1" ht="15" customHeight="1" x14ac:dyDescent="0.15">
      <c r="A6" s="172" t="s">
        <v>6</v>
      </c>
      <c r="B6" s="159" t="s">
        <v>267</v>
      </c>
      <c r="C6" s="200">
        <v>5776.8733159376279</v>
      </c>
      <c r="D6" s="205">
        <v>51.29070903463122</v>
      </c>
      <c r="E6" s="200">
        <v>2455.4794839857373</v>
      </c>
      <c r="F6" s="205">
        <v>48.774370146498711</v>
      </c>
      <c r="G6" s="200">
        <v>1916.374146752009</v>
      </c>
      <c r="H6" s="205">
        <v>47.898122403909881</v>
      </c>
      <c r="I6" s="200">
        <v>452.08200390039491</v>
      </c>
      <c r="J6" s="205">
        <v>50.787954407229449</v>
      </c>
      <c r="K6" s="200">
        <v>87.023333333333326</v>
      </c>
      <c r="L6" s="205">
        <v>60.732267556394348</v>
      </c>
      <c r="M6" s="200">
        <v>8232.3527999233647</v>
      </c>
      <c r="N6" s="205">
        <v>50.513395273661175</v>
      </c>
    </row>
    <row r="7" spans="1:14" s="160" customFormat="1" ht="15" customHeight="1" x14ac:dyDescent="0.15">
      <c r="A7" s="172"/>
      <c r="B7" s="161" t="s">
        <v>280</v>
      </c>
      <c r="C7" s="201">
        <v>4481.0951853767192</v>
      </c>
      <c r="D7" s="206">
        <v>39.785977074406333</v>
      </c>
      <c r="E7" s="201">
        <v>2211.8216802342563</v>
      </c>
      <c r="F7" s="206">
        <v>43.934477984187851</v>
      </c>
      <c r="G7" s="201">
        <v>1826.9713758062592</v>
      </c>
      <c r="H7" s="206">
        <v>45.663577091729564</v>
      </c>
      <c r="I7" s="201">
        <v>330.99093459856056</v>
      </c>
      <c r="J7" s="206">
        <v>37.184299199181801</v>
      </c>
      <c r="K7" s="201">
        <v>53.859369829436474</v>
      </c>
      <c r="L7" s="206">
        <v>37.587639241201174</v>
      </c>
      <c r="M7" s="201">
        <v>6692.916865610975</v>
      </c>
      <c r="N7" s="206">
        <v>41.067476501919089</v>
      </c>
    </row>
    <row r="8" spans="1:14" s="160" customFormat="1" ht="15" customHeight="1" x14ac:dyDescent="0.15">
      <c r="A8" s="172"/>
      <c r="B8" s="161" t="s">
        <v>281</v>
      </c>
      <c r="C8" s="201">
        <v>739.40692991714957</v>
      </c>
      <c r="D8" s="206">
        <v>6.5649190533469444</v>
      </c>
      <c r="E8" s="201">
        <v>322.03437550266045</v>
      </c>
      <c r="F8" s="206">
        <v>6.3967237083845054</v>
      </c>
      <c r="G8" s="201">
        <v>212.56363476191973</v>
      </c>
      <c r="H8" s="206">
        <v>5.3128451005783486</v>
      </c>
      <c r="I8" s="201">
        <v>107.06333333333333</v>
      </c>
      <c r="J8" s="206">
        <v>12.027746393588732</v>
      </c>
      <c r="K8" s="201">
        <v>2.4074074074074074</v>
      </c>
      <c r="L8" s="206">
        <v>1.6800932024044777</v>
      </c>
      <c r="M8" s="201">
        <v>1061.4413054198099</v>
      </c>
      <c r="N8" s="206">
        <v>6.5129623964804919</v>
      </c>
    </row>
    <row r="9" spans="1:14" s="160" customFormat="1" ht="15" customHeight="1" x14ac:dyDescent="0.15">
      <c r="A9" s="172"/>
      <c r="B9" s="161" t="s">
        <v>284</v>
      </c>
      <c r="C9" s="207">
        <v>121.77686496024523</v>
      </c>
      <c r="D9" s="208">
        <v>1.0812114800221722</v>
      </c>
      <c r="E9" s="207">
        <v>31.281713305428259</v>
      </c>
      <c r="F9" s="208">
        <v>0.62136371878742758</v>
      </c>
      <c r="G9" s="207">
        <v>31.281713305428259</v>
      </c>
      <c r="H9" s="208">
        <v>0.78185950037308305</v>
      </c>
      <c r="I9" s="207" t="s">
        <v>296</v>
      </c>
      <c r="J9" s="208" t="s">
        <v>296</v>
      </c>
      <c r="K9" s="207" t="s">
        <v>296</v>
      </c>
      <c r="L9" s="208" t="s">
        <v>296</v>
      </c>
      <c r="M9" s="207">
        <v>153.05857826567348</v>
      </c>
      <c r="N9" s="208">
        <v>0.93916145868171996</v>
      </c>
    </row>
    <row r="10" spans="1:14" s="160" customFormat="1" ht="15" customHeight="1" x14ac:dyDescent="0.15">
      <c r="A10" s="172"/>
      <c r="B10" s="161" t="s">
        <v>271</v>
      </c>
      <c r="C10" s="201">
        <v>13.936572199730092</v>
      </c>
      <c r="D10" s="206">
        <v>0.12373763981709657</v>
      </c>
      <c r="E10" s="201">
        <v>13.747058823529411</v>
      </c>
      <c r="F10" s="206">
        <v>0.27306444214152076</v>
      </c>
      <c r="G10" s="201">
        <v>13.747058823529411</v>
      </c>
      <c r="H10" s="206">
        <v>0.34359590340913204</v>
      </c>
      <c r="I10" s="201" t="s">
        <v>296</v>
      </c>
      <c r="J10" s="206" t="s">
        <v>296</v>
      </c>
      <c r="K10" s="201" t="s">
        <v>296</v>
      </c>
      <c r="L10" s="206" t="s">
        <v>296</v>
      </c>
      <c r="M10" s="201">
        <v>27.683631023259501</v>
      </c>
      <c r="N10" s="206">
        <v>0.16986567880097583</v>
      </c>
    </row>
    <row r="11" spans="1:14" s="160" customFormat="1" ht="15" customHeight="1" x14ac:dyDescent="0.15">
      <c r="A11" s="172"/>
      <c r="B11" s="173" t="s">
        <v>283</v>
      </c>
      <c r="C11" s="203">
        <v>129.91260822510824</v>
      </c>
      <c r="D11" s="209">
        <v>1.1534457177762365</v>
      </c>
      <c r="E11" s="203" t="s">
        <v>296</v>
      </c>
      <c r="F11" s="209" t="s">
        <v>296</v>
      </c>
      <c r="G11" s="203" t="s">
        <v>296</v>
      </c>
      <c r="H11" s="209" t="s">
        <v>296</v>
      </c>
      <c r="I11" s="203" t="s">
        <v>296</v>
      </c>
      <c r="J11" s="209" t="s">
        <v>296</v>
      </c>
      <c r="K11" s="203" t="s">
        <v>296</v>
      </c>
      <c r="L11" s="209" t="s">
        <v>296</v>
      </c>
      <c r="M11" s="203">
        <v>129.91260822510824</v>
      </c>
      <c r="N11" s="209">
        <v>0.79713869045654451</v>
      </c>
    </row>
    <row r="12" spans="1:14" s="160" customFormat="1" ht="15" customHeight="1" x14ac:dyDescent="0.15">
      <c r="A12" s="174"/>
      <c r="B12" s="175" t="s">
        <v>37</v>
      </c>
      <c r="C12" s="203">
        <v>11263.00147661658</v>
      </c>
      <c r="D12" s="209">
        <v>100</v>
      </c>
      <c r="E12" s="203">
        <v>5034.3643118516111</v>
      </c>
      <c r="F12" s="209">
        <v>100</v>
      </c>
      <c r="G12" s="203">
        <v>4000.937929449145</v>
      </c>
      <c r="H12" s="209">
        <v>100</v>
      </c>
      <c r="I12" s="203">
        <v>890.13627183228891</v>
      </c>
      <c r="J12" s="209">
        <v>100</v>
      </c>
      <c r="K12" s="203">
        <v>143.29011057017721</v>
      </c>
      <c r="L12" s="209">
        <v>100</v>
      </c>
      <c r="M12" s="203">
        <v>16297.365788468192</v>
      </c>
      <c r="N12" s="209">
        <v>100</v>
      </c>
    </row>
    <row r="13" spans="1:14" s="160" customFormat="1" ht="15" customHeight="1" x14ac:dyDescent="0.15">
      <c r="A13" s="172" t="s">
        <v>9</v>
      </c>
      <c r="B13" s="159" t="s">
        <v>267</v>
      </c>
      <c r="C13" s="200">
        <v>4952.4283369180866</v>
      </c>
      <c r="D13" s="205">
        <v>44.474786670385242</v>
      </c>
      <c r="E13" s="200">
        <v>9603.8704931176617</v>
      </c>
      <c r="F13" s="205">
        <v>42.625895545220409</v>
      </c>
      <c r="G13" s="200">
        <v>7445.2912259991444</v>
      </c>
      <c r="H13" s="205">
        <v>42.720121063194391</v>
      </c>
      <c r="I13" s="200">
        <v>1985.3684625232102</v>
      </c>
      <c r="J13" s="205">
        <v>42.418396868489118</v>
      </c>
      <c r="K13" s="200">
        <v>173.2108045953072</v>
      </c>
      <c r="L13" s="205">
        <v>41.036236007096974</v>
      </c>
      <c r="M13" s="200">
        <v>14556.298830035748</v>
      </c>
      <c r="N13" s="205">
        <v>43.237435202475432</v>
      </c>
    </row>
    <row r="14" spans="1:14" s="160" customFormat="1" ht="15" customHeight="1" x14ac:dyDescent="0.15">
      <c r="A14" s="172" t="s">
        <v>10</v>
      </c>
      <c r="B14" s="161" t="s">
        <v>280</v>
      </c>
      <c r="C14" s="201">
        <v>4892.02394758433</v>
      </c>
      <c r="D14" s="206">
        <v>43.932331101761001</v>
      </c>
      <c r="E14" s="201">
        <v>11608.360015323831</v>
      </c>
      <c r="F14" s="206">
        <v>51.522637859298811</v>
      </c>
      <c r="G14" s="201">
        <v>8977.9891935240157</v>
      </c>
      <c r="H14" s="206">
        <v>51.51454437565355</v>
      </c>
      <c r="I14" s="201">
        <v>2414.7779330300973</v>
      </c>
      <c r="J14" s="206">
        <v>51.592946420817356</v>
      </c>
      <c r="K14" s="201">
        <v>215.59288876971732</v>
      </c>
      <c r="L14" s="206">
        <v>51.07718704775084</v>
      </c>
      <c r="M14" s="201">
        <v>16500.383962908159</v>
      </c>
      <c r="N14" s="206">
        <v>49.012066236239406</v>
      </c>
    </row>
    <row r="15" spans="1:14" s="160" customFormat="1" ht="15" customHeight="1" x14ac:dyDescent="0.15">
      <c r="A15" s="172"/>
      <c r="B15" s="161" t="s">
        <v>289</v>
      </c>
      <c r="C15" s="201">
        <v>1093.6640874742845</v>
      </c>
      <c r="D15" s="206">
        <v>9.8215408018906309</v>
      </c>
      <c r="E15" s="201">
        <v>1060.981986429884</v>
      </c>
      <c r="F15" s="206">
        <v>4.7090709273235323</v>
      </c>
      <c r="G15" s="201">
        <v>793.76208771096663</v>
      </c>
      <c r="H15" s="206">
        <v>4.5545045120563188</v>
      </c>
      <c r="I15" s="201">
        <v>233.93126235528086</v>
      </c>
      <c r="J15" s="206">
        <v>4.9980592085772324</v>
      </c>
      <c r="K15" s="201">
        <v>33.288636363636364</v>
      </c>
      <c r="L15" s="206">
        <v>7.886576945152199</v>
      </c>
      <c r="M15" s="201">
        <v>2154.6460739041686</v>
      </c>
      <c r="N15" s="206">
        <v>6.4000726484447137</v>
      </c>
    </row>
    <row r="16" spans="1:14" s="160" customFormat="1" ht="15" customHeight="1" x14ac:dyDescent="0.15">
      <c r="A16" s="172"/>
      <c r="B16" s="161" t="s">
        <v>284</v>
      </c>
      <c r="C16" s="207">
        <v>197.24527376177397</v>
      </c>
      <c r="D16" s="208">
        <v>1.7713414259631175</v>
      </c>
      <c r="E16" s="207">
        <v>163.15878797290819</v>
      </c>
      <c r="F16" s="208">
        <v>0.72416526840942919</v>
      </c>
      <c r="G16" s="207">
        <v>147.19297914937877</v>
      </c>
      <c r="H16" s="208">
        <v>0.84457433538066307</v>
      </c>
      <c r="I16" s="207">
        <v>15.965808823529411</v>
      </c>
      <c r="J16" s="208">
        <v>0.34111754457013216</v>
      </c>
      <c r="K16" s="207" t="s">
        <v>296</v>
      </c>
      <c r="L16" s="208" t="s">
        <v>296</v>
      </c>
      <c r="M16" s="207">
        <v>360.40406173468216</v>
      </c>
      <c r="N16" s="208">
        <v>1.0705294970867265</v>
      </c>
    </row>
    <row r="17" spans="1:14" s="160" customFormat="1" ht="15" customHeight="1" x14ac:dyDescent="0.15">
      <c r="A17" s="172"/>
      <c r="B17" s="161" t="s">
        <v>271</v>
      </c>
      <c r="C17" s="201" t="s">
        <v>296</v>
      </c>
      <c r="D17" s="206" t="s">
        <v>296</v>
      </c>
      <c r="E17" s="201">
        <v>76.655354985750222</v>
      </c>
      <c r="F17" s="206">
        <v>0.3402277401539246</v>
      </c>
      <c r="G17" s="201">
        <v>59.831290359899882</v>
      </c>
      <c r="H17" s="206">
        <v>0.34330422947277639</v>
      </c>
      <c r="I17" s="201">
        <v>16.82406462585034</v>
      </c>
      <c r="J17" s="206">
        <v>0.3594546119330661</v>
      </c>
      <c r="K17" s="201" t="s">
        <v>296</v>
      </c>
      <c r="L17" s="206" t="s">
        <v>296</v>
      </c>
      <c r="M17" s="201">
        <v>76.655354985750222</v>
      </c>
      <c r="N17" s="206">
        <v>0.2276939339332722</v>
      </c>
    </row>
    <row r="18" spans="1:14" s="160" customFormat="1" ht="15" customHeight="1" x14ac:dyDescent="0.15">
      <c r="A18" s="172"/>
      <c r="B18" s="173" t="s">
        <v>283</v>
      </c>
      <c r="C18" s="203" t="s">
        <v>296</v>
      </c>
      <c r="D18" s="209" t="s">
        <v>296</v>
      </c>
      <c r="E18" s="203">
        <v>17.574468085106382</v>
      </c>
      <c r="F18" s="209">
        <v>7.8002659593899681E-2</v>
      </c>
      <c r="G18" s="203">
        <v>4</v>
      </c>
      <c r="H18" s="209">
        <v>2.2951484242289759E-2</v>
      </c>
      <c r="I18" s="203">
        <v>13.574468085106384</v>
      </c>
      <c r="J18" s="209">
        <v>0.29002534561311966</v>
      </c>
      <c r="K18" s="203" t="s">
        <v>296</v>
      </c>
      <c r="L18" s="209" t="s">
        <v>296</v>
      </c>
      <c r="M18" s="203">
        <v>17.574468085106382</v>
      </c>
      <c r="N18" s="209">
        <v>5.2202481820434944E-2</v>
      </c>
    </row>
    <row r="19" spans="1:14" s="160" customFormat="1" ht="15" customHeight="1" x14ac:dyDescent="0.15">
      <c r="A19" s="174"/>
      <c r="B19" s="175" t="s">
        <v>37</v>
      </c>
      <c r="C19" s="203">
        <v>11135.361645738476</v>
      </c>
      <c r="D19" s="209">
        <v>100</v>
      </c>
      <c r="E19" s="203">
        <v>22530.601105915139</v>
      </c>
      <c r="F19" s="209">
        <v>100</v>
      </c>
      <c r="G19" s="203">
        <v>17428.066776743406</v>
      </c>
      <c r="H19" s="209">
        <v>100</v>
      </c>
      <c r="I19" s="203">
        <v>4680.4419994430737</v>
      </c>
      <c r="J19" s="209">
        <v>100</v>
      </c>
      <c r="K19" s="203">
        <v>422.09232972866084</v>
      </c>
      <c r="L19" s="209">
        <v>100</v>
      </c>
      <c r="M19" s="203">
        <v>33665.96275165362</v>
      </c>
      <c r="N19" s="209">
        <v>100</v>
      </c>
    </row>
    <row r="20" spans="1:14" s="160" customFormat="1" ht="15" customHeight="1" x14ac:dyDescent="0.15">
      <c r="A20" s="172" t="s">
        <v>11</v>
      </c>
      <c r="B20" s="159" t="s">
        <v>267</v>
      </c>
      <c r="C20" s="200">
        <v>2743.2416955592466</v>
      </c>
      <c r="D20" s="205">
        <v>46.962138306009962</v>
      </c>
      <c r="E20" s="200">
        <v>9987.4017218576773</v>
      </c>
      <c r="F20" s="205">
        <v>50.290144220314801</v>
      </c>
      <c r="G20" s="200">
        <v>7186.4931577155076</v>
      </c>
      <c r="H20" s="205">
        <v>51.339338133779712</v>
      </c>
      <c r="I20" s="200">
        <v>2284.8242089000178</v>
      </c>
      <c r="J20" s="205">
        <v>49.434111759781231</v>
      </c>
      <c r="K20" s="200">
        <v>516.0843552421519</v>
      </c>
      <c r="L20" s="205">
        <v>41.633891945449406</v>
      </c>
      <c r="M20" s="200">
        <v>12730.643417416923</v>
      </c>
      <c r="N20" s="205">
        <v>49.533744936360783</v>
      </c>
    </row>
    <row r="21" spans="1:14" s="160" customFormat="1" ht="15" customHeight="1" x14ac:dyDescent="0.15">
      <c r="A21" s="172" t="s">
        <v>12</v>
      </c>
      <c r="B21" s="161" t="s">
        <v>268</v>
      </c>
      <c r="C21" s="201">
        <v>2664.4717573938051</v>
      </c>
      <c r="D21" s="206">
        <v>45.613658973521837</v>
      </c>
      <c r="E21" s="201">
        <v>7949.7066111211452</v>
      </c>
      <c r="F21" s="206">
        <v>40.029619626445772</v>
      </c>
      <c r="G21" s="201">
        <v>5454.2940938662559</v>
      </c>
      <c r="H21" s="206">
        <v>38.96474158128774</v>
      </c>
      <c r="I21" s="201">
        <v>1855.9223931425652</v>
      </c>
      <c r="J21" s="206">
        <v>40.154456803597768</v>
      </c>
      <c r="K21" s="201">
        <v>639.49012411232445</v>
      </c>
      <c r="L21" s="206">
        <v>51.589362198321396</v>
      </c>
      <c r="M21" s="201">
        <v>10614.178368514949</v>
      </c>
      <c r="N21" s="206">
        <v>41.298777035555005</v>
      </c>
    </row>
    <row r="22" spans="1:14" s="160" customFormat="1" ht="15" customHeight="1" x14ac:dyDescent="0.15">
      <c r="A22" s="172"/>
      <c r="B22" s="161" t="s">
        <v>281</v>
      </c>
      <c r="C22" s="201">
        <v>306.88827827165261</v>
      </c>
      <c r="D22" s="206">
        <v>5.2536857368481034</v>
      </c>
      <c r="E22" s="201">
        <v>1420.3781347047304</v>
      </c>
      <c r="F22" s="206">
        <v>7.1521125544949342</v>
      </c>
      <c r="G22" s="201">
        <v>977.0300438892632</v>
      </c>
      <c r="H22" s="206">
        <v>6.9797708964963023</v>
      </c>
      <c r="I22" s="201">
        <v>378.52456140370271</v>
      </c>
      <c r="J22" s="206">
        <v>8.1897002838836936</v>
      </c>
      <c r="K22" s="201">
        <v>64.82352941176471</v>
      </c>
      <c r="L22" s="206">
        <v>5.2294858226921903</v>
      </c>
      <c r="M22" s="201">
        <v>1727.266412976383</v>
      </c>
      <c r="N22" s="206">
        <v>6.7206323460809712</v>
      </c>
    </row>
    <row r="23" spans="1:14" s="160" customFormat="1" ht="15" customHeight="1" x14ac:dyDescent="0.15">
      <c r="A23" s="172"/>
      <c r="B23" s="161" t="s">
        <v>290</v>
      </c>
      <c r="C23" s="207">
        <v>19.873399715504981</v>
      </c>
      <c r="D23" s="208">
        <v>0.34021695848418443</v>
      </c>
      <c r="E23" s="207">
        <v>368.24923042726664</v>
      </c>
      <c r="F23" s="208">
        <v>1.8542667475442798</v>
      </c>
      <c r="G23" s="207">
        <v>292.8712938607905</v>
      </c>
      <c r="H23" s="208">
        <v>2.0922330342795981</v>
      </c>
      <c r="I23" s="207">
        <v>75.377936566476109</v>
      </c>
      <c r="J23" s="208">
        <v>1.6308656595698463</v>
      </c>
      <c r="K23" s="207" t="s">
        <v>296</v>
      </c>
      <c r="L23" s="208" t="s">
        <v>296</v>
      </c>
      <c r="M23" s="207">
        <v>388.12263014277164</v>
      </c>
      <c r="N23" s="208">
        <v>1.5101489166854989</v>
      </c>
    </row>
    <row r="24" spans="1:14" s="160" customFormat="1" ht="15" customHeight="1" x14ac:dyDescent="0.15">
      <c r="A24" s="172"/>
      <c r="B24" s="161" t="s">
        <v>271</v>
      </c>
      <c r="C24" s="201">
        <v>104.28996438298765</v>
      </c>
      <c r="D24" s="206">
        <v>1.7853620915762074</v>
      </c>
      <c r="E24" s="201">
        <v>106.97885660676862</v>
      </c>
      <c r="F24" s="206">
        <v>0.53867685280993005</v>
      </c>
      <c r="G24" s="201">
        <v>71.489810603752019</v>
      </c>
      <c r="H24" s="206">
        <v>0.51071356768293596</v>
      </c>
      <c r="I24" s="201">
        <v>16.309558823529411</v>
      </c>
      <c r="J24" s="206">
        <v>0.35287115327932866</v>
      </c>
      <c r="K24" s="201">
        <v>19.179487179487179</v>
      </c>
      <c r="L24" s="206">
        <v>1.5472600335370164</v>
      </c>
      <c r="M24" s="201">
        <v>211.26882098975625</v>
      </c>
      <c r="N24" s="206">
        <v>0.8220272572865458</v>
      </c>
    </row>
    <row r="25" spans="1:14" s="160" customFormat="1" ht="15" customHeight="1" x14ac:dyDescent="0.15">
      <c r="A25" s="172"/>
      <c r="B25" s="173" t="s">
        <v>283</v>
      </c>
      <c r="C25" s="203">
        <v>2.625</v>
      </c>
      <c r="D25" s="209">
        <v>4.4937933559713102E-2</v>
      </c>
      <c r="E25" s="203">
        <v>26.846153846153847</v>
      </c>
      <c r="F25" s="209">
        <v>0.13517999839028355</v>
      </c>
      <c r="G25" s="203">
        <v>15.846153846153847</v>
      </c>
      <c r="H25" s="209">
        <v>0.11320278647370161</v>
      </c>
      <c r="I25" s="203">
        <v>11</v>
      </c>
      <c r="J25" s="209">
        <v>0.23799433988813656</v>
      </c>
      <c r="K25" s="203" t="s">
        <v>296</v>
      </c>
      <c r="L25" s="209" t="s">
        <v>296</v>
      </c>
      <c r="M25" s="203">
        <v>29.471153846153847</v>
      </c>
      <c r="N25" s="209">
        <v>0.11466950803118425</v>
      </c>
    </row>
    <row r="26" spans="1:14" s="160" customFormat="1" ht="15" customHeight="1" x14ac:dyDescent="0.15">
      <c r="A26" s="174"/>
      <c r="B26" s="175" t="s">
        <v>37</v>
      </c>
      <c r="C26" s="203">
        <v>5841.3900953231969</v>
      </c>
      <c r="D26" s="209">
        <v>100</v>
      </c>
      <c r="E26" s="203">
        <v>19859.560708563742</v>
      </c>
      <c r="F26" s="209">
        <v>100</v>
      </c>
      <c r="G26" s="203">
        <v>13998.024553781725</v>
      </c>
      <c r="H26" s="209">
        <v>100</v>
      </c>
      <c r="I26" s="203">
        <v>4621.9586588362909</v>
      </c>
      <c r="J26" s="209">
        <v>100</v>
      </c>
      <c r="K26" s="203">
        <v>1239.5774959457281</v>
      </c>
      <c r="L26" s="209">
        <v>100</v>
      </c>
      <c r="M26" s="203">
        <v>25700.950803886939</v>
      </c>
      <c r="N26" s="209">
        <v>100</v>
      </c>
    </row>
    <row r="27" spans="1:14" s="160" customFormat="1" ht="15" customHeight="1" x14ac:dyDescent="0.15">
      <c r="A27" s="172" t="s">
        <v>13</v>
      </c>
      <c r="B27" s="159" t="s">
        <v>267</v>
      </c>
      <c r="C27" s="200">
        <v>909.6545045102705</v>
      </c>
      <c r="D27" s="205">
        <v>43.929246218606934</v>
      </c>
      <c r="E27" s="200">
        <v>5608.629118978728</v>
      </c>
      <c r="F27" s="205">
        <v>49.916667570316129</v>
      </c>
      <c r="G27" s="200">
        <v>3883.667854669091</v>
      </c>
      <c r="H27" s="205">
        <v>50.049238956472017</v>
      </c>
      <c r="I27" s="200">
        <v>1454.5510598938158</v>
      </c>
      <c r="J27" s="205">
        <v>48.273488046861914</v>
      </c>
      <c r="K27" s="200">
        <v>270.41020441582066</v>
      </c>
      <c r="L27" s="205">
        <v>58.385804193177094</v>
      </c>
      <c r="M27" s="200">
        <v>6518.2836234889983</v>
      </c>
      <c r="N27" s="205">
        <v>48.984933841662397</v>
      </c>
    </row>
    <row r="28" spans="1:14" s="160" customFormat="1" ht="15" customHeight="1" x14ac:dyDescent="0.15">
      <c r="A28" s="172" t="s">
        <v>14</v>
      </c>
      <c r="B28" s="161" t="s">
        <v>280</v>
      </c>
      <c r="C28" s="201">
        <v>703.27156338982013</v>
      </c>
      <c r="D28" s="206">
        <v>33.962553379899447</v>
      </c>
      <c r="E28" s="201">
        <v>4494.7777965081532</v>
      </c>
      <c r="F28" s="206">
        <v>40.003416933296862</v>
      </c>
      <c r="G28" s="201">
        <v>3072.7033597561704</v>
      </c>
      <c r="H28" s="206">
        <v>39.598253622513866</v>
      </c>
      <c r="I28" s="201">
        <v>1271.5897090831374</v>
      </c>
      <c r="J28" s="206">
        <v>42.201385922071772</v>
      </c>
      <c r="K28" s="201">
        <v>150.48472766884532</v>
      </c>
      <c r="L28" s="206">
        <v>32.492012876207632</v>
      </c>
      <c r="M28" s="201">
        <v>5198.0493598979738</v>
      </c>
      <c r="N28" s="206">
        <v>39.063366786118124</v>
      </c>
    </row>
    <row r="29" spans="1:14" s="160" customFormat="1" ht="15" customHeight="1" x14ac:dyDescent="0.15">
      <c r="A29" s="172"/>
      <c r="B29" s="161" t="s">
        <v>281</v>
      </c>
      <c r="C29" s="201">
        <v>318.48964440420792</v>
      </c>
      <c r="D29" s="206">
        <v>15.380575743580074</v>
      </c>
      <c r="E29" s="201">
        <v>545.37752435305788</v>
      </c>
      <c r="F29" s="206">
        <v>4.8538471711979909</v>
      </c>
      <c r="G29" s="201">
        <v>315.11872804293182</v>
      </c>
      <c r="H29" s="206">
        <v>4.0609684220341302</v>
      </c>
      <c r="I29" s="201">
        <v>190.27664265011401</v>
      </c>
      <c r="J29" s="206">
        <v>6.3148812632523432</v>
      </c>
      <c r="K29" s="201">
        <v>39.982153660012102</v>
      </c>
      <c r="L29" s="206">
        <v>8.632774047333287</v>
      </c>
      <c r="M29" s="201">
        <v>863.86716875726586</v>
      </c>
      <c r="N29" s="206">
        <v>6.491966068654806</v>
      </c>
    </row>
    <row r="30" spans="1:14" s="160" customFormat="1" ht="15" customHeight="1" x14ac:dyDescent="0.15">
      <c r="A30" s="172"/>
      <c r="B30" s="161" t="s">
        <v>290</v>
      </c>
      <c r="C30" s="207">
        <v>119.42337681981471</v>
      </c>
      <c r="D30" s="208">
        <v>5.7672213995130974</v>
      </c>
      <c r="E30" s="207">
        <v>440.62754931654763</v>
      </c>
      <c r="F30" s="208">
        <v>3.9215748509971324</v>
      </c>
      <c r="G30" s="207">
        <v>362.55649518549353</v>
      </c>
      <c r="H30" s="208">
        <v>4.6723039512620392</v>
      </c>
      <c r="I30" s="207">
        <v>78.071054131054126</v>
      </c>
      <c r="J30" s="208">
        <v>2.5910139577200373</v>
      </c>
      <c r="K30" s="207" t="s">
        <v>296</v>
      </c>
      <c r="L30" s="208" t="s">
        <v>296</v>
      </c>
      <c r="M30" s="207">
        <v>560.05092613636236</v>
      </c>
      <c r="N30" s="208">
        <v>4.2087854946801198</v>
      </c>
    </row>
    <row r="31" spans="1:14" s="160" customFormat="1" ht="15" customHeight="1" x14ac:dyDescent="0.15">
      <c r="A31" s="172"/>
      <c r="B31" s="161" t="s">
        <v>271</v>
      </c>
      <c r="C31" s="201" t="s">
        <v>296</v>
      </c>
      <c r="D31" s="206" t="s">
        <v>296</v>
      </c>
      <c r="E31" s="201">
        <v>40.93190935776552</v>
      </c>
      <c r="F31" s="206">
        <v>0.36429303294740506</v>
      </c>
      <c r="G31" s="201">
        <v>39.30690935776552</v>
      </c>
      <c r="H31" s="206">
        <v>0.50655230382846816</v>
      </c>
      <c r="I31" s="201">
        <v>1.625</v>
      </c>
      <c r="J31" s="206">
        <v>5.3930329597282861E-2</v>
      </c>
      <c r="K31" s="201" t="s">
        <v>296</v>
      </c>
      <c r="L31" s="206" t="s">
        <v>296</v>
      </c>
      <c r="M31" s="201">
        <v>40.93190935776552</v>
      </c>
      <c r="N31" s="206">
        <v>0.30760350235110479</v>
      </c>
    </row>
    <row r="32" spans="1:14" s="160" customFormat="1" ht="15" customHeight="1" x14ac:dyDescent="0.15">
      <c r="A32" s="172"/>
      <c r="B32" s="173" t="s">
        <v>283</v>
      </c>
      <c r="C32" s="203">
        <v>19.887323943661972</v>
      </c>
      <c r="D32" s="209">
        <v>0.96040325840046448</v>
      </c>
      <c r="E32" s="203">
        <v>105.64077750206782</v>
      </c>
      <c r="F32" s="209">
        <v>0.94020044124448199</v>
      </c>
      <c r="G32" s="203">
        <v>86.340777502067823</v>
      </c>
      <c r="H32" s="209">
        <v>1.1126827438894804</v>
      </c>
      <c r="I32" s="203">
        <v>17.033333333333335</v>
      </c>
      <c r="J32" s="209">
        <v>0.56530048049664705</v>
      </c>
      <c r="K32" s="203">
        <v>2.2666666666666666</v>
      </c>
      <c r="L32" s="209">
        <v>0.48940888328198995</v>
      </c>
      <c r="M32" s="203">
        <v>125.52810144572979</v>
      </c>
      <c r="N32" s="209">
        <v>0.94334430653344803</v>
      </c>
    </row>
    <row r="33" spans="1:14" s="160" customFormat="1" ht="15" customHeight="1" x14ac:dyDescent="0.15">
      <c r="A33" s="174"/>
      <c r="B33" s="175" t="s">
        <v>37</v>
      </c>
      <c r="C33" s="203">
        <v>2070.726413067775</v>
      </c>
      <c r="D33" s="209">
        <v>100</v>
      </c>
      <c r="E33" s="203">
        <v>11235.98467601632</v>
      </c>
      <c r="F33" s="209">
        <v>100</v>
      </c>
      <c r="G33" s="203">
        <v>7759.6941245135204</v>
      </c>
      <c r="H33" s="209">
        <v>100</v>
      </c>
      <c r="I33" s="203">
        <v>3013.1467990914548</v>
      </c>
      <c r="J33" s="209">
        <v>100</v>
      </c>
      <c r="K33" s="203">
        <v>463.14375241134474</v>
      </c>
      <c r="L33" s="209">
        <v>100</v>
      </c>
      <c r="M33" s="203">
        <v>13306.711089084096</v>
      </c>
      <c r="N33" s="209">
        <v>100</v>
      </c>
    </row>
    <row r="34" spans="1:14" s="160" customFormat="1" ht="15" customHeight="1" x14ac:dyDescent="0.15">
      <c r="A34" s="172" t="s">
        <v>15</v>
      </c>
      <c r="B34" s="159" t="s">
        <v>267</v>
      </c>
      <c r="C34" s="200">
        <v>2787.6667008167251</v>
      </c>
      <c r="D34" s="205">
        <v>58.33419373665901</v>
      </c>
      <c r="E34" s="200">
        <v>10249.937480960552</v>
      </c>
      <c r="F34" s="205">
        <v>58.001432546642185</v>
      </c>
      <c r="G34" s="200">
        <v>6377.3599074783997</v>
      </c>
      <c r="H34" s="205">
        <v>57.838633427217054</v>
      </c>
      <c r="I34" s="200">
        <v>2516.1398217863625</v>
      </c>
      <c r="J34" s="205">
        <v>54.154040829437541</v>
      </c>
      <c r="K34" s="200">
        <v>1356.4377516957909</v>
      </c>
      <c r="L34" s="205">
        <v>67.839508930968634</v>
      </c>
      <c r="M34" s="200">
        <v>13037.604181777278</v>
      </c>
      <c r="N34" s="205">
        <v>58.072263204658718</v>
      </c>
    </row>
    <row r="35" spans="1:14" s="160" customFormat="1" ht="15" customHeight="1" x14ac:dyDescent="0.15">
      <c r="A35" s="172"/>
      <c r="B35" s="161" t="s">
        <v>280</v>
      </c>
      <c r="C35" s="201">
        <v>1719.5903440733512</v>
      </c>
      <c r="D35" s="206">
        <v>35.983826993906447</v>
      </c>
      <c r="E35" s="201">
        <v>5989.6963364124595</v>
      </c>
      <c r="F35" s="206">
        <v>33.893959712107446</v>
      </c>
      <c r="G35" s="201">
        <v>3790.4835686888637</v>
      </c>
      <c r="H35" s="206">
        <v>34.377296063249865</v>
      </c>
      <c r="I35" s="201">
        <v>1556.1700204139174</v>
      </c>
      <c r="J35" s="206">
        <v>33.492929960947649</v>
      </c>
      <c r="K35" s="201">
        <v>643.04274730967757</v>
      </c>
      <c r="L35" s="206">
        <v>32.160491069031373</v>
      </c>
      <c r="M35" s="201">
        <v>7709.2866804858104</v>
      </c>
      <c r="N35" s="206">
        <v>34.338803279139903</v>
      </c>
    </row>
    <row r="36" spans="1:14" s="160" customFormat="1" ht="15" customHeight="1" x14ac:dyDescent="0.15">
      <c r="A36" s="172"/>
      <c r="B36" s="161" t="s">
        <v>289</v>
      </c>
      <c r="C36" s="201">
        <v>179.26030696637369</v>
      </c>
      <c r="D36" s="206">
        <v>3.7511677679421775</v>
      </c>
      <c r="E36" s="201">
        <v>966.53259116736979</v>
      </c>
      <c r="F36" s="206">
        <v>5.4693284710134549</v>
      </c>
      <c r="G36" s="201">
        <v>683.99132557624489</v>
      </c>
      <c r="H36" s="206">
        <v>6.2033700655673236</v>
      </c>
      <c r="I36" s="201">
        <v>282.5412655911249</v>
      </c>
      <c r="J36" s="206">
        <v>6.0810417212664243</v>
      </c>
      <c r="K36" s="201" t="s">
        <v>296</v>
      </c>
      <c r="L36" s="206" t="s">
        <v>296</v>
      </c>
      <c r="M36" s="201">
        <v>1145.7928981337436</v>
      </c>
      <c r="N36" s="206">
        <v>5.1036053734054185</v>
      </c>
    </row>
    <row r="37" spans="1:14" s="160" customFormat="1" ht="15" customHeight="1" x14ac:dyDescent="0.15">
      <c r="A37" s="172"/>
      <c r="B37" s="161" t="s">
        <v>284</v>
      </c>
      <c r="C37" s="207">
        <v>89.704146141215119</v>
      </c>
      <c r="D37" s="208">
        <v>1.8771322405401316</v>
      </c>
      <c r="E37" s="207">
        <v>368.87000495228722</v>
      </c>
      <c r="F37" s="208">
        <v>2.0873287032687995</v>
      </c>
      <c r="G37" s="207">
        <v>165.44784688995216</v>
      </c>
      <c r="H37" s="208">
        <v>1.5005076562119195</v>
      </c>
      <c r="I37" s="207">
        <v>203.42215806233503</v>
      </c>
      <c r="J37" s="208">
        <v>4.3781874750899012</v>
      </c>
      <c r="K37" s="207" t="s">
        <v>296</v>
      </c>
      <c r="L37" s="208" t="s">
        <v>296</v>
      </c>
      <c r="M37" s="207">
        <v>458.57415109350234</v>
      </c>
      <c r="N37" s="208">
        <v>2.0425868457010141</v>
      </c>
    </row>
    <row r="38" spans="1:14" s="160" customFormat="1" ht="15" customHeight="1" x14ac:dyDescent="0.15">
      <c r="A38" s="172"/>
      <c r="B38" s="161" t="s">
        <v>271</v>
      </c>
      <c r="C38" s="201" t="s">
        <v>296</v>
      </c>
      <c r="D38" s="206" t="s">
        <v>296</v>
      </c>
      <c r="E38" s="201">
        <v>43.070728291316527</v>
      </c>
      <c r="F38" s="206">
        <v>0.24372479796720073</v>
      </c>
      <c r="G38" s="201">
        <v>2.392156862745098</v>
      </c>
      <c r="H38" s="206">
        <v>2.1695354487123862E-2</v>
      </c>
      <c r="I38" s="201">
        <v>40.678571428571431</v>
      </c>
      <c r="J38" s="206">
        <v>0.8755113682283634</v>
      </c>
      <c r="K38" s="201" t="s">
        <v>296</v>
      </c>
      <c r="L38" s="206" t="s">
        <v>296</v>
      </c>
      <c r="M38" s="201">
        <v>43.070728291316527</v>
      </c>
      <c r="N38" s="206">
        <v>0.19184618852332039</v>
      </c>
    </row>
    <row r="39" spans="1:14" s="160" customFormat="1" ht="15" customHeight="1" x14ac:dyDescent="0.15">
      <c r="A39" s="172"/>
      <c r="B39" s="173" t="s">
        <v>283</v>
      </c>
      <c r="C39" s="203">
        <v>2.5652173913043477</v>
      </c>
      <c r="D39" s="209">
        <v>5.3679260952234235E-2</v>
      </c>
      <c r="E39" s="203">
        <v>53.762380952380951</v>
      </c>
      <c r="F39" s="209">
        <v>0.30422576900090315</v>
      </c>
      <c r="G39" s="203">
        <v>6.45</v>
      </c>
      <c r="H39" s="209">
        <v>5.8497433266716352E-2</v>
      </c>
      <c r="I39" s="203">
        <v>47.312380952380948</v>
      </c>
      <c r="J39" s="209">
        <v>1.0182886450301114</v>
      </c>
      <c r="K39" s="203" t="s">
        <v>296</v>
      </c>
      <c r="L39" s="209" t="s">
        <v>296</v>
      </c>
      <c r="M39" s="203">
        <v>56.327598343685295</v>
      </c>
      <c r="N39" s="209">
        <v>0.25089510857161801</v>
      </c>
    </row>
    <row r="40" spans="1:14" s="160" customFormat="1" ht="15" customHeight="1" thickBot="1" x14ac:dyDescent="0.2">
      <c r="A40" s="176"/>
      <c r="B40" s="177" t="s">
        <v>37</v>
      </c>
      <c r="C40" s="210">
        <v>4778.7867153889692</v>
      </c>
      <c r="D40" s="211">
        <v>100</v>
      </c>
      <c r="E40" s="210">
        <v>17671.869522736368</v>
      </c>
      <c r="F40" s="211">
        <v>100</v>
      </c>
      <c r="G40" s="210">
        <v>11026.124805496205</v>
      </c>
      <c r="H40" s="211">
        <v>100</v>
      </c>
      <c r="I40" s="210">
        <v>4646.2642182346926</v>
      </c>
      <c r="J40" s="211">
        <v>100</v>
      </c>
      <c r="K40" s="210">
        <v>1999.4804990054683</v>
      </c>
      <c r="L40" s="211">
        <v>100</v>
      </c>
      <c r="M40" s="210">
        <v>22450.656238125339</v>
      </c>
      <c r="N40" s="211">
        <v>100</v>
      </c>
    </row>
    <row r="41" spans="1:14" s="160" customFormat="1" ht="15" customHeight="1" thickTop="1" x14ac:dyDescent="0.15">
      <c r="A41" s="178" t="s">
        <v>27</v>
      </c>
      <c r="B41" s="159" t="s">
        <v>267</v>
      </c>
      <c r="C41" s="212">
        <v>17169.864553741958</v>
      </c>
      <c r="D41" s="213">
        <v>48.931956525882669</v>
      </c>
      <c r="E41" s="214">
        <v>37905.318298900354</v>
      </c>
      <c r="F41" s="213">
        <v>49.658242200059476</v>
      </c>
      <c r="G41" s="212">
        <v>26809.186292614151</v>
      </c>
      <c r="H41" s="215">
        <v>49.451720740928046</v>
      </c>
      <c r="I41" s="212">
        <v>8692.9655570038012</v>
      </c>
      <c r="J41" s="215">
        <v>48.694773156402007</v>
      </c>
      <c r="K41" s="212">
        <v>2403.1664492824038</v>
      </c>
      <c r="L41" s="215">
        <v>56.312104075897096</v>
      </c>
      <c r="M41" s="212">
        <v>55075.182852642312</v>
      </c>
      <c r="N41" s="215">
        <v>49.429517959968386</v>
      </c>
    </row>
    <row r="42" spans="1:14" s="160" customFormat="1" ht="15" customHeight="1" x14ac:dyDescent="0.15">
      <c r="A42" s="172"/>
      <c r="B42" s="161" t="s">
        <v>280</v>
      </c>
      <c r="C42" s="201">
        <v>14460.452797818025</v>
      </c>
      <c r="D42" s="206">
        <v>41.210473468365372</v>
      </c>
      <c r="E42" s="201">
        <v>32254.362439599845</v>
      </c>
      <c r="F42" s="206">
        <v>42.255150831449846</v>
      </c>
      <c r="G42" s="201">
        <v>23122.441591641567</v>
      </c>
      <c r="H42" s="206">
        <v>42.651220815056746</v>
      </c>
      <c r="I42" s="201">
        <v>7429.4509902682776</v>
      </c>
      <c r="J42" s="206">
        <v>41.61703256217811</v>
      </c>
      <c r="K42" s="201">
        <v>1702.4698576900009</v>
      </c>
      <c r="L42" s="206">
        <v>39.893058527404193</v>
      </c>
      <c r="M42" s="201">
        <v>46714.815237417875</v>
      </c>
      <c r="N42" s="206">
        <v>41.926157648040743</v>
      </c>
    </row>
    <row r="43" spans="1:14" s="160" customFormat="1" ht="15" customHeight="1" x14ac:dyDescent="0.15">
      <c r="A43" s="172"/>
      <c r="B43" s="161" t="s">
        <v>281</v>
      </c>
      <c r="C43" s="201">
        <v>2637.7092470336684</v>
      </c>
      <c r="D43" s="206">
        <v>7.5171399168458413</v>
      </c>
      <c r="E43" s="201">
        <v>4315.3046121577026</v>
      </c>
      <c r="F43" s="206">
        <v>5.6533080637335669</v>
      </c>
      <c r="G43" s="201">
        <v>2982.4658199813261</v>
      </c>
      <c r="H43" s="206">
        <v>5.5014003498387432</v>
      </c>
      <c r="I43" s="201">
        <v>1192.3370653335558</v>
      </c>
      <c r="J43" s="206">
        <v>6.6790305956761751</v>
      </c>
      <c r="K43" s="201">
        <v>140.50172684282057</v>
      </c>
      <c r="L43" s="206">
        <v>3.2923012333077137</v>
      </c>
      <c r="M43" s="201">
        <v>6953.013859191371</v>
      </c>
      <c r="N43" s="206">
        <v>6.2402720359251651</v>
      </c>
    </row>
    <row r="44" spans="1:14" s="160" customFormat="1" ht="15" customHeight="1" x14ac:dyDescent="0.15">
      <c r="A44" s="172"/>
      <c r="B44" s="161" t="s">
        <v>284</v>
      </c>
      <c r="C44" s="207">
        <v>548.02306139855398</v>
      </c>
      <c r="D44" s="208">
        <v>1.5617968640114284</v>
      </c>
      <c r="E44" s="207">
        <v>1372.1872859744378</v>
      </c>
      <c r="F44" s="208">
        <v>1.7976477087843814</v>
      </c>
      <c r="G44" s="207">
        <v>999.35032839104315</v>
      </c>
      <c r="H44" s="208">
        <v>1.8433828174622202</v>
      </c>
      <c r="I44" s="207">
        <v>372.83695758339468</v>
      </c>
      <c r="J44" s="208">
        <v>2.0884945367371297</v>
      </c>
      <c r="K44" s="207" t="s">
        <v>296</v>
      </c>
      <c r="L44" s="208" t="s">
        <v>296</v>
      </c>
      <c r="M44" s="207">
        <v>1920.2103473729917</v>
      </c>
      <c r="N44" s="208">
        <v>1.723372795807917</v>
      </c>
    </row>
    <row r="45" spans="1:14" s="160" customFormat="1" ht="15" customHeight="1" x14ac:dyDescent="0.15">
      <c r="A45" s="172"/>
      <c r="B45" s="161" t="s">
        <v>271</v>
      </c>
      <c r="C45" s="201">
        <v>118.22653658271773</v>
      </c>
      <c r="D45" s="206">
        <v>0.33693077369153968</v>
      </c>
      <c r="E45" s="201">
        <v>281.3839080651303</v>
      </c>
      <c r="F45" s="206">
        <v>0.36862980935060163</v>
      </c>
      <c r="G45" s="201">
        <v>186.76722600769193</v>
      </c>
      <c r="H45" s="206">
        <v>0.34450731190728656</v>
      </c>
      <c r="I45" s="201">
        <v>75.437194877951185</v>
      </c>
      <c r="J45" s="206">
        <v>0.42257122360015786</v>
      </c>
      <c r="K45" s="201">
        <v>19.179487179487179</v>
      </c>
      <c r="L45" s="206">
        <v>0.44942258514640965</v>
      </c>
      <c r="M45" s="201">
        <v>399.610444647848</v>
      </c>
      <c r="N45" s="206">
        <v>0.35864704623062543</v>
      </c>
    </row>
    <row r="46" spans="1:14" s="160" customFormat="1" ht="15" customHeight="1" x14ac:dyDescent="0.15">
      <c r="A46" s="172"/>
      <c r="B46" s="173" t="s">
        <v>283</v>
      </c>
      <c r="C46" s="203">
        <v>154.99014956007457</v>
      </c>
      <c r="D46" s="209">
        <v>0.44170245120313367</v>
      </c>
      <c r="E46" s="203">
        <v>203.823780385709</v>
      </c>
      <c r="F46" s="209">
        <v>0.26702138662212205</v>
      </c>
      <c r="G46" s="203">
        <v>112.63693134822167</v>
      </c>
      <c r="H46" s="209">
        <v>0.20776796480696932</v>
      </c>
      <c r="I46" s="203">
        <v>88.920182370820669</v>
      </c>
      <c r="J46" s="209">
        <v>0.4980979254064144</v>
      </c>
      <c r="K46" s="203">
        <v>2.2666666666666666</v>
      </c>
      <c r="L46" s="209">
        <v>5.3113578244575688E-2</v>
      </c>
      <c r="M46" s="203">
        <v>358.81392994578357</v>
      </c>
      <c r="N46" s="209">
        <v>0.32203251402716021</v>
      </c>
    </row>
    <row r="47" spans="1:14" s="160" customFormat="1" ht="15" customHeight="1" x14ac:dyDescent="0.15">
      <c r="A47" s="174"/>
      <c r="B47" s="175"/>
      <c r="C47" s="203">
        <v>35089.266346135002</v>
      </c>
      <c r="D47" s="209">
        <v>100</v>
      </c>
      <c r="E47" s="203">
        <v>76332.380325083184</v>
      </c>
      <c r="F47" s="209">
        <v>100</v>
      </c>
      <c r="G47" s="203">
        <v>54212.848189983997</v>
      </c>
      <c r="H47" s="209">
        <v>100</v>
      </c>
      <c r="I47" s="203">
        <v>17851.947947437802</v>
      </c>
      <c r="J47" s="209">
        <v>100</v>
      </c>
      <c r="K47" s="203">
        <v>4267.5841876613795</v>
      </c>
      <c r="L47" s="209">
        <v>100</v>
      </c>
      <c r="M47" s="203">
        <v>111421.64667121819</v>
      </c>
      <c r="N47" s="209">
        <v>100</v>
      </c>
    </row>
    <row r="48" spans="1:14" ht="13.5" x14ac:dyDescent="0.15">
      <c r="E48" s="18"/>
      <c r="F48" s="19"/>
      <c r="G48" s="18" t="s">
        <v>28</v>
      </c>
      <c r="H48" s="19" t="s">
        <v>33</v>
      </c>
    </row>
    <row r="49" spans="5:8" ht="13.5" x14ac:dyDescent="0.15">
      <c r="E49" s="10"/>
      <c r="F49" s="9"/>
      <c r="G49" s="10"/>
      <c r="H49" s="9" t="s">
        <v>298</v>
      </c>
    </row>
  </sheetData>
  <mergeCells count="6">
    <mergeCell ref="C4:D5"/>
    <mergeCell ref="E4:L4"/>
    <mergeCell ref="M4:N5"/>
    <mergeCell ref="G5:H5"/>
    <mergeCell ref="I5:J5"/>
    <mergeCell ref="K5:L5"/>
  </mergeCells>
  <phoneticPr fontId="3"/>
  <pageMargins left="0.59055118110236227" right="0.59055118110236227" top="0.98425196850393704" bottom="0.98425196850393704" header="0.51181102362204722" footer="0.5118110236220472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A1:N49"/>
  <sheetViews>
    <sheetView view="pageBreakPreview" zoomScale="60" zoomScaleNormal="85" workbookViewId="0"/>
  </sheetViews>
  <sheetFormatPr defaultColWidth="8.875" defaultRowHeight="12" x14ac:dyDescent="0.15"/>
  <cols>
    <col min="1" max="1" width="10.625" style="150" customWidth="1"/>
    <col min="2" max="2" width="14" style="150" customWidth="1"/>
    <col min="3" max="14" width="8.25" style="150" customWidth="1"/>
    <col min="15" max="16384" width="8.875" style="150"/>
  </cols>
  <sheetData>
    <row r="1" spans="1:14" s="148" customFormat="1" ht="17.25" customHeight="1" x14ac:dyDescent="0.15">
      <c r="A1" s="167" t="s">
        <v>291</v>
      </c>
    </row>
    <row r="2" spans="1:14" x14ac:dyDescent="0.15">
      <c r="B2" s="149"/>
    </row>
    <row r="3" spans="1:14" s="151" customFormat="1" ht="17.25" customHeight="1" x14ac:dyDescent="0.15">
      <c r="K3" s="63"/>
      <c r="N3" s="152" t="s">
        <v>17</v>
      </c>
    </row>
    <row r="4" spans="1:14" ht="18" customHeight="1" x14ac:dyDescent="0.15">
      <c r="A4" s="168"/>
      <c r="B4" s="169" t="s">
        <v>264</v>
      </c>
      <c r="C4" s="279" t="s">
        <v>265</v>
      </c>
      <c r="D4" s="280"/>
      <c r="E4" s="285" t="s">
        <v>287</v>
      </c>
      <c r="F4" s="283"/>
      <c r="G4" s="283"/>
      <c r="H4" s="283"/>
      <c r="I4" s="283"/>
      <c r="J4" s="283"/>
      <c r="K4" s="283"/>
      <c r="L4" s="295"/>
      <c r="M4" s="285" t="s">
        <v>1</v>
      </c>
      <c r="N4" s="286"/>
    </row>
    <row r="5" spans="1:14" s="158" customFormat="1" ht="34.5" customHeight="1" x14ac:dyDescent="0.15">
      <c r="A5" s="170" t="s">
        <v>42</v>
      </c>
      <c r="B5" s="171" t="s">
        <v>65</v>
      </c>
      <c r="C5" s="281"/>
      <c r="D5" s="282"/>
      <c r="E5" s="156"/>
      <c r="F5" s="157"/>
      <c r="G5" s="289" t="s">
        <v>5</v>
      </c>
      <c r="H5" s="290"/>
      <c r="I5" s="289" t="s">
        <v>7</v>
      </c>
      <c r="J5" s="290"/>
      <c r="K5" s="289" t="s">
        <v>35</v>
      </c>
      <c r="L5" s="290"/>
      <c r="M5" s="287"/>
      <c r="N5" s="288"/>
    </row>
    <row r="6" spans="1:14" s="160" customFormat="1" ht="15" customHeight="1" x14ac:dyDescent="0.15">
      <c r="A6" s="172" t="s">
        <v>6</v>
      </c>
      <c r="B6" s="159" t="s">
        <v>267</v>
      </c>
      <c r="C6" s="204">
        <v>5323.8871323929516</v>
      </c>
      <c r="D6" s="216">
        <v>53.282130290824057</v>
      </c>
      <c r="E6" s="204">
        <v>1621.2764455532038</v>
      </c>
      <c r="F6" s="216">
        <v>56.145330254712988</v>
      </c>
      <c r="G6" s="204">
        <v>1333.8185126356902</v>
      </c>
      <c r="H6" s="216">
        <v>58.08581483737548</v>
      </c>
      <c r="I6" s="204">
        <v>284.93161712803965</v>
      </c>
      <c r="J6" s="216">
        <v>51.855828768062509</v>
      </c>
      <c r="K6" s="204">
        <v>2.5263157894736841</v>
      </c>
      <c r="L6" s="216">
        <v>6.031676776669558</v>
      </c>
      <c r="M6" s="204">
        <v>6945.1635779461549</v>
      </c>
      <c r="N6" s="216">
        <v>53.92407157958332</v>
      </c>
    </row>
    <row r="7" spans="1:14" s="160" customFormat="1" ht="15" customHeight="1" x14ac:dyDescent="0.15">
      <c r="A7" s="172"/>
      <c r="B7" s="161" t="s">
        <v>292</v>
      </c>
      <c r="C7" s="217">
        <v>3768.5978791207394</v>
      </c>
      <c r="D7" s="218">
        <v>37.71660033648768</v>
      </c>
      <c r="E7" s="217">
        <v>1116.9683168924339</v>
      </c>
      <c r="F7" s="218">
        <v>38.680975849604813</v>
      </c>
      <c r="G7" s="217">
        <v>842.43327948583476</v>
      </c>
      <c r="H7" s="218">
        <v>36.686717886650385</v>
      </c>
      <c r="I7" s="217">
        <v>235.1772157826519</v>
      </c>
      <c r="J7" s="218">
        <v>42.80082903644449</v>
      </c>
      <c r="K7" s="217">
        <v>39.35782162394738</v>
      </c>
      <c r="L7" s="218">
        <v>93.968323223330444</v>
      </c>
      <c r="M7" s="217">
        <v>4885.5661960131729</v>
      </c>
      <c r="N7" s="218">
        <v>37.932817320123519</v>
      </c>
    </row>
    <row r="8" spans="1:14" s="160" customFormat="1" ht="15" customHeight="1" x14ac:dyDescent="0.15">
      <c r="A8" s="172"/>
      <c r="B8" s="161" t="s">
        <v>293</v>
      </c>
      <c r="C8" s="217">
        <v>677.30234557795359</v>
      </c>
      <c r="D8" s="218">
        <v>6.7785268406215389</v>
      </c>
      <c r="E8" s="217">
        <v>120.35906362091033</v>
      </c>
      <c r="F8" s="218">
        <v>4.1680734921416978</v>
      </c>
      <c r="G8" s="217">
        <v>90.999063620910334</v>
      </c>
      <c r="H8" s="218">
        <v>3.9628740415469572</v>
      </c>
      <c r="I8" s="217">
        <v>29.36</v>
      </c>
      <c r="J8" s="218">
        <v>5.3433421954930171</v>
      </c>
      <c r="K8" s="217" t="s">
        <v>296</v>
      </c>
      <c r="L8" s="218" t="s">
        <v>296</v>
      </c>
      <c r="M8" s="217">
        <v>797.66140919886391</v>
      </c>
      <c r="N8" s="218">
        <v>6.193252389691132</v>
      </c>
    </row>
    <row r="9" spans="1:14" s="160" customFormat="1" ht="15" customHeight="1" x14ac:dyDescent="0.15">
      <c r="A9" s="172"/>
      <c r="B9" s="161" t="s">
        <v>282</v>
      </c>
      <c r="C9" s="219">
        <v>109.54365469301598</v>
      </c>
      <c r="D9" s="220">
        <v>1.0963266381762795</v>
      </c>
      <c r="E9" s="219">
        <v>29.038722651222653</v>
      </c>
      <c r="F9" s="220">
        <v>1.0056204035404941</v>
      </c>
      <c r="G9" s="219">
        <v>29.038722651222653</v>
      </c>
      <c r="H9" s="220">
        <v>1.2645932344271817</v>
      </c>
      <c r="I9" s="219" t="s">
        <v>296</v>
      </c>
      <c r="J9" s="220" t="s">
        <v>296</v>
      </c>
      <c r="K9" s="219" t="s">
        <v>296</v>
      </c>
      <c r="L9" s="220" t="s">
        <v>296</v>
      </c>
      <c r="M9" s="219">
        <v>138.58237734423864</v>
      </c>
      <c r="N9" s="220">
        <v>1.0759899247455114</v>
      </c>
    </row>
    <row r="10" spans="1:14" s="160" customFormat="1" ht="15" customHeight="1" x14ac:dyDescent="0.15">
      <c r="A10" s="172"/>
      <c r="B10" s="161" t="s">
        <v>294</v>
      </c>
      <c r="C10" s="217">
        <v>11.410256410256409</v>
      </c>
      <c r="D10" s="218">
        <v>0.11419527754521132</v>
      </c>
      <c r="E10" s="217" t="s">
        <v>296</v>
      </c>
      <c r="F10" s="218" t="s">
        <v>296</v>
      </c>
      <c r="G10" s="217" t="s">
        <v>296</v>
      </c>
      <c r="H10" s="218" t="s">
        <v>296</v>
      </c>
      <c r="I10" s="217" t="s">
        <v>296</v>
      </c>
      <c r="J10" s="218" t="s">
        <v>296</v>
      </c>
      <c r="K10" s="217" t="s">
        <v>296</v>
      </c>
      <c r="L10" s="218" t="s">
        <v>296</v>
      </c>
      <c r="M10" s="217">
        <v>11.410256410256409</v>
      </c>
      <c r="N10" s="218">
        <v>8.8592223423198432E-2</v>
      </c>
    </row>
    <row r="11" spans="1:14" s="160" customFormat="1" ht="15" customHeight="1" x14ac:dyDescent="0.15">
      <c r="A11" s="172"/>
      <c r="B11" s="173" t="s">
        <v>295</v>
      </c>
      <c r="C11" s="221">
        <v>101.13988095238096</v>
      </c>
      <c r="D11" s="222">
        <v>1.0122206163452232</v>
      </c>
      <c r="E11" s="221" t="s">
        <v>296</v>
      </c>
      <c r="F11" s="222" t="s">
        <v>296</v>
      </c>
      <c r="G11" s="221" t="s">
        <v>296</v>
      </c>
      <c r="H11" s="222" t="s">
        <v>296</v>
      </c>
      <c r="I11" s="221" t="s">
        <v>296</v>
      </c>
      <c r="J11" s="222" t="s">
        <v>296</v>
      </c>
      <c r="K11" s="221" t="s">
        <v>296</v>
      </c>
      <c r="L11" s="222" t="s">
        <v>296</v>
      </c>
      <c r="M11" s="221">
        <v>101.13988095238096</v>
      </c>
      <c r="N11" s="222">
        <v>0.78527656243333044</v>
      </c>
    </row>
    <row r="12" spans="1:14" s="160" customFormat="1" ht="15" customHeight="1" x14ac:dyDescent="0.15">
      <c r="A12" s="174"/>
      <c r="B12" s="175" t="s">
        <v>37</v>
      </c>
      <c r="C12" s="221">
        <v>9991.8811491472989</v>
      </c>
      <c r="D12" s="222">
        <v>100</v>
      </c>
      <c r="E12" s="221">
        <v>2887.6425487177708</v>
      </c>
      <c r="F12" s="222">
        <v>100</v>
      </c>
      <c r="G12" s="221">
        <v>2296.2895783936578</v>
      </c>
      <c r="H12" s="222">
        <v>100</v>
      </c>
      <c r="I12" s="221">
        <v>549.4688329106915</v>
      </c>
      <c r="J12" s="222">
        <v>100</v>
      </c>
      <c r="K12" s="221">
        <v>41.884137413421065</v>
      </c>
      <c r="L12" s="222">
        <v>100</v>
      </c>
      <c r="M12" s="221">
        <v>12879.523697865066</v>
      </c>
      <c r="N12" s="222">
        <v>100</v>
      </c>
    </row>
    <row r="13" spans="1:14" s="160" customFormat="1" ht="15" customHeight="1" x14ac:dyDescent="0.15">
      <c r="A13" s="172" t="s">
        <v>9</v>
      </c>
      <c r="B13" s="159" t="s">
        <v>267</v>
      </c>
      <c r="C13" s="204">
        <v>4639.0578381464175</v>
      </c>
      <c r="D13" s="216">
        <v>50.37730325362093</v>
      </c>
      <c r="E13" s="204">
        <v>6229.4646232606792</v>
      </c>
      <c r="F13" s="216">
        <v>41.518016868242533</v>
      </c>
      <c r="G13" s="204">
        <v>4535.8982713484893</v>
      </c>
      <c r="H13" s="216">
        <v>40.107050155744012</v>
      </c>
      <c r="I13" s="204">
        <v>1318.5435071420368</v>
      </c>
      <c r="J13" s="216">
        <v>41.98298324610068</v>
      </c>
      <c r="K13" s="204">
        <v>375.0228447701532</v>
      </c>
      <c r="L13" s="216">
        <v>67.680979766400739</v>
      </c>
      <c r="M13" s="204">
        <v>10868.522461407098</v>
      </c>
      <c r="N13" s="216">
        <v>44.887376166567122</v>
      </c>
    </row>
    <row r="14" spans="1:14" s="160" customFormat="1" ht="15" customHeight="1" x14ac:dyDescent="0.15">
      <c r="A14" s="172" t="s">
        <v>10</v>
      </c>
      <c r="B14" s="161" t="s">
        <v>292</v>
      </c>
      <c r="C14" s="217">
        <v>3957.1530427005582</v>
      </c>
      <c r="D14" s="218">
        <v>42.97223828810192</v>
      </c>
      <c r="E14" s="217">
        <v>7826.0579603111873</v>
      </c>
      <c r="F14" s="218">
        <v>52.158961653749628</v>
      </c>
      <c r="G14" s="217">
        <v>6079.28210777602</v>
      </c>
      <c r="H14" s="218">
        <v>53.753867000858349</v>
      </c>
      <c r="I14" s="217">
        <v>1570.1023578926679</v>
      </c>
      <c r="J14" s="218">
        <v>49.992723508190039</v>
      </c>
      <c r="K14" s="217">
        <v>176.67349464249941</v>
      </c>
      <c r="L14" s="218">
        <v>31.884551522419585</v>
      </c>
      <c r="M14" s="217">
        <v>11783.211003011746</v>
      </c>
      <c r="N14" s="218">
        <v>48.665071689399106</v>
      </c>
    </row>
    <row r="15" spans="1:14" s="160" customFormat="1" ht="15" customHeight="1" x14ac:dyDescent="0.15">
      <c r="A15" s="172"/>
      <c r="B15" s="161" t="s">
        <v>293</v>
      </c>
      <c r="C15" s="217">
        <v>524.43783741695211</v>
      </c>
      <c r="D15" s="218">
        <v>5.695071045672333</v>
      </c>
      <c r="E15" s="217">
        <v>807.13138379353188</v>
      </c>
      <c r="F15" s="218">
        <v>5.379353834372921</v>
      </c>
      <c r="G15" s="217">
        <v>581.538560425828</v>
      </c>
      <c r="H15" s="218">
        <v>5.1420457019120622</v>
      </c>
      <c r="I15" s="217">
        <v>223.18541596029652</v>
      </c>
      <c r="J15" s="218">
        <v>7.1063180913497019</v>
      </c>
      <c r="K15" s="217">
        <v>2.4074074074074074</v>
      </c>
      <c r="L15" s="218">
        <v>0.43446871117967556</v>
      </c>
      <c r="M15" s="217">
        <v>1331.5692212104841</v>
      </c>
      <c r="N15" s="218">
        <v>5.4994272438168741</v>
      </c>
    </row>
    <row r="16" spans="1:14" s="160" customFormat="1" ht="15" customHeight="1" x14ac:dyDescent="0.15">
      <c r="A16" s="172"/>
      <c r="B16" s="161" t="s">
        <v>282</v>
      </c>
      <c r="C16" s="219">
        <v>85.451745334554644</v>
      </c>
      <c r="D16" s="220">
        <v>0.92795318326750698</v>
      </c>
      <c r="E16" s="219">
        <v>100.97200313645776</v>
      </c>
      <c r="F16" s="220">
        <v>0.67295627842339312</v>
      </c>
      <c r="G16" s="219">
        <v>81.311151209480073</v>
      </c>
      <c r="H16" s="220">
        <v>0.71896462942727912</v>
      </c>
      <c r="I16" s="219">
        <v>19.660851926977685</v>
      </c>
      <c r="J16" s="220">
        <v>0.62600984539636739</v>
      </c>
      <c r="K16" s="219" t="s">
        <v>296</v>
      </c>
      <c r="L16" s="220" t="s">
        <v>296</v>
      </c>
      <c r="M16" s="219">
        <v>186.4237484710124</v>
      </c>
      <c r="N16" s="220">
        <v>0.76993657175700858</v>
      </c>
    </row>
    <row r="17" spans="1:14" s="160" customFormat="1" ht="15" customHeight="1" x14ac:dyDescent="0.15">
      <c r="A17" s="172"/>
      <c r="B17" s="161" t="s">
        <v>294</v>
      </c>
      <c r="C17" s="217">
        <v>2.5263157894736841</v>
      </c>
      <c r="D17" s="218">
        <v>2.7434229337304012E-2</v>
      </c>
      <c r="E17" s="217">
        <v>36.618194217985703</v>
      </c>
      <c r="F17" s="218">
        <v>0.24405224159233374</v>
      </c>
      <c r="G17" s="217">
        <v>27.448551360842842</v>
      </c>
      <c r="H17" s="218">
        <v>0.24270394975250531</v>
      </c>
      <c r="I17" s="217">
        <v>9.1696428571428577</v>
      </c>
      <c r="J17" s="218">
        <v>0.29196530896320705</v>
      </c>
      <c r="K17" s="217" t="s">
        <v>296</v>
      </c>
      <c r="L17" s="218" t="s">
        <v>296</v>
      </c>
      <c r="M17" s="217">
        <v>39.144510007459388</v>
      </c>
      <c r="N17" s="218">
        <v>0.16166818919499179</v>
      </c>
    </row>
    <row r="18" spans="1:14" s="160" customFormat="1" ht="15" customHeight="1" x14ac:dyDescent="0.15">
      <c r="A18" s="172"/>
      <c r="B18" s="173" t="s">
        <v>295</v>
      </c>
      <c r="C18" s="221" t="s">
        <v>296</v>
      </c>
      <c r="D18" s="222" t="s">
        <v>296</v>
      </c>
      <c r="E18" s="221">
        <v>4</v>
      </c>
      <c r="F18" s="222">
        <v>2.6659123619204902E-2</v>
      </c>
      <c r="G18" s="221">
        <v>4</v>
      </c>
      <c r="H18" s="222">
        <v>3.5368562305803632E-2</v>
      </c>
      <c r="I18" s="221" t="s">
        <v>296</v>
      </c>
      <c r="J18" s="222" t="s">
        <v>296</v>
      </c>
      <c r="K18" s="221" t="s">
        <v>296</v>
      </c>
      <c r="L18" s="222" t="s">
        <v>296</v>
      </c>
      <c r="M18" s="221">
        <v>4</v>
      </c>
      <c r="N18" s="222">
        <v>1.6520139264911915E-2</v>
      </c>
    </row>
    <row r="19" spans="1:14" s="160" customFormat="1" ht="15" customHeight="1" x14ac:dyDescent="0.15">
      <c r="A19" s="174"/>
      <c r="B19" s="175" t="s">
        <v>37</v>
      </c>
      <c r="C19" s="221">
        <v>9208.626779387956</v>
      </c>
      <c r="D19" s="222">
        <v>100</v>
      </c>
      <c r="E19" s="221">
        <v>15004.244164719839</v>
      </c>
      <c r="F19" s="222">
        <v>100</v>
      </c>
      <c r="G19" s="221">
        <v>11309.478642120659</v>
      </c>
      <c r="H19" s="222">
        <v>100</v>
      </c>
      <c r="I19" s="221">
        <v>3140.6617757791219</v>
      </c>
      <c r="J19" s="222">
        <v>100</v>
      </c>
      <c r="K19" s="221">
        <v>554.10374682006</v>
      </c>
      <c r="L19" s="222">
        <v>100</v>
      </c>
      <c r="M19" s="221">
        <v>24212.870944107795</v>
      </c>
      <c r="N19" s="222">
        <v>100</v>
      </c>
    </row>
    <row r="20" spans="1:14" s="160" customFormat="1" ht="15" customHeight="1" x14ac:dyDescent="0.15">
      <c r="A20" s="172" t="s">
        <v>11</v>
      </c>
      <c r="B20" s="159" t="s">
        <v>267</v>
      </c>
      <c r="C20" s="204">
        <v>2141.2551704462603</v>
      </c>
      <c r="D20" s="216">
        <v>41.86432501355528</v>
      </c>
      <c r="E20" s="204">
        <v>8109.3288329175775</v>
      </c>
      <c r="F20" s="216">
        <v>44.035929168966518</v>
      </c>
      <c r="G20" s="204">
        <v>6177.2850518201012</v>
      </c>
      <c r="H20" s="216">
        <v>44.372245068828263</v>
      </c>
      <c r="I20" s="204">
        <v>1614.3037094114209</v>
      </c>
      <c r="J20" s="216">
        <v>45.1469554845212</v>
      </c>
      <c r="K20" s="204">
        <v>317.7400716860559</v>
      </c>
      <c r="L20" s="216">
        <v>34.609035677956825</v>
      </c>
      <c r="M20" s="204">
        <v>10250.584003363838</v>
      </c>
      <c r="N20" s="216">
        <v>43.563884621608715</v>
      </c>
    </row>
    <row r="21" spans="1:14" s="160" customFormat="1" ht="15" customHeight="1" x14ac:dyDescent="0.15">
      <c r="A21" s="172" t="s">
        <v>12</v>
      </c>
      <c r="B21" s="161" t="s">
        <v>292</v>
      </c>
      <c r="C21" s="217">
        <v>2261.791920129011</v>
      </c>
      <c r="D21" s="218">
        <v>44.220975325224842</v>
      </c>
      <c r="E21" s="217">
        <v>8872.9738155187388</v>
      </c>
      <c r="F21" s="218">
        <v>48.18273552704126</v>
      </c>
      <c r="G21" s="217">
        <v>6573.0118196369604</v>
      </c>
      <c r="H21" s="218">
        <v>47.214802110402907</v>
      </c>
      <c r="I21" s="217">
        <v>1764.7330980306799</v>
      </c>
      <c r="J21" s="218">
        <v>49.353988443662203</v>
      </c>
      <c r="K21" s="217">
        <v>535.22889785109817</v>
      </c>
      <c r="L21" s="218">
        <v>58.29845736267292</v>
      </c>
      <c r="M21" s="217">
        <v>11134.76573564775</v>
      </c>
      <c r="N21" s="218">
        <v>47.321562326323907</v>
      </c>
    </row>
    <row r="22" spans="1:14" s="160" customFormat="1" ht="15" customHeight="1" x14ac:dyDescent="0.15">
      <c r="A22" s="172"/>
      <c r="B22" s="161" t="s">
        <v>281</v>
      </c>
      <c r="C22" s="217">
        <v>582.881875686802</v>
      </c>
      <c r="D22" s="218">
        <v>11.396099178211152</v>
      </c>
      <c r="E22" s="217">
        <v>923.78828586073155</v>
      </c>
      <c r="F22" s="218">
        <v>5.0164293940277114</v>
      </c>
      <c r="G22" s="217">
        <v>749.11645724541859</v>
      </c>
      <c r="H22" s="218">
        <v>5.3810013213154466</v>
      </c>
      <c r="I22" s="217">
        <v>128.73613342814724</v>
      </c>
      <c r="J22" s="218">
        <v>3.6003414049324287</v>
      </c>
      <c r="K22" s="217">
        <v>45.935695187165777</v>
      </c>
      <c r="L22" s="218">
        <v>5.0034297065154796</v>
      </c>
      <c r="M22" s="217">
        <v>1506.6701615475336</v>
      </c>
      <c r="N22" s="218">
        <v>6.4031868875898219</v>
      </c>
    </row>
    <row r="23" spans="1:14" s="160" customFormat="1" ht="15" customHeight="1" x14ac:dyDescent="0.15">
      <c r="A23" s="172"/>
      <c r="B23" s="161" t="s">
        <v>282</v>
      </c>
      <c r="C23" s="219">
        <v>126.19509455030445</v>
      </c>
      <c r="D23" s="220">
        <v>2.4672783170766315</v>
      </c>
      <c r="E23" s="219">
        <v>306.99678563800791</v>
      </c>
      <c r="F23" s="220">
        <v>1.6670786184646409</v>
      </c>
      <c r="G23" s="219">
        <v>271.3340071175088</v>
      </c>
      <c r="H23" s="220">
        <v>1.9490276000421685</v>
      </c>
      <c r="I23" s="219">
        <v>35.662778520499103</v>
      </c>
      <c r="J23" s="220">
        <v>0.99737482168479052</v>
      </c>
      <c r="K23" s="219" t="s">
        <v>296</v>
      </c>
      <c r="L23" s="220" t="s">
        <v>296</v>
      </c>
      <c r="M23" s="219">
        <v>433.19188018831238</v>
      </c>
      <c r="N23" s="220">
        <v>1.8410191147498032</v>
      </c>
    </row>
    <row r="24" spans="1:14" s="160" customFormat="1" ht="15" customHeight="1" x14ac:dyDescent="0.15">
      <c r="A24" s="172"/>
      <c r="B24" s="161" t="s">
        <v>271</v>
      </c>
      <c r="C24" s="217" t="s">
        <v>296</v>
      </c>
      <c r="D24" s="218" t="s">
        <v>296</v>
      </c>
      <c r="E24" s="217">
        <v>94.585787543388662</v>
      </c>
      <c r="F24" s="218">
        <v>0.51362734530436238</v>
      </c>
      <c r="G24" s="217">
        <v>67.751878595194</v>
      </c>
      <c r="H24" s="218">
        <v>0.48667059002136526</v>
      </c>
      <c r="I24" s="217">
        <v>7.6544217687074827</v>
      </c>
      <c r="J24" s="218">
        <v>0.21406990322631658</v>
      </c>
      <c r="K24" s="217">
        <v>19.179487179487179</v>
      </c>
      <c r="L24" s="218">
        <v>2.0890772528547825</v>
      </c>
      <c r="M24" s="217">
        <v>94.585787543388662</v>
      </c>
      <c r="N24" s="218">
        <v>0.40197947102642978</v>
      </c>
    </row>
    <row r="25" spans="1:14" s="160" customFormat="1" ht="15" customHeight="1" x14ac:dyDescent="0.15">
      <c r="A25" s="172"/>
      <c r="B25" s="173" t="s">
        <v>295</v>
      </c>
      <c r="C25" s="221">
        <v>2.625</v>
      </c>
      <c r="D25" s="222">
        <v>5.1322165932087188E-2</v>
      </c>
      <c r="E25" s="221">
        <v>107.58191225384087</v>
      </c>
      <c r="F25" s="222">
        <v>0.58419994619550519</v>
      </c>
      <c r="G25" s="221">
        <v>83.00744416873448</v>
      </c>
      <c r="H25" s="222">
        <v>0.59625330938984666</v>
      </c>
      <c r="I25" s="221">
        <v>24.574468085106382</v>
      </c>
      <c r="J25" s="222">
        <v>0.68726994197306124</v>
      </c>
      <c r="K25" s="221" t="s">
        <v>296</v>
      </c>
      <c r="L25" s="222" t="s">
        <v>296</v>
      </c>
      <c r="M25" s="221">
        <v>110.20691225384087</v>
      </c>
      <c r="N25" s="222">
        <v>0.46836757870132734</v>
      </c>
    </row>
    <row r="26" spans="1:14" s="160" customFormat="1" ht="15" customHeight="1" x14ac:dyDescent="0.15">
      <c r="A26" s="174"/>
      <c r="B26" s="175" t="s">
        <v>37</v>
      </c>
      <c r="C26" s="221">
        <v>5114.749060812378</v>
      </c>
      <c r="D26" s="222">
        <v>100</v>
      </c>
      <c r="E26" s="221">
        <v>18415.255419732286</v>
      </c>
      <c r="F26" s="222">
        <v>100</v>
      </c>
      <c r="G26" s="221">
        <v>13921.506658583918</v>
      </c>
      <c r="H26" s="222">
        <v>100</v>
      </c>
      <c r="I26" s="221">
        <v>3575.6646092445608</v>
      </c>
      <c r="J26" s="222">
        <v>100</v>
      </c>
      <c r="K26" s="221">
        <v>918.08415190380697</v>
      </c>
      <c r="L26" s="222">
        <v>100</v>
      </c>
      <c r="M26" s="221">
        <v>23530.004480544663</v>
      </c>
      <c r="N26" s="222">
        <v>100</v>
      </c>
    </row>
    <row r="27" spans="1:14" s="160" customFormat="1" ht="15" customHeight="1" x14ac:dyDescent="0.15">
      <c r="A27" s="172" t="s">
        <v>13</v>
      </c>
      <c r="B27" s="159" t="s">
        <v>267</v>
      </c>
      <c r="C27" s="204">
        <v>1335.3299544495644</v>
      </c>
      <c r="D27" s="216">
        <v>38.246619627635035</v>
      </c>
      <c r="E27" s="204">
        <v>7606.5094505398611</v>
      </c>
      <c r="F27" s="216">
        <v>52.578456452118907</v>
      </c>
      <c r="G27" s="204">
        <v>5379.5390528566331</v>
      </c>
      <c r="H27" s="216">
        <v>51.499199418298339</v>
      </c>
      <c r="I27" s="204">
        <v>2159.5441356991132</v>
      </c>
      <c r="J27" s="216">
        <v>57.238057664290466</v>
      </c>
      <c r="K27" s="204">
        <v>67.42626198411503</v>
      </c>
      <c r="L27" s="216">
        <v>27.167845671541347</v>
      </c>
      <c r="M27" s="204">
        <v>8941.839404989425</v>
      </c>
      <c r="N27" s="216">
        <v>49.792134674280845</v>
      </c>
    </row>
    <row r="28" spans="1:14" s="160" customFormat="1" ht="15" customHeight="1" x14ac:dyDescent="0.15">
      <c r="A28" s="172" t="s">
        <v>14</v>
      </c>
      <c r="B28" s="161" t="s">
        <v>292</v>
      </c>
      <c r="C28" s="217">
        <v>1686.3405836208804</v>
      </c>
      <c r="D28" s="218">
        <v>48.300292110932297</v>
      </c>
      <c r="E28" s="217">
        <v>5427.1613149168943</v>
      </c>
      <c r="F28" s="218">
        <v>37.514153727203983</v>
      </c>
      <c r="G28" s="217">
        <v>3973.3501495737601</v>
      </c>
      <c r="H28" s="218">
        <v>38.037525092965971</v>
      </c>
      <c r="I28" s="217">
        <v>1332.8614184016226</v>
      </c>
      <c r="J28" s="218">
        <v>35.327084760081753</v>
      </c>
      <c r="K28" s="217">
        <v>120.94974694151165</v>
      </c>
      <c r="L28" s="218">
        <v>48.733890360006981</v>
      </c>
      <c r="M28" s="217">
        <v>7113.5018985377756</v>
      </c>
      <c r="N28" s="218">
        <v>39.611139106357534</v>
      </c>
    </row>
    <row r="29" spans="1:14" s="160" customFormat="1" ht="15" customHeight="1" x14ac:dyDescent="0.15">
      <c r="A29" s="172"/>
      <c r="B29" s="161" t="s">
        <v>293</v>
      </c>
      <c r="C29" s="217">
        <v>221.62838391324701</v>
      </c>
      <c r="D29" s="218">
        <v>6.3478966153436831</v>
      </c>
      <c r="E29" s="217">
        <v>987.07098457394397</v>
      </c>
      <c r="F29" s="218">
        <v>6.8229283240932288</v>
      </c>
      <c r="G29" s="217">
        <v>800.09981935687597</v>
      </c>
      <c r="H29" s="218">
        <v>7.6594852731339298</v>
      </c>
      <c r="I29" s="217">
        <v>127.1631156814643</v>
      </c>
      <c r="J29" s="218">
        <v>3.3704195380059634</v>
      </c>
      <c r="K29" s="217">
        <v>59.808049535603715</v>
      </c>
      <c r="L29" s="218">
        <v>24.098263968451672</v>
      </c>
      <c r="M29" s="217">
        <v>1208.6993684871909</v>
      </c>
      <c r="N29" s="218">
        <v>6.7305751099545272</v>
      </c>
    </row>
    <row r="30" spans="1:14" s="160" customFormat="1" ht="15" customHeight="1" x14ac:dyDescent="0.15">
      <c r="A30" s="172"/>
      <c r="B30" s="161" t="s">
        <v>282</v>
      </c>
      <c r="C30" s="219">
        <v>95.78498572011425</v>
      </c>
      <c r="D30" s="220">
        <v>2.7434806675820975</v>
      </c>
      <c r="E30" s="219">
        <v>346.86886309093211</v>
      </c>
      <c r="F30" s="220">
        <v>2.3976607839918165</v>
      </c>
      <c r="G30" s="219">
        <v>226.86390091390092</v>
      </c>
      <c r="H30" s="220">
        <v>2.171804899859219</v>
      </c>
      <c r="I30" s="219">
        <v>120.00496217703116</v>
      </c>
      <c r="J30" s="220">
        <v>3.1806948658941119</v>
      </c>
      <c r="K30" s="219" t="s">
        <v>296</v>
      </c>
      <c r="L30" s="220" t="s">
        <v>296</v>
      </c>
      <c r="M30" s="219">
        <v>442.65384881104632</v>
      </c>
      <c r="N30" s="220">
        <v>2.4648933016835408</v>
      </c>
    </row>
    <row r="31" spans="1:14" s="160" customFormat="1" ht="15" customHeight="1" x14ac:dyDescent="0.15">
      <c r="A31" s="172"/>
      <c r="B31" s="161" t="s">
        <v>294</v>
      </c>
      <c r="C31" s="217">
        <v>103.62329771632098</v>
      </c>
      <c r="D31" s="218">
        <v>2.967986181326244</v>
      </c>
      <c r="E31" s="217">
        <v>82.325918791660172</v>
      </c>
      <c r="F31" s="218">
        <v>0.5690612447422605</v>
      </c>
      <c r="G31" s="217">
        <v>66.016359968130757</v>
      </c>
      <c r="H31" s="218">
        <v>0.6319853157425418</v>
      </c>
      <c r="I31" s="217">
        <v>16.309558823529411</v>
      </c>
      <c r="J31" s="218">
        <v>0.43227987471443891</v>
      </c>
      <c r="K31" s="217" t="s">
        <v>296</v>
      </c>
      <c r="L31" s="218" t="s">
        <v>296</v>
      </c>
      <c r="M31" s="217">
        <v>185.94921650798113</v>
      </c>
      <c r="N31" s="218">
        <v>1.03544785492078</v>
      </c>
    </row>
    <row r="32" spans="1:14" s="160" customFormat="1" ht="15" customHeight="1" x14ac:dyDescent="0.15">
      <c r="A32" s="172"/>
      <c r="B32" s="173" t="s">
        <v>295</v>
      </c>
      <c r="C32" s="221">
        <v>48.660051216389249</v>
      </c>
      <c r="D32" s="222">
        <v>1.3937247971806599</v>
      </c>
      <c r="E32" s="221">
        <v>17.033333333333335</v>
      </c>
      <c r="F32" s="222">
        <v>0.11773946784980713</v>
      </c>
      <c r="G32" s="221" t="s">
        <v>296</v>
      </c>
      <c r="H32" s="222" t="s">
        <v>296</v>
      </c>
      <c r="I32" s="221">
        <v>17.033333333333335</v>
      </c>
      <c r="J32" s="222">
        <v>0.45146329701327936</v>
      </c>
      <c r="K32" s="221" t="s">
        <v>296</v>
      </c>
      <c r="L32" s="222" t="s">
        <v>296</v>
      </c>
      <c r="M32" s="221">
        <v>65.69338454972258</v>
      </c>
      <c r="N32" s="222">
        <v>0.3658099528027674</v>
      </c>
    </row>
    <row r="33" spans="1:14" s="160" customFormat="1" ht="15" customHeight="1" x14ac:dyDescent="0.15">
      <c r="A33" s="174"/>
      <c r="B33" s="175" t="s">
        <v>37</v>
      </c>
      <c r="C33" s="221">
        <v>3491.3672566365158</v>
      </c>
      <c r="D33" s="222">
        <v>100</v>
      </c>
      <c r="E33" s="221">
        <v>14466.969865246625</v>
      </c>
      <c r="F33" s="222">
        <v>100</v>
      </c>
      <c r="G33" s="221">
        <v>10445.8692826693</v>
      </c>
      <c r="H33" s="222">
        <v>100</v>
      </c>
      <c r="I33" s="221">
        <v>3772.9165241160936</v>
      </c>
      <c r="J33" s="222">
        <v>100</v>
      </c>
      <c r="K33" s="221">
        <v>248.18405846123039</v>
      </c>
      <c r="L33" s="222">
        <v>100</v>
      </c>
      <c r="M33" s="221">
        <v>17958.337121883142</v>
      </c>
      <c r="N33" s="222">
        <v>100</v>
      </c>
    </row>
    <row r="34" spans="1:14" s="160" customFormat="1" ht="15" customHeight="1" x14ac:dyDescent="0.15">
      <c r="A34" s="172" t="s">
        <v>15</v>
      </c>
      <c r="B34" s="159" t="s">
        <v>267</v>
      </c>
      <c r="C34" s="204">
        <v>3656.4203264753082</v>
      </c>
      <c r="D34" s="216">
        <v>50.828116948959043</v>
      </c>
      <c r="E34" s="204">
        <v>14004.187698745265</v>
      </c>
      <c r="F34" s="216">
        <v>55.766155651505535</v>
      </c>
      <c r="G34" s="204">
        <v>9150.5319049872178</v>
      </c>
      <c r="H34" s="216">
        <v>57.133072450317655</v>
      </c>
      <c r="I34" s="204">
        <v>3232.9018084024115</v>
      </c>
      <c r="J34" s="216">
        <v>48.905278949456807</v>
      </c>
      <c r="K34" s="204">
        <v>1620.7539853556361</v>
      </c>
      <c r="L34" s="216">
        <v>65.20492804100833</v>
      </c>
      <c r="M34" s="204">
        <v>17660.608025220572</v>
      </c>
      <c r="N34" s="216">
        <v>54.666585653026374</v>
      </c>
    </row>
    <row r="35" spans="1:14" s="160" customFormat="1" ht="15" customHeight="1" x14ac:dyDescent="0.15">
      <c r="A35" s="172"/>
      <c r="B35" s="161" t="s">
        <v>292</v>
      </c>
      <c r="C35" s="217">
        <v>2781.8917882742558</v>
      </c>
      <c r="D35" s="218">
        <v>38.671243601267506</v>
      </c>
      <c r="E35" s="217">
        <v>8989.7215486779151</v>
      </c>
      <c r="F35" s="218">
        <v>35.798021415564364</v>
      </c>
      <c r="G35" s="217">
        <v>5664.4085614101241</v>
      </c>
      <c r="H35" s="218">
        <v>35.366803600877269</v>
      </c>
      <c r="I35" s="217">
        <v>2495.0530906368467</v>
      </c>
      <c r="J35" s="218">
        <v>37.743573613699709</v>
      </c>
      <c r="K35" s="217">
        <v>830.25989663094447</v>
      </c>
      <c r="L35" s="218">
        <v>33.402377723153734</v>
      </c>
      <c r="M35" s="217">
        <v>11771.61333695217</v>
      </c>
      <c r="N35" s="218">
        <v>36.437811644979661</v>
      </c>
    </row>
    <row r="36" spans="1:14" s="160" customFormat="1" ht="15" customHeight="1" x14ac:dyDescent="0.15">
      <c r="A36" s="172"/>
      <c r="B36" s="161" t="s">
        <v>293</v>
      </c>
      <c r="C36" s="217">
        <v>631.45880443871397</v>
      </c>
      <c r="D36" s="218">
        <v>8.7779464871863819</v>
      </c>
      <c r="E36" s="217">
        <v>1387.0592473199149</v>
      </c>
      <c r="F36" s="218">
        <v>5.5234165342437471</v>
      </c>
      <c r="G36" s="217">
        <v>759.25038087075507</v>
      </c>
      <c r="H36" s="218">
        <v>4.7405230066000978</v>
      </c>
      <c r="I36" s="217">
        <v>595.458291736516</v>
      </c>
      <c r="J36" s="218">
        <v>9.00771368448458</v>
      </c>
      <c r="K36" s="217">
        <v>32.350574712643677</v>
      </c>
      <c r="L36" s="218">
        <v>1.3015034454845613</v>
      </c>
      <c r="M36" s="217">
        <v>2018.5180517586286</v>
      </c>
      <c r="N36" s="218">
        <v>6.2481138707717196</v>
      </c>
    </row>
    <row r="37" spans="1:14" s="160" customFormat="1" ht="15" customHeight="1" x14ac:dyDescent="0.15">
      <c r="A37" s="172"/>
      <c r="B37" s="161" t="s">
        <v>282</v>
      </c>
      <c r="C37" s="219">
        <v>120.69341443389804</v>
      </c>
      <c r="D37" s="220">
        <v>1.6777663496168562</v>
      </c>
      <c r="E37" s="219">
        <v>588.31091145781761</v>
      </c>
      <c r="F37" s="220">
        <v>2.3427162335717076</v>
      </c>
      <c r="G37" s="219">
        <v>390.80254649893078</v>
      </c>
      <c r="H37" s="220">
        <v>2.4400494348009421</v>
      </c>
      <c r="I37" s="219">
        <v>197.50836495888677</v>
      </c>
      <c r="J37" s="220">
        <v>2.9877807170205153</v>
      </c>
      <c r="K37" s="219" t="s">
        <v>296</v>
      </c>
      <c r="L37" s="220" t="s">
        <v>296</v>
      </c>
      <c r="M37" s="219">
        <v>709.00432589171555</v>
      </c>
      <c r="N37" s="220">
        <v>2.1946495644077131</v>
      </c>
    </row>
    <row r="38" spans="1:14" s="160" customFormat="1" ht="15" customHeight="1" x14ac:dyDescent="0.15">
      <c r="A38" s="172"/>
      <c r="B38" s="161" t="s">
        <v>294</v>
      </c>
      <c r="C38" s="217">
        <v>0.66666666666666663</v>
      </c>
      <c r="D38" s="218">
        <v>9.2673730790602694E-3</v>
      </c>
      <c r="E38" s="217">
        <v>67.854007512095748</v>
      </c>
      <c r="F38" s="218">
        <v>0.27020183004523629</v>
      </c>
      <c r="G38" s="217">
        <v>25.550436083524318</v>
      </c>
      <c r="H38" s="218">
        <v>0.15952896848560244</v>
      </c>
      <c r="I38" s="217">
        <v>42.303571428571431</v>
      </c>
      <c r="J38" s="218">
        <v>0.63994147793029332</v>
      </c>
      <c r="K38" s="217" t="s">
        <v>296</v>
      </c>
      <c r="L38" s="218" t="s">
        <v>296</v>
      </c>
      <c r="M38" s="217">
        <v>68.52067417876242</v>
      </c>
      <c r="N38" s="218">
        <v>0.21209866039986727</v>
      </c>
    </row>
    <row r="39" spans="1:14" s="160" customFormat="1" ht="15" customHeight="1" x14ac:dyDescent="0.15">
      <c r="A39" s="172"/>
      <c r="B39" s="173" t="s">
        <v>295</v>
      </c>
      <c r="C39" s="221">
        <v>2.5652173913043477</v>
      </c>
      <c r="D39" s="222">
        <v>3.5659239891166684E-2</v>
      </c>
      <c r="E39" s="221">
        <v>75.208534798534785</v>
      </c>
      <c r="F39" s="222">
        <v>0.29948833506941214</v>
      </c>
      <c r="G39" s="221">
        <v>25.629487179487178</v>
      </c>
      <c r="H39" s="222">
        <v>0.16002253891842738</v>
      </c>
      <c r="I39" s="221">
        <v>47.312380952380948</v>
      </c>
      <c r="J39" s="222">
        <v>0.71571155740810144</v>
      </c>
      <c r="K39" s="221">
        <v>2.2666666666666666</v>
      </c>
      <c r="L39" s="222">
        <v>9.1190790353368439E-2</v>
      </c>
      <c r="M39" s="221">
        <v>77.773752189839144</v>
      </c>
      <c r="N39" s="222">
        <v>0.24074060641465309</v>
      </c>
    </row>
    <row r="40" spans="1:14" s="160" customFormat="1" ht="15" customHeight="1" thickBot="1" x14ac:dyDescent="0.2">
      <c r="A40" s="176"/>
      <c r="B40" s="177" t="s">
        <v>37</v>
      </c>
      <c r="C40" s="223">
        <v>7193.6962176801462</v>
      </c>
      <c r="D40" s="224">
        <v>100</v>
      </c>
      <c r="E40" s="223">
        <v>25112.341948511545</v>
      </c>
      <c r="F40" s="224">
        <v>100</v>
      </c>
      <c r="G40" s="223">
        <v>16016.173317030039</v>
      </c>
      <c r="H40" s="224">
        <v>100</v>
      </c>
      <c r="I40" s="223">
        <v>6610.5375081156126</v>
      </c>
      <c r="J40" s="224">
        <v>100</v>
      </c>
      <c r="K40" s="223">
        <v>2485.6311233658912</v>
      </c>
      <c r="L40" s="224">
        <v>100</v>
      </c>
      <c r="M40" s="223">
        <v>32306.038166191691</v>
      </c>
      <c r="N40" s="224">
        <v>100</v>
      </c>
    </row>
    <row r="41" spans="1:14" s="160" customFormat="1" ht="15" customHeight="1" thickTop="1" x14ac:dyDescent="0.15">
      <c r="A41" s="178" t="s">
        <v>27</v>
      </c>
      <c r="B41" s="159" t="s">
        <v>267</v>
      </c>
      <c r="C41" s="214">
        <v>17095.9504219105</v>
      </c>
      <c r="D41" s="213">
        <v>48.845125402948007</v>
      </c>
      <c r="E41" s="214">
        <v>37570.767051016584</v>
      </c>
      <c r="F41" s="213">
        <v>49.509187868090478</v>
      </c>
      <c r="G41" s="214">
        <v>26577.072793648127</v>
      </c>
      <c r="H41" s="213">
        <v>49.226539683679739</v>
      </c>
      <c r="I41" s="214">
        <v>8610.2247777830216</v>
      </c>
      <c r="J41" s="213">
        <v>48.785218315742227</v>
      </c>
      <c r="K41" s="214">
        <v>2383.4694795854343</v>
      </c>
      <c r="L41" s="213">
        <v>56.109528273389387</v>
      </c>
      <c r="M41" s="214">
        <v>54666.717472927085</v>
      </c>
      <c r="N41" s="213">
        <v>49.299583077876143</v>
      </c>
    </row>
    <row r="42" spans="1:14" s="160" customFormat="1" ht="15" customHeight="1" x14ac:dyDescent="0.15">
      <c r="A42" s="172"/>
      <c r="B42" s="161" t="s">
        <v>292</v>
      </c>
      <c r="C42" s="217">
        <v>14455.775213845445</v>
      </c>
      <c r="D42" s="218">
        <v>41.30183673276008</v>
      </c>
      <c r="E42" s="217">
        <v>32232.882956317168</v>
      </c>
      <c r="F42" s="218">
        <v>42.475147117639132</v>
      </c>
      <c r="G42" s="217">
        <v>23132.485917882699</v>
      </c>
      <c r="H42" s="218">
        <v>42.846412953761046</v>
      </c>
      <c r="I42" s="217">
        <v>7397.9271807444684</v>
      </c>
      <c r="J42" s="218">
        <v>41.916384520859168</v>
      </c>
      <c r="K42" s="217">
        <v>1702.4698576900009</v>
      </c>
      <c r="L42" s="218">
        <v>40.07803810068728</v>
      </c>
      <c r="M42" s="217">
        <v>46688.658170162613</v>
      </c>
      <c r="N42" s="218">
        <v>42.10480322683344</v>
      </c>
    </row>
    <row r="43" spans="1:14" s="160" customFormat="1" ht="15" customHeight="1" x14ac:dyDescent="0.15">
      <c r="A43" s="172"/>
      <c r="B43" s="161" t="s">
        <v>293</v>
      </c>
      <c r="C43" s="217">
        <v>2637.7092470336688</v>
      </c>
      <c r="D43" s="218">
        <v>7.5362431317507959</v>
      </c>
      <c r="E43" s="217">
        <v>4225.4089651690329</v>
      </c>
      <c r="F43" s="218">
        <v>5.568067481614194</v>
      </c>
      <c r="G43" s="217">
        <v>2981.0042815197876</v>
      </c>
      <c r="H43" s="218">
        <v>5.521470581083884</v>
      </c>
      <c r="I43" s="217">
        <v>1103.9029568064241</v>
      </c>
      <c r="J43" s="218">
        <v>6.2546737323460722</v>
      </c>
      <c r="K43" s="217">
        <v>140.50172684282057</v>
      </c>
      <c r="L43" s="218">
        <v>3.3075672595222319</v>
      </c>
      <c r="M43" s="217">
        <v>6863.1182122027012</v>
      </c>
      <c r="N43" s="218">
        <v>6.1893027808617616</v>
      </c>
    </row>
    <row r="44" spans="1:14" s="160" customFormat="1" ht="15" customHeight="1" x14ac:dyDescent="0.15">
      <c r="A44" s="172"/>
      <c r="B44" s="161" t="s">
        <v>282</v>
      </c>
      <c r="C44" s="219">
        <v>537.66889473188735</v>
      </c>
      <c r="D44" s="220">
        <v>1.5361827766407743</v>
      </c>
      <c r="E44" s="219">
        <v>1372.1872859744381</v>
      </c>
      <c r="F44" s="220">
        <v>1.8082111030436216</v>
      </c>
      <c r="G44" s="219">
        <v>999.35032839104326</v>
      </c>
      <c r="H44" s="220">
        <v>1.8510149323215714</v>
      </c>
      <c r="I44" s="219">
        <v>372.83695758339468</v>
      </c>
      <c r="J44" s="220">
        <v>2.1124805497315204</v>
      </c>
      <c r="K44" s="219" t="s">
        <v>296</v>
      </c>
      <c r="L44" s="220" t="s">
        <v>296</v>
      </c>
      <c r="M44" s="219">
        <v>1909.8561807063254</v>
      </c>
      <c r="N44" s="220">
        <v>1.7223480355145835</v>
      </c>
    </row>
    <row r="45" spans="1:14" s="160" customFormat="1" ht="15" customHeight="1" x14ac:dyDescent="0.15">
      <c r="A45" s="172"/>
      <c r="B45" s="161" t="s">
        <v>271</v>
      </c>
      <c r="C45" s="217">
        <v>118.22653658271773</v>
      </c>
      <c r="D45" s="218">
        <v>0.33778701170880709</v>
      </c>
      <c r="E45" s="217">
        <v>281.3839080651303</v>
      </c>
      <c r="F45" s="218">
        <v>0.37079596348238758</v>
      </c>
      <c r="G45" s="217">
        <v>186.76722600769193</v>
      </c>
      <c r="H45" s="218">
        <v>0.34593366749086663</v>
      </c>
      <c r="I45" s="217">
        <v>75.437194877951185</v>
      </c>
      <c r="J45" s="218">
        <v>0.42742438394223092</v>
      </c>
      <c r="K45" s="217">
        <v>19.179487179487179</v>
      </c>
      <c r="L45" s="218">
        <v>0.45150650653757241</v>
      </c>
      <c r="M45" s="217">
        <v>399.610444647848</v>
      </c>
      <c r="N45" s="218">
        <v>0.36037701229198671</v>
      </c>
    </row>
    <row r="46" spans="1:14" s="160" customFormat="1" ht="15" customHeight="1" x14ac:dyDescent="0.15">
      <c r="A46" s="172"/>
      <c r="B46" s="173" t="s">
        <v>295</v>
      </c>
      <c r="C46" s="221">
        <v>154.99014956007457</v>
      </c>
      <c r="D46" s="222">
        <v>0.44282494419151991</v>
      </c>
      <c r="E46" s="221">
        <v>203.823780385709</v>
      </c>
      <c r="F46" s="222">
        <v>0.26859046613016752</v>
      </c>
      <c r="G46" s="221">
        <v>112.63693134822167</v>
      </c>
      <c r="H46" s="222">
        <v>0.20862818166289265</v>
      </c>
      <c r="I46" s="221">
        <v>88.920182370820669</v>
      </c>
      <c r="J46" s="222">
        <v>0.50381849737877049</v>
      </c>
      <c r="K46" s="221">
        <v>2.2666666666666666</v>
      </c>
      <c r="L46" s="222">
        <v>5.3359859863531277E-2</v>
      </c>
      <c r="M46" s="221">
        <v>358.81392994578357</v>
      </c>
      <c r="N46" s="222">
        <v>0.32358586662207767</v>
      </c>
    </row>
    <row r="47" spans="1:14" s="160" customFormat="1" ht="15" customHeight="1" x14ac:dyDescent="0.15">
      <c r="A47" s="174"/>
      <c r="B47" s="175"/>
      <c r="C47" s="221">
        <v>35000.320463664299</v>
      </c>
      <c r="D47" s="222">
        <v>100</v>
      </c>
      <c r="E47" s="221">
        <v>75886.453946928072</v>
      </c>
      <c r="F47" s="222">
        <v>100</v>
      </c>
      <c r="G47" s="221">
        <v>53989.317478797573</v>
      </c>
      <c r="H47" s="222">
        <v>100</v>
      </c>
      <c r="I47" s="221">
        <v>17649.249250166082</v>
      </c>
      <c r="J47" s="222">
        <v>100</v>
      </c>
      <c r="K47" s="221">
        <v>4247.8872179644095</v>
      </c>
      <c r="L47" s="222">
        <v>100</v>
      </c>
      <c r="M47" s="221">
        <v>110886.77441059236</v>
      </c>
      <c r="N47" s="222">
        <v>100</v>
      </c>
    </row>
    <row r="48" spans="1:14" ht="13.5" x14ac:dyDescent="0.15">
      <c r="E48" s="18"/>
      <c r="F48" s="19"/>
      <c r="G48" s="18" t="s">
        <v>28</v>
      </c>
      <c r="H48" s="19" t="s">
        <v>33</v>
      </c>
    </row>
    <row r="49" spans="5:8" ht="13.5" x14ac:dyDescent="0.15">
      <c r="E49" s="10"/>
      <c r="F49" s="9"/>
      <c r="G49" s="10"/>
      <c r="H49" s="9" t="s">
        <v>299</v>
      </c>
    </row>
  </sheetData>
  <mergeCells count="6">
    <mergeCell ref="C4:D5"/>
    <mergeCell ref="E4:L4"/>
    <mergeCell ref="M4:N5"/>
    <mergeCell ref="G5:H5"/>
    <mergeCell ref="I5:J5"/>
    <mergeCell ref="K5:L5"/>
  </mergeCells>
  <phoneticPr fontId="3"/>
  <pageMargins left="0.59055118110236227" right="0.59055118110236227" top="0.98425196850393704" bottom="0.98425196850393704" header="0.51181102362204722" footer="0.51181102362204722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2-12-1</vt:lpstr>
      <vt:lpstr>2-12-2</vt:lpstr>
      <vt:lpstr>2-12-3</vt:lpstr>
      <vt:lpstr>2-12-4</vt:lpstr>
      <vt:lpstr>2-12-5</vt:lpstr>
      <vt:lpstr>'2-12-1'!Print_Area</vt:lpstr>
      <vt:lpstr>'2-12-2'!Print_Area</vt:lpstr>
      <vt:lpstr>'2-12-3'!Print_Area</vt:lpstr>
      <vt:lpstr>'2-12-4'!Print_Area</vt:lpstr>
      <vt:lpstr>'2-12-5'!Print_Area</vt:lpstr>
      <vt:lpstr>'2-12-1'!Print_Titles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2020-10-02T13:22:30Z</dcterms:modified>
</cp:coreProperties>
</file>