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0.13.124.20\disk1\001河川計画調整室\007経済係\01水害統計\【水害統計版下】\【H17～H5水害統計】\H12\"/>
    </mc:Choice>
  </mc:AlternateContent>
  <bookViews>
    <workbookView xWindow="0" yWindow="0" windowWidth="20490" windowHeight="6405"/>
  </bookViews>
  <sheets>
    <sheet name="hyo43" sheetId="1" r:id="rId1"/>
  </sheets>
  <externalReferences>
    <externalReference r:id="rId2"/>
  </externalReferences>
  <definedNames>
    <definedName name="_xlnm.Print_Area" localSheetId="0">'hyo43'!$A:$V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3" i="1" l="1"/>
  <c r="X72" i="1"/>
  <c r="I72" i="1"/>
  <c r="G72" i="1"/>
  <c r="E72" i="1"/>
  <c r="X71" i="1"/>
  <c r="G71" i="1" s="1"/>
  <c r="K71" i="1"/>
  <c r="X70" i="1"/>
  <c r="G70" i="1" s="1"/>
  <c r="E70" i="1"/>
  <c r="X69" i="1"/>
  <c r="G69" i="1" s="1"/>
  <c r="E69" i="1"/>
  <c r="X68" i="1"/>
  <c r="G68" i="1"/>
  <c r="E68" i="1"/>
  <c r="X67" i="1"/>
  <c r="G67" i="1"/>
  <c r="E67" i="1"/>
  <c r="X66" i="1"/>
  <c r="G66" i="1" s="1"/>
  <c r="E66" i="1"/>
  <c r="X65" i="1"/>
  <c r="G65" i="1" s="1"/>
  <c r="U65" i="1"/>
  <c r="S65" i="1"/>
  <c r="Q65" i="1"/>
  <c r="O65" i="1"/>
  <c r="N65" i="1"/>
  <c r="M65" i="1"/>
  <c r="E65" i="1"/>
  <c r="AA64" i="1"/>
  <c r="Y64" i="1"/>
  <c r="X64" i="1"/>
  <c r="G64" i="1" s="1"/>
  <c r="U64" i="1"/>
  <c r="S64" i="1"/>
  <c r="Q64" i="1"/>
  <c r="O64" i="1"/>
  <c r="N64" i="1"/>
  <c r="M64" i="1"/>
  <c r="K64" i="1"/>
  <c r="E64" i="1"/>
  <c r="AA63" i="1"/>
  <c r="Z63" i="1"/>
  <c r="Y63" i="1"/>
  <c r="X63" i="1"/>
  <c r="R63" i="1"/>
  <c r="P63" i="1"/>
  <c r="G63" i="1"/>
  <c r="AA62" i="1"/>
  <c r="V61" i="1" s="1"/>
  <c r="Z62" i="1"/>
  <c r="Y62" i="1"/>
  <c r="X62" i="1"/>
  <c r="G62" i="1" s="1"/>
  <c r="R62" i="1"/>
  <c r="P62" i="1"/>
  <c r="E62" i="1"/>
  <c r="AA61" i="1"/>
  <c r="Z61" i="1"/>
  <c r="Y61" i="1"/>
  <c r="X61" i="1"/>
  <c r="T61" i="1"/>
  <c r="R61" i="1"/>
  <c r="P61" i="1"/>
  <c r="I61" i="1"/>
  <c r="G61" i="1"/>
  <c r="E61" i="1"/>
  <c r="AA60" i="1"/>
  <c r="Z60" i="1"/>
  <c r="Y60" i="1"/>
  <c r="X60" i="1"/>
  <c r="V60" i="1"/>
  <c r="T60" i="1"/>
  <c r="R60" i="1"/>
  <c r="P60" i="1"/>
  <c r="G60" i="1"/>
  <c r="E60" i="1"/>
  <c r="AA59" i="1"/>
  <c r="Z59" i="1"/>
  <c r="Y59" i="1"/>
  <c r="X59" i="1"/>
  <c r="V59" i="1"/>
  <c r="T59" i="1"/>
  <c r="R59" i="1"/>
  <c r="P59" i="1"/>
  <c r="G59" i="1"/>
  <c r="E59" i="1"/>
  <c r="AA58" i="1"/>
  <c r="Z58" i="1"/>
  <c r="Y58" i="1"/>
  <c r="X58" i="1"/>
  <c r="V58" i="1"/>
  <c r="T58" i="1"/>
  <c r="R58" i="1"/>
  <c r="P58" i="1"/>
  <c r="G58" i="1"/>
  <c r="E58" i="1"/>
  <c r="AA57" i="1"/>
  <c r="Z57" i="1"/>
  <c r="Y57" i="1"/>
  <c r="X57" i="1"/>
  <c r="V57" i="1"/>
  <c r="T57" i="1"/>
  <c r="R57" i="1"/>
  <c r="P57" i="1"/>
  <c r="I57" i="1"/>
  <c r="G57" i="1"/>
  <c r="E57" i="1"/>
  <c r="AA56" i="1"/>
  <c r="Z56" i="1"/>
  <c r="Y56" i="1"/>
  <c r="X56" i="1"/>
  <c r="V56" i="1"/>
  <c r="T56" i="1"/>
  <c r="R56" i="1"/>
  <c r="P56" i="1"/>
  <c r="G56" i="1"/>
  <c r="E56" i="1"/>
  <c r="AA55" i="1"/>
  <c r="Z55" i="1"/>
  <c r="Y55" i="1"/>
  <c r="X55" i="1"/>
  <c r="V55" i="1"/>
  <c r="T55" i="1"/>
  <c r="R55" i="1"/>
  <c r="P55" i="1"/>
  <c r="G55" i="1"/>
  <c r="E55" i="1"/>
  <c r="AA54" i="1"/>
  <c r="Z54" i="1"/>
  <c r="Y54" i="1"/>
  <c r="X54" i="1"/>
  <c r="V54" i="1"/>
  <c r="T54" i="1"/>
  <c r="R54" i="1"/>
  <c r="P54" i="1"/>
  <c r="G54" i="1"/>
  <c r="E54" i="1"/>
  <c r="AA53" i="1"/>
  <c r="Z53" i="1"/>
  <c r="Y53" i="1"/>
  <c r="X53" i="1"/>
  <c r="V53" i="1"/>
  <c r="T53" i="1"/>
  <c r="R53" i="1"/>
  <c r="P53" i="1"/>
  <c r="I53" i="1"/>
  <c r="G53" i="1"/>
  <c r="E53" i="1"/>
  <c r="AA52" i="1"/>
  <c r="Z52" i="1"/>
  <c r="Y52" i="1"/>
  <c r="X52" i="1"/>
  <c r="V52" i="1"/>
  <c r="T52" i="1"/>
  <c r="R52" i="1"/>
  <c r="P52" i="1"/>
  <c r="G52" i="1"/>
  <c r="E52" i="1"/>
  <c r="AA51" i="1"/>
  <c r="Z51" i="1"/>
  <c r="Y51" i="1"/>
  <c r="X51" i="1"/>
  <c r="V51" i="1"/>
  <c r="T51" i="1"/>
  <c r="R51" i="1"/>
  <c r="P51" i="1"/>
  <c r="G51" i="1"/>
  <c r="E51" i="1"/>
  <c r="AA50" i="1"/>
  <c r="Z50" i="1"/>
  <c r="Y50" i="1"/>
  <c r="X50" i="1"/>
  <c r="V50" i="1"/>
  <c r="T50" i="1"/>
  <c r="R50" i="1"/>
  <c r="P50" i="1"/>
  <c r="G50" i="1"/>
  <c r="E50" i="1"/>
  <c r="AA49" i="1"/>
  <c r="Z49" i="1"/>
  <c r="Y49" i="1"/>
  <c r="X49" i="1"/>
  <c r="V49" i="1"/>
  <c r="T49" i="1"/>
  <c r="R49" i="1"/>
  <c r="P49" i="1"/>
  <c r="I49" i="1"/>
  <c r="G49" i="1"/>
  <c r="E49" i="1"/>
  <c r="AA48" i="1"/>
  <c r="Z48" i="1"/>
  <c r="Y48" i="1"/>
  <c r="X48" i="1"/>
  <c r="V48" i="1"/>
  <c r="T48" i="1"/>
  <c r="R48" i="1"/>
  <c r="P48" i="1"/>
  <c r="G48" i="1"/>
  <c r="E48" i="1"/>
  <c r="AA47" i="1"/>
  <c r="Z47" i="1"/>
  <c r="Y47" i="1"/>
  <c r="X47" i="1"/>
  <c r="V47" i="1"/>
  <c r="T47" i="1"/>
  <c r="R47" i="1"/>
  <c r="P47" i="1"/>
  <c r="G47" i="1"/>
  <c r="E47" i="1"/>
  <c r="AA46" i="1"/>
  <c r="Z46" i="1"/>
  <c r="Y46" i="1"/>
  <c r="X46" i="1"/>
  <c r="V46" i="1"/>
  <c r="T46" i="1"/>
  <c r="R46" i="1"/>
  <c r="P46" i="1"/>
  <c r="G46" i="1"/>
  <c r="E46" i="1"/>
  <c r="AA45" i="1"/>
  <c r="Z45" i="1"/>
  <c r="Y45" i="1"/>
  <c r="X45" i="1"/>
  <c r="V45" i="1"/>
  <c r="T45" i="1"/>
  <c r="R45" i="1"/>
  <c r="P45" i="1"/>
  <c r="I45" i="1"/>
  <c r="G45" i="1"/>
  <c r="E45" i="1"/>
  <c r="AA44" i="1"/>
  <c r="Z44" i="1"/>
  <c r="Y44" i="1"/>
  <c r="X44" i="1"/>
  <c r="V44" i="1"/>
  <c r="T44" i="1"/>
  <c r="R44" i="1"/>
  <c r="P44" i="1"/>
  <c r="G44" i="1"/>
  <c r="E44" i="1"/>
  <c r="AA43" i="1"/>
  <c r="Z43" i="1"/>
  <c r="Y43" i="1"/>
  <c r="X43" i="1"/>
  <c r="V43" i="1"/>
  <c r="T43" i="1"/>
  <c r="R43" i="1"/>
  <c r="P43" i="1"/>
  <c r="G43" i="1"/>
  <c r="E43" i="1"/>
  <c r="AA42" i="1"/>
  <c r="Z42" i="1"/>
  <c r="Y42" i="1"/>
  <c r="X42" i="1"/>
  <c r="V42" i="1"/>
  <c r="T42" i="1"/>
  <c r="R42" i="1"/>
  <c r="P42" i="1"/>
  <c r="G42" i="1"/>
  <c r="E42" i="1"/>
  <c r="AA41" i="1"/>
  <c r="Z41" i="1"/>
  <c r="Y41" i="1"/>
  <c r="X41" i="1"/>
  <c r="V41" i="1"/>
  <c r="T41" i="1"/>
  <c r="R41" i="1"/>
  <c r="P41" i="1"/>
  <c r="I41" i="1"/>
  <c r="G41" i="1"/>
  <c r="E41" i="1"/>
  <c r="AA40" i="1"/>
  <c r="Z40" i="1"/>
  <c r="Y40" i="1"/>
  <c r="X40" i="1"/>
  <c r="V40" i="1"/>
  <c r="T40" i="1"/>
  <c r="R40" i="1"/>
  <c r="P40" i="1"/>
  <c r="G40" i="1"/>
  <c r="E40" i="1"/>
  <c r="AA39" i="1"/>
  <c r="Z39" i="1"/>
  <c r="Y39" i="1"/>
  <c r="X39" i="1"/>
  <c r="V39" i="1"/>
  <c r="T39" i="1"/>
  <c r="R39" i="1"/>
  <c r="P39" i="1"/>
  <c r="G39" i="1"/>
  <c r="E39" i="1"/>
  <c r="AA38" i="1"/>
  <c r="Z38" i="1"/>
  <c r="Y38" i="1"/>
  <c r="X38" i="1"/>
  <c r="V38" i="1"/>
  <c r="T38" i="1"/>
  <c r="R38" i="1"/>
  <c r="P38" i="1"/>
  <c r="G38" i="1"/>
  <c r="E38" i="1"/>
  <c r="AA37" i="1"/>
  <c r="Z37" i="1"/>
  <c r="Y37" i="1"/>
  <c r="X37" i="1"/>
  <c r="V37" i="1"/>
  <c r="T37" i="1"/>
  <c r="R37" i="1"/>
  <c r="P37" i="1"/>
  <c r="I37" i="1"/>
  <c r="G37" i="1"/>
  <c r="E37" i="1"/>
  <c r="AA36" i="1"/>
  <c r="Z36" i="1"/>
  <c r="Y36" i="1"/>
  <c r="X36" i="1"/>
  <c r="V36" i="1"/>
  <c r="T36" i="1"/>
  <c r="R36" i="1"/>
  <c r="P36" i="1"/>
  <c r="G36" i="1"/>
  <c r="E36" i="1"/>
  <c r="AA35" i="1"/>
  <c r="Z35" i="1"/>
  <c r="Y35" i="1"/>
  <c r="X35" i="1"/>
  <c r="V35" i="1"/>
  <c r="T35" i="1"/>
  <c r="R35" i="1"/>
  <c r="P35" i="1"/>
  <c r="G35" i="1"/>
  <c r="E35" i="1"/>
  <c r="AA34" i="1"/>
  <c r="Z34" i="1"/>
  <c r="Y34" i="1"/>
  <c r="X34" i="1"/>
  <c r="V34" i="1"/>
  <c r="T34" i="1"/>
  <c r="R34" i="1"/>
  <c r="P34" i="1"/>
  <c r="G34" i="1"/>
  <c r="E34" i="1"/>
  <c r="AA33" i="1"/>
  <c r="Z33" i="1"/>
  <c r="Y33" i="1"/>
  <c r="X33" i="1"/>
  <c r="V33" i="1"/>
  <c r="T33" i="1"/>
  <c r="R33" i="1"/>
  <c r="P33" i="1"/>
  <c r="I33" i="1"/>
  <c r="G33" i="1"/>
  <c r="E33" i="1"/>
  <c r="AA32" i="1"/>
  <c r="Z32" i="1"/>
  <c r="Y32" i="1"/>
  <c r="X32" i="1"/>
  <c r="V32" i="1"/>
  <c r="T32" i="1"/>
  <c r="R32" i="1"/>
  <c r="P32" i="1"/>
  <c r="G32" i="1"/>
  <c r="E32" i="1"/>
  <c r="AA31" i="1"/>
  <c r="Z31" i="1"/>
  <c r="Y31" i="1"/>
  <c r="X31" i="1"/>
  <c r="V31" i="1"/>
  <c r="T31" i="1"/>
  <c r="R31" i="1"/>
  <c r="P31" i="1"/>
  <c r="G31" i="1"/>
  <c r="E31" i="1"/>
  <c r="AA30" i="1"/>
  <c r="Z30" i="1"/>
  <c r="Y30" i="1"/>
  <c r="X30" i="1"/>
  <c r="V30" i="1"/>
  <c r="T30" i="1"/>
  <c r="R30" i="1"/>
  <c r="P30" i="1"/>
  <c r="G30" i="1"/>
  <c r="E30" i="1"/>
  <c r="AA29" i="1"/>
  <c r="Z29" i="1"/>
  <c r="Y29" i="1"/>
  <c r="X29" i="1"/>
  <c r="V29" i="1"/>
  <c r="T29" i="1"/>
  <c r="R29" i="1"/>
  <c r="P29" i="1"/>
  <c r="I29" i="1"/>
  <c r="G29" i="1"/>
  <c r="E29" i="1"/>
  <c r="AA28" i="1"/>
  <c r="Z28" i="1"/>
  <c r="Y28" i="1"/>
  <c r="X28" i="1"/>
  <c r="V28" i="1"/>
  <c r="T28" i="1"/>
  <c r="R28" i="1"/>
  <c r="P28" i="1"/>
  <c r="G28" i="1"/>
  <c r="E28" i="1"/>
  <c r="AA27" i="1"/>
  <c r="Z27" i="1"/>
  <c r="Y27" i="1"/>
  <c r="X27" i="1"/>
  <c r="V27" i="1"/>
  <c r="T27" i="1"/>
  <c r="R27" i="1"/>
  <c r="P27" i="1"/>
  <c r="G27" i="1"/>
  <c r="E27" i="1"/>
  <c r="AA26" i="1"/>
  <c r="Z26" i="1"/>
  <c r="Y26" i="1"/>
  <c r="X26" i="1"/>
  <c r="V26" i="1"/>
  <c r="T26" i="1"/>
  <c r="R26" i="1"/>
  <c r="P26" i="1"/>
  <c r="G26" i="1"/>
  <c r="E26" i="1"/>
  <c r="AA25" i="1"/>
  <c r="Z25" i="1"/>
  <c r="Y25" i="1"/>
  <c r="R24" i="1" s="1"/>
  <c r="X25" i="1"/>
  <c r="V25" i="1"/>
  <c r="T25" i="1"/>
  <c r="R25" i="1"/>
  <c r="P25" i="1"/>
  <c r="I25" i="1"/>
  <c r="G25" i="1"/>
  <c r="E25" i="1"/>
  <c r="AA24" i="1"/>
  <c r="Z24" i="1"/>
  <c r="Y24" i="1"/>
  <c r="X24" i="1"/>
  <c r="V24" i="1"/>
  <c r="T24" i="1"/>
  <c r="P24" i="1"/>
  <c r="G24" i="1"/>
  <c r="E24" i="1"/>
  <c r="AF23" i="1"/>
  <c r="AA23" i="1"/>
  <c r="Y23" i="1"/>
  <c r="R22" i="1" s="1"/>
  <c r="X23" i="1"/>
  <c r="V23" i="1"/>
  <c r="T23" i="1"/>
  <c r="R23" i="1"/>
  <c r="P23" i="1"/>
  <c r="G23" i="1"/>
  <c r="E23" i="1"/>
  <c r="Y22" i="1"/>
  <c r="X22" i="1"/>
  <c r="G22" i="1" s="1"/>
  <c r="V22" i="1"/>
  <c r="P22" i="1"/>
  <c r="E22" i="1"/>
  <c r="Y21" i="1"/>
  <c r="X21" i="1"/>
  <c r="R21" i="1"/>
  <c r="P21" i="1"/>
  <c r="K21" i="1"/>
  <c r="G21" i="1"/>
  <c r="E21" i="1"/>
  <c r="Y20" i="1"/>
  <c r="X20" i="1"/>
  <c r="R20" i="1"/>
  <c r="P20" i="1"/>
  <c r="G20" i="1"/>
  <c r="E20" i="1"/>
  <c r="Y19" i="1"/>
  <c r="R18" i="1" s="1"/>
  <c r="X19" i="1"/>
  <c r="T19" i="1"/>
  <c r="R19" i="1"/>
  <c r="P19" i="1"/>
  <c r="I19" i="1"/>
  <c r="G19" i="1"/>
  <c r="E19" i="1"/>
  <c r="Y18" i="1"/>
  <c r="X18" i="1"/>
  <c r="V18" i="1"/>
  <c r="P18" i="1"/>
  <c r="K18" i="1"/>
  <c r="G18" i="1"/>
  <c r="E18" i="1"/>
  <c r="Y17" i="1"/>
  <c r="X17" i="1"/>
  <c r="V17" i="1"/>
  <c r="R17" i="1"/>
  <c r="P17" i="1"/>
  <c r="K17" i="1"/>
  <c r="G17" i="1"/>
  <c r="E17" i="1"/>
  <c r="Y16" i="1"/>
  <c r="X16" i="1"/>
  <c r="R16" i="1"/>
  <c r="P16" i="1"/>
  <c r="G16" i="1"/>
  <c r="E16" i="1"/>
  <c r="Y15" i="1"/>
  <c r="R14" i="1" s="1"/>
  <c r="X15" i="1"/>
  <c r="T15" i="1"/>
  <c r="R15" i="1"/>
  <c r="P15" i="1"/>
  <c r="I15" i="1"/>
  <c r="G15" i="1"/>
  <c r="E15" i="1"/>
  <c r="Y14" i="1"/>
  <c r="X14" i="1"/>
  <c r="V14" i="1"/>
  <c r="P14" i="1"/>
  <c r="K14" i="1"/>
  <c r="G14" i="1"/>
  <c r="E14" i="1"/>
  <c r="Y13" i="1"/>
  <c r="X13" i="1"/>
  <c r="V13" i="1"/>
  <c r="R13" i="1"/>
  <c r="P13" i="1"/>
  <c r="K13" i="1"/>
  <c r="G13" i="1"/>
  <c r="E13" i="1"/>
  <c r="Y12" i="1"/>
  <c r="X12" i="1"/>
  <c r="R12" i="1"/>
  <c r="P12" i="1"/>
  <c r="P64" i="1" s="1"/>
  <c r="G12" i="1"/>
  <c r="E12" i="1"/>
  <c r="Y11" i="1"/>
  <c r="R10" i="1" s="1"/>
  <c r="X11" i="1"/>
  <c r="T11" i="1"/>
  <c r="R11" i="1"/>
  <c r="P11" i="1"/>
  <c r="I11" i="1"/>
  <c r="G11" i="1"/>
  <c r="E11" i="1"/>
  <c r="Y10" i="1"/>
  <c r="X10" i="1"/>
  <c r="V10" i="1"/>
  <c r="P10" i="1"/>
  <c r="K10" i="1"/>
  <c r="G10" i="1"/>
  <c r="E10" i="1"/>
  <c r="X9" i="1"/>
  <c r="T9" i="1"/>
  <c r="R9" i="1"/>
  <c r="P9" i="1"/>
  <c r="G9" i="1"/>
  <c r="E9" i="1"/>
  <c r="AC8" i="1"/>
  <c r="X8" i="1"/>
  <c r="K8" i="1"/>
  <c r="I8" i="1"/>
  <c r="E8" i="1"/>
  <c r="Y7" i="1"/>
  <c r="V7" i="1"/>
  <c r="P7" i="1"/>
  <c r="E7" i="1"/>
  <c r="Y6" i="1"/>
  <c r="P6" i="1"/>
  <c r="K6" i="1"/>
  <c r="I6" i="1"/>
  <c r="E6" i="1"/>
  <c r="Y5" i="1"/>
  <c r="V5" i="1"/>
  <c r="P5" i="1"/>
  <c r="R65" i="1" l="1"/>
  <c r="R64" i="1"/>
  <c r="I71" i="1"/>
  <c r="I70" i="1"/>
  <c r="K69" i="1"/>
  <c r="I66" i="1"/>
  <c r="I64" i="1"/>
  <c r="I69" i="1"/>
  <c r="K68" i="1"/>
  <c r="K63" i="1"/>
  <c r="T22" i="1"/>
  <c r="I22" i="1"/>
  <c r="T20" i="1"/>
  <c r="I20" i="1"/>
  <c r="T18" i="1"/>
  <c r="I18" i="1"/>
  <c r="T16" i="1"/>
  <c r="I16" i="1"/>
  <c r="T14" i="1"/>
  <c r="I14" i="1"/>
  <c r="T12" i="1"/>
  <c r="I12" i="1"/>
  <c r="T10" i="1"/>
  <c r="T65" i="1" s="1"/>
  <c r="I10" i="1"/>
  <c r="V9" i="1"/>
  <c r="K9" i="1"/>
  <c r="T7" i="1"/>
  <c r="T6" i="1"/>
  <c r="T5" i="1"/>
  <c r="K73" i="1"/>
  <c r="K72" i="1"/>
  <c r="I68" i="1"/>
  <c r="K67" i="1"/>
  <c r="K65" i="1"/>
  <c r="I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K48" i="1"/>
  <c r="K47" i="1"/>
  <c r="K46" i="1"/>
  <c r="K45" i="1"/>
  <c r="K44" i="1"/>
  <c r="K43" i="1"/>
  <c r="K42" i="1"/>
  <c r="K41" i="1"/>
  <c r="K40" i="1"/>
  <c r="K39" i="1"/>
  <c r="K38" i="1"/>
  <c r="K37" i="1"/>
  <c r="K36" i="1"/>
  <c r="K35" i="1"/>
  <c r="K34" i="1"/>
  <c r="K33" i="1"/>
  <c r="K32" i="1"/>
  <c r="K31" i="1"/>
  <c r="K30" i="1"/>
  <c r="K29" i="1"/>
  <c r="K28" i="1"/>
  <c r="K27" i="1"/>
  <c r="K26" i="1"/>
  <c r="K25" i="1"/>
  <c r="K24" i="1"/>
  <c r="K23" i="1"/>
  <c r="V21" i="1"/>
  <c r="I32" i="1"/>
  <c r="I36" i="1"/>
  <c r="I62" i="1"/>
  <c r="I65" i="1"/>
  <c r="I7" i="1"/>
  <c r="G8" i="1"/>
  <c r="G7" i="1"/>
  <c r="G6" i="1"/>
  <c r="I9" i="1"/>
  <c r="K11" i="1"/>
  <c r="V11" i="1"/>
  <c r="V12" i="1"/>
  <c r="K15" i="1"/>
  <c r="V15" i="1"/>
  <c r="V16" i="1"/>
  <c r="K19" i="1"/>
  <c r="V19" i="1"/>
  <c r="V20" i="1"/>
  <c r="I23" i="1"/>
  <c r="I27" i="1"/>
  <c r="I31" i="1"/>
  <c r="I35" i="1"/>
  <c r="I39" i="1"/>
  <c r="I43" i="1"/>
  <c r="I47" i="1"/>
  <c r="I51" i="1"/>
  <c r="I55" i="1"/>
  <c r="I59" i="1"/>
  <c r="K66" i="1"/>
  <c r="I67" i="1"/>
  <c r="K70" i="1"/>
  <c r="I24" i="1"/>
  <c r="I28" i="1"/>
  <c r="I40" i="1"/>
  <c r="I44" i="1"/>
  <c r="I48" i="1"/>
  <c r="I52" i="1"/>
  <c r="I56" i="1"/>
  <c r="I60" i="1"/>
  <c r="V6" i="1"/>
  <c r="K7" i="1"/>
  <c r="P65" i="1"/>
  <c r="K12" i="1"/>
  <c r="I13" i="1"/>
  <c r="T13" i="1"/>
  <c r="K16" i="1"/>
  <c r="I17" i="1"/>
  <c r="T17" i="1"/>
  <c r="K20" i="1"/>
  <c r="I21" i="1"/>
  <c r="T21" i="1"/>
  <c r="K22" i="1"/>
  <c r="I26" i="1"/>
  <c r="I30" i="1"/>
  <c r="I34" i="1"/>
  <c r="I38" i="1"/>
  <c r="I42" i="1"/>
  <c r="I46" i="1"/>
  <c r="I50" i="1"/>
  <c r="I54" i="1"/>
  <c r="I58" i="1"/>
  <c r="I73" i="1"/>
  <c r="T64" i="1" l="1"/>
  <c r="Y75" i="1" s="1"/>
  <c r="V65" i="1"/>
  <c r="V64" i="1"/>
  <c r="Z75" i="1" s="1"/>
</calcChain>
</file>

<file path=xl/sharedStrings.xml><?xml version="1.0" encoding="utf-8"?>
<sst xmlns="http://schemas.openxmlformats.org/spreadsheetml/2006/main" count="266" uniqueCount="166">
  <si>
    <t>（参考）</t>
  </si>
  <si>
    <t>１．明治以降の水害被害額等の推移（表－４３）</t>
  </si>
  <si>
    <t>西暦(年号)</t>
  </si>
  <si>
    <t>死者</t>
  </si>
  <si>
    <t>行方不明者</t>
    <rPh sb="0" eb="2">
      <t>ユクエ</t>
    </rPh>
    <rPh sb="4" eb="5">
      <t>シャ</t>
    </rPh>
    <phoneticPr fontId="5"/>
  </si>
  <si>
    <t>負傷者</t>
  </si>
  <si>
    <t>計</t>
  </si>
  <si>
    <t>水害被害額</t>
    <phoneticPr fontId="5"/>
  </si>
  <si>
    <t>治水投資額</t>
    <phoneticPr fontId="5"/>
  </si>
  <si>
    <t>災害復旧額</t>
    <phoneticPr fontId="5"/>
  </si>
  <si>
    <t>行方不明者</t>
    <rPh sb="0" eb="2">
      <t>ユクエ</t>
    </rPh>
    <rPh sb="2" eb="5">
      <t>フメイシャ</t>
    </rPh>
    <phoneticPr fontId="5"/>
  </si>
  <si>
    <t>名目</t>
  </si>
  <si>
    <t>実質</t>
  </si>
  <si>
    <t>桁合わせ(ﾃﾞﾌﾚｰﾀ資料の表示に合わせた)</t>
    <rPh sb="0" eb="1">
      <t>ケタ</t>
    </rPh>
    <rPh sb="1" eb="2">
      <t>ア</t>
    </rPh>
    <rPh sb="11" eb="13">
      <t>シリョウ</t>
    </rPh>
    <rPh sb="14" eb="16">
      <t>ヒョウジ</t>
    </rPh>
    <rPh sb="17" eb="18">
      <t>ア</t>
    </rPh>
    <phoneticPr fontId="5"/>
  </si>
  <si>
    <t>元の値</t>
    <rPh sb="0" eb="1">
      <t>モト</t>
    </rPh>
    <rPh sb="2" eb="3">
      <t>アタイ</t>
    </rPh>
    <phoneticPr fontId="5"/>
  </si>
  <si>
    <t>人</t>
  </si>
  <si>
    <t>千円</t>
  </si>
  <si>
    <t>億円</t>
  </si>
  <si>
    <t xml:space="preserve">億円 </t>
  </si>
  <si>
    <t>H7水害ﾃﾞﾌ</t>
    <rPh sb="2" eb="4">
      <t>スイガイ</t>
    </rPh>
    <phoneticPr fontId="5"/>
  </si>
  <si>
    <t>H2治水ﾃﾞﾌ</t>
    <rPh sb="2" eb="4">
      <t>チスイ</t>
    </rPh>
    <phoneticPr fontId="5"/>
  </si>
  <si>
    <t>H7治水ﾃﾞﾌ</t>
    <rPh sb="2" eb="4">
      <t>チスイ</t>
    </rPh>
    <phoneticPr fontId="5"/>
  </si>
  <si>
    <t>1943(  18)</t>
  </si>
  <si>
    <t>－</t>
  </si>
  <si>
    <t>1875(明 8)</t>
  </si>
  <si>
    <t>1944(  19)</t>
  </si>
  <si>
    <t>1876(   9)</t>
  </si>
  <si>
    <t>1945(  20)</t>
  </si>
  <si>
    <t>1877(  10)</t>
  </si>
  <si>
    <t>百万円</t>
  </si>
  <si>
    <t>1878(  11)</t>
  </si>
  <si>
    <t>1946(  21)</t>
  </si>
  <si>
    <t>1879(  12)</t>
  </si>
  <si>
    <t>1947(  22)</t>
  </si>
  <si>
    <t>1880(  13)</t>
  </si>
  <si>
    <t>1948(  23)</t>
  </si>
  <si>
    <t>1881(  14)</t>
  </si>
  <si>
    <t>1949(  24)</t>
  </si>
  <si>
    <t>1882(  15)</t>
  </si>
  <si>
    <t>1950(  25)</t>
  </si>
  <si>
    <t>1883(  16)</t>
  </si>
  <si>
    <t>1951(  26)</t>
  </si>
  <si>
    <t>1884(  17)</t>
  </si>
  <si>
    <t>1952(  27)</t>
  </si>
  <si>
    <t>1885(  18)</t>
  </si>
  <si>
    <t>1953(  28)</t>
  </si>
  <si>
    <t>1886(  19)</t>
  </si>
  <si>
    <t>1954(  29)</t>
  </si>
  <si>
    <t>1887(  20)</t>
  </si>
  <si>
    <t>1955(  30)</t>
  </si>
  <si>
    <t>1888(  21)</t>
  </si>
  <si>
    <t>1956(  31)</t>
  </si>
  <si>
    <t>1889(  22)</t>
  </si>
  <si>
    <t>1957(  32)</t>
  </si>
  <si>
    <t>1890(  23)</t>
  </si>
  <si>
    <t>1958(  33)</t>
  </si>
  <si>
    <t>1891(  24)</t>
  </si>
  <si>
    <t>1959(  34)</t>
  </si>
  <si>
    <t>1892(  25)</t>
  </si>
  <si>
    <t>1960(  35)</t>
  </si>
  <si>
    <t>1893(  26)</t>
  </si>
  <si>
    <t>1961(  36)</t>
  </si>
  <si>
    <t>1894(  27)</t>
  </si>
  <si>
    <t>1962(  37)</t>
  </si>
  <si>
    <t>1895(  28)</t>
  </si>
  <si>
    <t>1963(  38)</t>
  </si>
  <si>
    <t>1896(  29)</t>
  </si>
  <si>
    <t>1964(  39)</t>
  </si>
  <si>
    <t>1897(  30)</t>
  </si>
  <si>
    <t>1965(  40)</t>
  </si>
  <si>
    <t>1898(  31)</t>
  </si>
  <si>
    <t>1966(  41)</t>
  </si>
  <si>
    <t>1899(  32)</t>
  </si>
  <si>
    <t>1967(  42)</t>
  </si>
  <si>
    <t>1900(  33)</t>
  </si>
  <si>
    <t>1968(  43)</t>
  </si>
  <si>
    <t>1901(  34)</t>
  </si>
  <si>
    <t>1969(  44)</t>
  </si>
  <si>
    <t>1902(  35)</t>
  </si>
  <si>
    <t>1970(  45)</t>
  </si>
  <si>
    <t>1903(  36)</t>
  </si>
  <si>
    <t>1971(  46)</t>
  </si>
  <si>
    <t>1904(  37)</t>
  </si>
  <si>
    <t>1972(  47)</t>
  </si>
  <si>
    <t>1905(  38)</t>
  </si>
  <si>
    <t>1973(  48)</t>
  </si>
  <si>
    <t>1906(  39)</t>
  </si>
  <si>
    <t>1974(  49)</t>
  </si>
  <si>
    <t>1907(  40)</t>
  </si>
  <si>
    <t>1975(  50)</t>
  </si>
  <si>
    <t>1908(  41)</t>
  </si>
  <si>
    <t>1976(  51)</t>
  </si>
  <si>
    <t>1909(  42)</t>
  </si>
  <si>
    <t>1977(  52)</t>
  </si>
  <si>
    <t>1910(  43)</t>
  </si>
  <si>
    <t>1978(  53)</t>
  </si>
  <si>
    <t>1911(  44)</t>
  </si>
  <si>
    <t>1979(  54)</t>
  </si>
  <si>
    <t>1912(大 1)</t>
  </si>
  <si>
    <t>1980(  55)</t>
  </si>
  <si>
    <t>1913(   2)</t>
  </si>
  <si>
    <t>1981(  56)</t>
  </si>
  <si>
    <t>1914(   3)</t>
  </si>
  <si>
    <t>1982(  57)</t>
  </si>
  <si>
    <t>1915(   4)</t>
  </si>
  <si>
    <t>1983(  58)</t>
  </si>
  <si>
    <t>1916(   5)</t>
  </si>
  <si>
    <t>1984(  59)</t>
  </si>
  <si>
    <t>1917(   6)</t>
  </si>
  <si>
    <t>1985(  60)</t>
  </si>
  <si>
    <t>1918(   7)</t>
  </si>
  <si>
    <t>1986(  61)</t>
  </si>
  <si>
    <t>1919(   8)</t>
  </si>
  <si>
    <t>1987(  62)</t>
  </si>
  <si>
    <t>1920(   9)</t>
  </si>
  <si>
    <t>1988(  63)</t>
  </si>
  <si>
    <t>1921(  10)</t>
  </si>
  <si>
    <t>1989(平 1)</t>
  </si>
  <si>
    <t>1922(  11)</t>
  </si>
  <si>
    <t>1990(   2)</t>
  </si>
  <si>
    <t>1923(  12)</t>
  </si>
  <si>
    <t>1991(   3)</t>
  </si>
  <si>
    <t>1924(  13)</t>
  </si>
  <si>
    <t>1992(   4)</t>
  </si>
  <si>
    <t>1925(  14)</t>
  </si>
  <si>
    <t>1993(   5)</t>
  </si>
  <si>
    <t>1926(昭 1)</t>
  </si>
  <si>
    <t>1994(   6)</t>
  </si>
  <si>
    <t>1927(   2)</t>
  </si>
  <si>
    <t>1995(   7)</t>
  </si>
  <si>
    <t>1928(   3)</t>
  </si>
  <si>
    <t>1996(   8)</t>
    <phoneticPr fontId="7"/>
  </si>
  <si>
    <t>1929(   4)</t>
  </si>
  <si>
    <t>1997(   9)</t>
    <phoneticPr fontId="7"/>
  </si>
  <si>
    <t>1930(   5)</t>
  </si>
  <si>
    <t>1998(   10)</t>
    <phoneticPr fontId="5"/>
  </si>
  <si>
    <t>1931(   6)</t>
  </si>
  <si>
    <t>1999(   11)</t>
    <phoneticPr fontId="5"/>
  </si>
  <si>
    <t xml:space="preserve">－ </t>
  </si>
  <si>
    <t>1932(   7)</t>
  </si>
  <si>
    <t>2000(   12)</t>
    <phoneticPr fontId="5"/>
  </si>
  <si>
    <t>1933(   8)</t>
  </si>
  <si>
    <t>S21-H12計</t>
    <phoneticPr fontId="7"/>
  </si>
  <si>
    <t>1934(   9)</t>
  </si>
  <si>
    <t>同 平均</t>
  </si>
  <si>
    <t>1935(  10)</t>
  </si>
  <si>
    <t>（注）1.死者・行方不明者・負傷者数については、明治35年～昭和16年は「戦後水害被害額推計」（河川局）、昭和21年～昭和27年は</t>
    <rPh sb="63" eb="64">
      <t>ネン</t>
    </rPh>
    <phoneticPr fontId="5"/>
  </si>
  <si>
    <t>1936(  11)</t>
  </si>
  <si>
    <t>　　　　「災害統計」（河川局）、昭和28年以降は警察庁調べによる。</t>
  </si>
  <si>
    <t>1937(  12)</t>
  </si>
  <si>
    <t>　　　2.水害被害額については、明治8年～昭和20年は「内務省土木局第30回統計年報」、昭和21年～昭和35年は「戦後水害被害額推</t>
    <phoneticPr fontId="5"/>
  </si>
  <si>
    <t>1938(  13)</t>
  </si>
  <si>
    <t>　　　　計」、昭和36年以降は「水害統計」による。</t>
    <phoneticPr fontId="5"/>
  </si>
  <si>
    <t>1939(  14)</t>
  </si>
  <si>
    <t>　　　3.治水投資額及び災害復旧額については、明治8年度～昭和35年度は「治水事業費、治水粗資産額等資料」（河川局）、昭和36年</t>
    <phoneticPr fontId="5"/>
  </si>
  <si>
    <t>1940(  15)</t>
  </si>
  <si>
    <t>　　　　以降は「建設業務統計年報」（総合政策局）による。</t>
    <rPh sb="18" eb="20">
      <t>ソウゴウ</t>
    </rPh>
    <rPh sb="20" eb="22">
      <t>セイサク</t>
    </rPh>
    <rPh sb="22" eb="23">
      <t>キョク</t>
    </rPh>
    <phoneticPr fontId="5"/>
  </si>
  <si>
    <t>1941(  16)</t>
  </si>
  <si>
    <t>　　　4.換算指数は、水害被害額については水害被害額デフレーター、治水投資額及び災害復旧額については治水事業費指数である。</t>
    <phoneticPr fontId="5"/>
  </si>
  <si>
    <t>1942(  17)</t>
  </si>
  <si>
    <t>　　　5.死者・行方不明者・負傷者及び水害被害額は歴年の値であり、治水投資額及び災害復旧額は年度の値である。</t>
  </si>
  <si>
    <t>　　　6.明治8年度～平成10年度の治水投資額累計及び災害復旧額累計（平成7年価格）は、802,610億円及び177,775億円である。</t>
    <rPh sb="51" eb="52">
      <t>オク</t>
    </rPh>
    <phoneticPr fontId="5"/>
  </si>
  <si>
    <t>治水投資H7</t>
    <rPh sb="0" eb="2">
      <t>チスイ</t>
    </rPh>
    <rPh sb="2" eb="4">
      <t>トウシ</t>
    </rPh>
    <phoneticPr fontId="5"/>
  </si>
  <si>
    <t>復旧額H7</t>
    <rPh sb="0" eb="2">
      <t>フッキュウ</t>
    </rPh>
    <rPh sb="2" eb="3">
      <t>ガク</t>
    </rPh>
    <phoneticPr fontId="5"/>
  </si>
  <si>
    <t>　　　7.治水投資額及び災害復旧額の計及び平均は昭和21年～平成10年の数値である。</t>
    <phoneticPr fontId="5"/>
  </si>
  <si>
    <t>M8-H10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</si>
</sst>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 "/>
    <numFmt numFmtId="177" formatCode="#,##0.0_ "/>
    <numFmt numFmtId="178" formatCode="#,##0.000_ "/>
  </numFmts>
  <fonts count="8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9">
    <xf numFmtId="0" fontId="0" fillId="0" borderId="0" xfId="0">
      <alignment vertical="center"/>
    </xf>
    <xf numFmtId="0" fontId="1" fillId="0" borderId="0" xfId="1"/>
    <xf numFmtId="176" fontId="1" fillId="0" borderId="0" xfId="1" applyNumberFormat="1"/>
    <xf numFmtId="177" fontId="3" fillId="0" borderId="0" xfId="1" applyNumberFormat="1" applyFont="1"/>
    <xf numFmtId="0" fontId="3" fillId="0" borderId="0" xfId="1" applyFont="1"/>
    <xf numFmtId="176" fontId="1" fillId="0" borderId="0" xfId="1" applyNumberFormat="1" applyAlignment="1">
      <alignment horizontal="center"/>
    </xf>
    <xf numFmtId="0" fontId="4" fillId="0" borderId="1" xfId="1" applyFont="1" applyBorder="1" applyAlignment="1">
      <alignment horizontal="center"/>
    </xf>
    <xf numFmtId="0" fontId="4" fillId="0" borderId="2" xfId="1" applyFont="1" applyBorder="1" applyAlignment="1">
      <alignment horizontal="center"/>
    </xf>
    <xf numFmtId="0" fontId="4" fillId="0" borderId="3" xfId="1" applyFont="1" applyBorder="1" applyAlignment="1">
      <alignment horizontal="center"/>
    </xf>
    <xf numFmtId="0" fontId="4" fillId="0" borderId="4" xfId="1" applyFont="1" applyBorder="1" applyAlignment="1">
      <alignment horizontal="center"/>
    </xf>
    <xf numFmtId="0" fontId="4" fillId="0" borderId="5" xfId="1" applyFont="1" applyBorder="1" applyAlignment="1">
      <alignment horizontal="center"/>
    </xf>
    <xf numFmtId="0" fontId="6" fillId="0" borderId="0" xfId="1" applyFont="1" applyBorder="1" applyAlignment="1">
      <alignment horizontal="center"/>
    </xf>
    <xf numFmtId="176" fontId="4" fillId="0" borderId="2" xfId="1" applyNumberFormat="1" applyFont="1" applyBorder="1" applyAlignment="1">
      <alignment horizontal="center"/>
    </xf>
    <xf numFmtId="0" fontId="4" fillId="0" borderId="6" xfId="1" applyFont="1" applyBorder="1" applyAlignment="1">
      <alignment horizontal="center"/>
    </xf>
    <xf numFmtId="0" fontId="4" fillId="0" borderId="7" xfId="1" applyFont="1" applyBorder="1" applyAlignment="1">
      <alignment horizontal="center"/>
    </xf>
    <xf numFmtId="0" fontId="4" fillId="0" borderId="8" xfId="1" applyFont="1" applyBorder="1" applyAlignment="1">
      <alignment horizontal="center"/>
    </xf>
    <xf numFmtId="0" fontId="4" fillId="0" borderId="9" xfId="1" applyFont="1" applyBorder="1" applyAlignment="1">
      <alignment horizontal="center"/>
    </xf>
    <xf numFmtId="0" fontId="4" fillId="0" borderId="10" xfId="1" applyFont="1" applyBorder="1" applyAlignment="1">
      <alignment horizontal="center"/>
    </xf>
    <xf numFmtId="177" fontId="3" fillId="0" borderId="0" xfId="1" applyNumberFormat="1" applyFont="1" applyAlignment="1">
      <alignment horizontal="center"/>
    </xf>
    <xf numFmtId="0" fontId="3" fillId="0" borderId="0" xfId="1" applyFont="1" applyAlignment="1">
      <alignment horizontal="center"/>
    </xf>
    <xf numFmtId="176" fontId="4" fillId="0" borderId="7" xfId="1" applyNumberFormat="1" applyFont="1" applyBorder="1" applyAlignment="1">
      <alignment horizontal="center"/>
    </xf>
    <xf numFmtId="176" fontId="4" fillId="0" borderId="8" xfId="1" applyNumberFormat="1" applyFont="1" applyBorder="1" applyAlignment="1">
      <alignment horizontal="center"/>
    </xf>
    <xf numFmtId="176" fontId="4" fillId="0" borderId="9" xfId="1" applyNumberFormat="1" applyFont="1" applyBorder="1" applyAlignment="1">
      <alignment horizontal="center"/>
    </xf>
    <xf numFmtId="176" fontId="4" fillId="0" borderId="10" xfId="1" applyNumberFormat="1" applyFont="1" applyBorder="1" applyAlignment="1">
      <alignment horizontal="center"/>
    </xf>
    <xf numFmtId="0" fontId="4" fillId="0" borderId="11" xfId="1" applyFont="1" applyBorder="1" applyAlignment="1">
      <alignment horizontal="center"/>
    </xf>
    <xf numFmtId="0" fontId="4" fillId="0" borderId="12" xfId="1" applyFont="1" applyBorder="1" applyAlignment="1">
      <alignment horizontal="center"/>
    </xf>
    <xf numFmtId="0" fontId="4" fillId="0" borderId="0" xfId="1" applyFont="1" applyBorder="1" applyAlignment="1">
      <alignment horizontal="center"/>
    </xf>
    <xf numFmtId="0" fontId="4" fillId="0" borderId="13" xfId="1" applyFont="1" applyBorder="1" applyAlignment="1">
      <alignment horizontal="center"/>
    </xf>
    <xf numFmtId="176" fontId="4" fillId="0" borderId="12" xfId="1" applyNumberFormat="1" applyFont="1" applyBorder="1" applyAlignment="1">
      <alignment horizontal="center"/>
    </xf>
    <xf numFmtId="176" fontId="4" fillId="0" borderId="0" xfId="1" applyNumberFormat="1" applyFont="1" applyBorder="1" applyAlignment="1">
      <alignment horizontal="center"/>
    </xf>
    <xf numFmtId="176" fontId="4" fillId="0" borderId="13" xfId="1" applyNumberFormat="1" applyFont="1" applyBorder="1" applyAlignment="1">
      <alignment horizontal="center"/>
    </xf>
    <xf numFmtId="0" fontId="6" fillId="0" borderId="11" xfId="1" applyFont="1" applyBorder="1"/>
    <xf numFmtId="176" fontId="6" fillId="0" borderId="12" xfId="1" applyNumberFormat="1" applyFont="1" applyBorder="1" applyAlignment="1">
      <alignment horizontal="right"/>
    </xf>
    <xf numFmtId="176" fontId="6" fillId="0" borderId="13" xfId="1" applyNumberFormat="1" applyFont="1" applyBorder="1" applyAlignment="1">
      <alignment horizontal="right"/>
    </xf>
    <xf numFmtId="176" fontId="6" fillId="0" borderId="0" xfId="1" applyNumberFormat="1" applyFont="1" applyBorder="1" applyAlignment="1">
      <alignment horizontal="right"/>
    </xf>
    <xf numFmtId="176" fontId="6" fillId="0" borderId="13" xfId="1" applyNumberFormat="1" applyFont="1" applyBorder="1"/>
    <xf numFmtId="178" fontId="3" fillId="0" borderId="0" xfId="1" applyNumberFormat="1" applyFont="1"/>
    <xf numFmtId="0" fontId="3" fillId="0" borderId="0" xfId="1" applyNumberFormat="1" applyFont="1"/>
    <xf numFmtId="0" fontId="6" fillId="0" borderId="11" xfId="1" quotePrefix="1" applyFont="1" applyBorder="1" applyAlignment="1">
      <alignment horizontal="left"/>
    </xf>
    <xf numFmtId="176" fontId="6" fillId="0" borderId="12" xfId="1" applyNumberFormat="1" applyFont="1" applyBorder="1"/>
    <xf numFmtId="0" fontId="6" fillId="0" borderId="14" xfId="1" quotePrefix="1" applyFont="1" applyBorder="1" applyAlignment="1">
      <alignment horizontal="left"/>
    </xf>
    <xf numFmtId="176" fontId="6" fillId="0" borderId="15" xfId="1" applyNumberFormat="1" applyFont="1" applyBorder="1" applyAlignment="1">
      <alignment horizontal="right"/>
    </xf>
    <xf numFmtId="0" fontId="6" fillId="0" borderId="16" xfId="1" quotePrefix="1" applyFont="1" applyBorder="1" applyAlignment="1">
      <alignment horizontal="left"/>
    </xf>
    <xf numFmtId="3" fontId="3" fillId="0" borderId="0" xfId="1" applyNumberFormat="1" applyFont="1"/>
    <xf numFmtId="0" fontId="6" fillId="0" borderId="17" xfId="1" quotePrefix="1" applyFont="1" applyBorder="1" applyAlignment="1">
      <alignment horizontal="center"/>
    </xf>
    <xf numFmtId="176" fontId="6" fillId="0" borderId="18" xfId="1" applyNumberFormat="1" applyFont="1" applyBorder="1" applyAlignment="1">
      <alignment horizontal="right"/>
    </xf>
    <xf numFmtId="176" fontId="6" fillId="0" borderId="19" xfId="1" applyNumberFormat="1" applyFont="1" applyBorder="1" applyAlignment="1">
      <alignment horizontal="right"/>
    </xf>
    <xf numFmtId="0" fontId="6" fillId="0" borderId="20" xfId="1" applyFont="1" applyBorder="1" applyAlignment="1">
      <alignment horizontal="center"/>
    </xf>
    <xf numFmtId="176" fontId="6" fillId="0" borderId="21" xfId="1" applyNumberFormat="1" applyFont="1" applyBorder="1" applyAlignment="1">
      <alignment horizontal="right"/>
    </xf>
    <xf numFmtId="176" fontId="6" fillId="0" borderId="22" xfId="1" applyNumberFormat="1" applyFont="1" applyBorder="1" applyAlignment="1">
      <alignment horizontal="right"/>
    </xf>
    <xf numFmtId="0" fontId="4" fillId="0" borderId="0" xfId="1" quotePrefix="1" applyFont="1" applyAlignment="1">
      <alignment horizontal="left"/>
    </xf>
    <xf numFmtId="0" fontId="6" fillId="0" borderId="0" xfId="1" applyFont="1"/>
    <xf numFmtId="0" fontId="4" fillId="0" borderId="0" xfId="1" applyFont="1"/>
    <xf numFmtId="0" fontId="6" fillId="0" borderId="23" xfId="1" applyFont="1" applyBorder="1"/>
    <xf numFmtId="176" fontId="6" fillId="0" borderId="24" xfId="1" applyNumberFormat="1" applyFont="1" applyBorder="1" applyAlignment="1">
      <alignment horizontal="right"/>
    </xf>
    <xf numFmtId="176" fontId="6" fillId="0" borderId="25" xfId="1" applyNumberFormat="1" applyFont="1" applyBorder="1" applyAlignment="1">
      <alignment horizontal="right"/>
    </xf>
    <xf numFmtId="176" fontId="6" fillId="0" borderId="0" xfId="1" applyNumberFormat="1" applyFont="1"/>
    <xf numFmtId="3" fontId="4" fillId="0" borderId="0" xfId="1" applyNumberFormat="1" applyFont="1"/>
    <xf numFmtId="3" fontId="6" fillId="0" borderId="0" xfId="1" applyNumberFormat="1" applyFont="1"/>
  </cellXfs>
  <cellStyles count="2">
    <cellStyle name="標準" xfId="0" builtinId="0"/>
    <cellStyle name="標準_表36～4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yo36-4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36"/>
      <sheetName val="hyo36名目"/>
      <sheetName val="hyo37"/>
      <sheetName val="hyo38"/>
      <sheetName val="hyo39-41"/>
      <sheetName val="hyo42"/>
      <sheetName val="hyo43"/>
      <sheetName val="hyo43旧"/>
      <sheetName val="hyo44"/>
      <sheetName val="hyo4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5">
          <cell r="T5">
            <v>1045</v>
          </cell>
          <cell r="V5">
            <v>537</v>
          </cell>
        </row>
        <row r="6">
          <cell r="G6">
            <v>141</v>
          </cell>
          <cell r="I6">
            <v>71</v>
          </cell>
          <cell r="K6">
            <v>50</v>
          </cell>
          <cell r="T6">
            <v>860</v>
          </cell>
          <cell r="V6">
            <v>539</v>
          </cell>
        </row>
        <row r="7">
          <cell r="G7">
            <v>96</v>
          </cell>
          <cell r="I7">
            <v>43</v>
          </cell>
          <cell r="K7">
            <v>28</v>
          </cell>
          <cell r="T7">
            <v>630</v>
          </cell>
          <cell r="V7">
            <v>476</v>
          </cell>
        </row>
        <row r="8">
          <cell r="G8">
            <v>40</v>
          </cell>
          <cell r="I8">
            <v>48</v>
          </cell>
          <cell r="K8">
            <v>31</v>
          </cell>
          <cell r="T8">
            <v>182</v>
          </cell>
          <cell r="V8">
            <v>168</v>
          </cell>
        </row>
        <row r="9">
          <cell r="I9">
            <v>53</v>
          </cell>
          <cell r="K9">
            <v>34</v>
          </cell>
        </row>
        <row r="10">
          <cell r="I10">
            <v>52</v>
          </cell>
          <cell r="K10">
            <v>31</v>
          </cell>
          <cell r="T10">
            <v>298</v>
          </cell>
          <cell r="V10">
            <v>339</v>
          </cell>
        </row>
        <row r="11">
          <cell r="I11">
            <v>64</v>
          </cell>
          <cell r="K11">
            <v>40</v>
          </cell>
          <cell r="T11">
            <v>267</v>
          </cell>
          <cell r="V11">
            <v>706</v>
          </cell>
        </row>
        <row r="12">
          <cell r="I12">
            <v>52</v>
          </cell>
          <cell r="K12">
            <v>29</v>
          </cell>
          <cell r="T12">
            <v>875</v>
          </cell>
          <cell r="V12">
            <v>1063</v>
          </cell>
        </row>
        <row r="13">
          <cell r="I13">
            <v>78</v>
          </cell>
          <cell r="K13">
            <v>47</v>
          </cell>
          <cell r="T13">
            <v>1124</v>
          </cell>
          <cell r="V13">
            <v>1933</v>
          </cell>
        </row>
        <row r="14">
          <cell r="I14">
            <v>90</v>
          </cell>
          <cell r="K14">
            <v>52</v>
          </cell>
          <cell r="T14">
            <v>2405</v>
          </cell>
          <cell r="V14">
            <v>2383</v>
          </cell>
        </row>
        <row r="15">
          <cell r="I15">
            <v>111</v>
          </cell>
          <cell r="K15">
            <v>64</v>
          </cell>
          <cell r="T15">
            <v>2217</v>
          </cell>
          <cell r="V15">
            <v>1585</v>
          </cell>
        </row>
        <row r="16">
          <cell r="I16">
            <v>135</v>
          </cell>
          <cell r="K16">
            <v>80</v>
          </cell>
          <cell r="T16">
            <v>2372</v>
          </cell>
          <cell r="V16">
            <v>1765</v>
          </cell>
        </row>
        <row r="17">
          <cell r="I17">
            <v>119</v>
          </cell>
          <cell r="K17">
            <v>72</v>
          </cell>
          <cell r="T17">
            <v>2509</v>
          </cell>
          <cell r="V17">
            <v>2329</v>
          </cell>
        </row>
        <row r="18">
          <cell r="I18">
            <v>141</v>
          </cell>
          <cell r="K18">
            <v>71</v>
          </cell>
          <cell r="T18">
            <v>2683</v>
          </cell>
          <cell r="V18">
            <v>1778</v>
          </cell>
        </row>
        <row r="19">
          <cell r="I19">
            <v>134</v>
          </cell>
          <cell r="K19">
            <v>70</v>
          </cell>
          <cell r="T19">
            <v>2747</v>
          </cell>
          <cell r="V19">
            <v>1507</v>
          </cell>
        </row>
        <row r="20">
          <cell r="I20">
            <v>179</v>
          </cell>
          <cell r="K20">
            <v>107</v>
          </cell>
          <cell r="T20">
            <v>2476</v>
          </cell>
          <cell r="V20">
            <v>1075</v>
          </cell>
        </row>
        <row r="21">
          <cell r="I21">
            <v>157</v>
          </cell>
          <cell r="K21">
            <v>92</v>
          </cell>
          <cell r="T21">
            <v>2586</v>
          </cell>
          <cell r="V21">
            <v>1131</v>
          </cell>
        </row>
        <row r="22">
          <cell r="I22">
            <v>172</v>
          </cell>
          <cell r="K22">
            <v>105</v>
          </cell>
          <cell r="T22">
            <v>2636</v>
          </cell>
          <cell r="V22">
            <v>1629</v>
          </cell>
        </row>
        <row r="23">
          <cell r="I23">
            <v>147</v>
          </cell>
          <cell r="K23">
            <v>90</v>
          </cell>
          <cell r="T23">
            <v>3040</v>
          </cell>
          <cell r="V23">
            <v>2361</v>
          </cell>
        </row>
        <row r="24">
          <cell r="I24">
            <v>201</v>
          </cell>
          <cell r="K24">
            <v>121</v>
          </cell>
        </row>
        <row r="25">
          <cell r="I25">
            <v>190</v>
          </cell>
          <cell r="K25">
            <v>120</v>
          </cell>
        </row>
        <row r="26">
          <cell r="I26">
            <v>158</v>
          </cell>
          <cell r="K26">
            <v>90</v>
          </cell>
        </row>
        <row r="27">
          <cell r="I27">
            <v>272</v>
          </cell>
          <cell r="K27">
            <v>160</v>
          </cell>
        </row>
        <row r="28">
          <cell r="I28">
            <v>433</v>
          </cell>
          <cell r="K28">
            <v>196</v>
          </cell>
        </row>
        <row r="29">
          <cell r="I29">
            <v>313</v>
          </cell>
          <cell r="K29">
            <v>149</v>
          </cell>
        </row>
        <row r="30">
          <cell r="I30">
            <v>306</v>
          </cell>
          <cell r="K30">
            <v>153</v>
          </cell>
        </row>
        <row r="31">
          <cell r="I31">
            <v>248</v>
          </cell>
          <cell r="K31">
            <v>116</v>
          </cell>
        </row>
        <row r="32">
          <cell r="I32">
            <v>272</v>
          </cell>
          <cell r="K32">
            <v>40</v>
          </cell>
        </row>
        <row r="33">
          <cell r="I33">
            <v>278</v>
          </cell>
          <cell r="K33">
            <v>63</v>
          </cell>
        </row>
        <row r="34">
          <cell r="I34">
            <v>414</v>
          </cell>
          <cell r="K34">
            <v>272</v>
          </cell>
        </row>
        <row r="35">
          <cell r="I35">
            <v>285</v>
          </cell>
          <cell r="K35">
            <v>173</v>
          </cell>
        </row>
        <row r="36">
          <cell r="I36">
            <v>263</v>
          </cell>
          <cell r="K36">
            <v>148</v>
          </cell>
        </row>
        <row r="37">
          <cell r="I37">
            <v>314</v>
          </cell>
          <cell r="K37">
            <v>155</v>
          </cell>
        </row>
        <row r="38">
          <cell r="I38">
            <v>373</v>
          </cell>
          <cell r="K38">
            <v>257</v>
          </cell>
        </row>
        <row r="39">
          <cell r="I39">
            <v>460</v>
          </cell>
          <cell r="K39">
            <v>292</v>
          </cell>
        </row>
        <row r="40">
          <cell r="I40">
            <v>451</v>
          </cell>
          <cell r="K40">
            <v>148</v>
          </cell>
        </row>
        <row r="41">
          <cell r="I41">
            <v>465</v>
          </cell>
          <cell r="K41">
            <v>341</v>
          </cell>
        </row>
        <row r="42">
          <cell r="I42">
            <v>664</v>
          </cell>
          <cell r="K42">
            <v>604</v>
          </cell>
        </row>
        <row r="43">
          <cell r="I43">
            <v>837</v>
          </cell>
          <cell r="K43">
            <v>187</v>
          </cell>
        </row>
        <row r="44">
          <cell r="I44">
            <v>536</v>
          </cell>
          <cell r="K44">
            <v>242</v>
          </cell>
        </row>
        <row r="45">
          <cell r="I45">
            <v>596</v>
          </cell>
          <cell r="K45">
            <v>361</v>
          </cell>
        </row>
        <row r="46">
          <cell r="I46">
            <v>506</v>
          </cell>
          <cell r="K46">
            <v>371</v>
          </cell>
        </row>
        <row r="47">
          <cell r="I47">
            <v>499</v>
          </cell>
          <cell r="K47">
            <v>133</v>
          </cell>
        </row>
        <row r="48">
          <cell r="I48">
            <v>430</v>
          </cell>
          <cell r="K48">
            <v>99</v>
          </cell>
        </row>
        <row r="49">
          <cell r="I49">
            <v>505</v>
          </cell>
          <cell r="K49">
            <v>132</v>
          </cell>
        </row>
        <row r="50">
          <cell r="I50">
            <v>383</v>
          </cell>
          <cell r="K50">
            <v>155</v>
          </cell>
        </row>
        <row r="51">
          <cell r="I51">
            <v>525</v>
          </cell>
          <cell r="K51">
            <v>224</v>
          </cell>
        </row>
        <row r="52">
          <cell r="I52">
            <v>613</v>
          </cell>
          <cell r="K52">
            <v>240</v>
          </cell>
        </row>
        <row r="53">
          <cell r="I53">
            <v>582</v>
          </cell>
          <cell r="K53">
            <v>169</v>
          </cell>
        </row>
        <row r="54">
          <cell r="I54">
            <v>631</v>
          </cell>
          <cell r="K54">
            <v>158</v>
          </cell>
        </row>
        <row r="55">
          <cell r="I55">
            <v>523</v>
          </cell>
          <cell r="K55">
            <v>198</v>
          </cell>
        </row>
        <row r="56">
          <cell r="I56">
            <v>489</v>
          </cell>
          <cell r="K56">
            <v>154</v>
          </cell>
        </row>
        <row r="57">
          <cell r="I57">
            <v>612</v>
          </cell>
          <cell r="K57">
            <v>178</v>
          </cell>
        </row>
        <row r="58">
          <cell r="I58">
            <v>668</v>
          </cell>
          <cell r="K58">
            <v>234</v>
          </cell>
        </row>
        <row r="59">
          <cell r="I59">
            <v>718</v>
          </cell>
          <cell r="K59">
            <v>187</v>
          </cell>
        </row>
        <row r="60">
          <cell r="I60">
            <v>658</v>
          </cell>
          <cell r="K60">
            <v>181</v>
          </cell>
        </row>
        <row r="61">
          <cell r="I61">
            <v>672</v>
          </cell>
          <cell r="K61">
            <v>185</v>
          </cell>
        </row>
        <row r="62">
          <cell r="I62">
            <v>690</v>
          </cell>
          <cell r="K62">
            <v>198</v>
          </cell>
        </row>
        <row r="63">
          <cell r="I63">
            <v>1212</v>
          </cell>
          <cell r="K63">
            <v>228</v>
          </cell>
        </row>
        <row r="64">
          <cell r="I64">
            <v>1333</v>
          </cell>
          <cell r="K64">
            <v>216</v>
          </cell>
        </row>
        <row r="65">
          <cell r="I65">
            <v>1091</v>
          </cell>
          <cell r="K65">
            <v>299</v>
          </cell>
        </row>
        <row r="66">
          <cell r="I66">
            <v>951</v>
          </cell>
          <cell r="K66">
            <v>551</v>
          </cell>
        </row>
        <row r="67">
          <cell r="I67">
            <v>975</v>
          </cell>
          <cell r="K67">
            <v>678</v>
          </cell>
        </row>
        <row r="68">
          <cell r="I68">
            <v>1054</v>
          </cell>
          <cell r="K68">
            <v>434</v>
          </cell>
        </row>
        <row r="69">
          <cell r="I69">
            <v>773</v>
          </cell>
          <cell r="K69">
            <v>593</v>
          </cell>
        </row>
        <row r="70">
          <cell r="I70">
            <v>988</v>
          </cell>
          <cell r="K70">
            <v>438</v>
          </cell>
        </row>
        <row r="71">
          <cell r="I71">
            <v>1000</v>
          </cell>
          <cell r="K71">
            <v>299</v>
          </cell>
        </row>
        <row r="72">
          <cell r="I72">
            <v>1048</v>
          </cell>
          <cell r="K72">
            <v>430</v>
          </cell>
        </row>
      </sheetData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82"/>
  <sheetViews>
    <sheetView tabSelected="1" zoomScaleNormal="100" zoomScaleSheetLayoutView="100" workbookViewId="0">
      <selection activeCell="R75" sqref="R75"/>
    </sheetView>
  </sheetViews>
  <sheetFormatPr defaultRowHeight="13.5" x14ac:dyDescent="0.15"/>
  <cols>
    <col min="1" max="1" width="9.75" style="1" customWidth="1"/>
    <col min="2" max="2" width="6.625" style="2" customWidth="1"/>
    <col min="3" max="3" width="8" style="2" bestFit="1" customWidth="1"/>
    <col min="4" max="5" width="6.625" style="2" customWidth="1"/>
    <col min="6" max="11" width="8.625" style="2" customWidth="1"/>
    <col min="12" max="12" width="10.5" style="1" customWidth="1"/>
    <col min="13" max="13" width="6.5" style="1" customWidth="1"/>
    <col min="14" max="14" width="8" style="1" bestFit="1" customWidth="1"/>
    <col min="15" max="15" width="7.625" style="1" customWidth="1"/>
    <col min="16" max="16" width="7.125" style="1" bestFit="1" customWidth="1"/>
    <col min="17" max="17" width="9.75" style="1" bestFit="1" customWidth="1"/>
    <col min="18" max="18" width="7.75" style="1" customWidth="1"/>
    <col min="19" max="19" width="9.75" style="1" bestFit="1" customWidth="1"/>
    <col min="20" max="20" width="7.75" style="1" customWidth="1"/>
    <col min="21" max="21" width="9" style="1"/>
    <col min="22" max="23" width="8.75" style="1" customWidth="1"/>
    <col min="24" max="24" width="9" style="3"/>
    <col min="25" max="26" width="9.875" style="3" bestFit="1" customWidth="1"/>
    <col min="27" max="27" width="9.125" style="3" bestFit="1" customWidth="1"/>
    <col min="28" max="28" width="9" style="1"/>
    <col min="29" max="32" width="9" style="4"/>
    <col min="33" max="16384" width="9" style="1"/>
  </cols>
  <sheetData>
    <row r="1" spans="1:32" ht="14.25" thickBot="1" x14ac:dyDescent="0.2">
      <c r="A1" s="1" t="s">
        <v>0</v>
      </c>
    </row>
    <row r="2" spans="1:32" ht="14.25" thickBot="1" x14ac:dyDescent="0.2">
      <c r="F2" s="5" t="s">
        <v>1</v>
      </c>
      <c r="L2" s="6" t="s">
        <v>2</v>
      </c>
      <c r="M2" s="7" t="s">
        <v>3</v>
      </c>
      <c r="N2" s="7" t="s">
        <v>4</v>
      </c>
      <c r="O2" s="7" t="s">
        <v>5</v>
      </c>
      <c r="P2" s="7" t="s">
        <v>6</v>
      </c>
      <c r="Q2" s="8" t="s">
        <v>7</v>
      </c>
      <c r="R2" s="9"/>
      <c r="S2" s="8" t="s">
        <v>8</v>
      </c>
      <c r="T2" s="9"/>
      <c r="U2" s="8" t="s">
        <v>9</v>
      </c>
      <c r="V2" s="10"/>
      <c r="W2" s="11"/>
    </row>
    <row r="3" spans="1:32" s="4" customFormat="1" ht="12.75" thickBot="1" x14ac:dyDescent="0.2">
      <c r="A3" s="6" t="s">
        <v>2</v>
      </c>
      <c r="B3" s="12" t="s">
        <v>3</v>
      </c>
      <c r="C3" s="12" t="s">
        <v>10</v>
      </c>
      <c r="D3" s="12" t="s">
        <v>5</v>
      </c>
      <c r="E3" s="12" t="s">
        <v>6</v>
      </c>
      <c r="F3" s="8" t="s">
        <v>7</v>
      </c>
      <c r="G3" s="9"/>
      <c r="H3" s="8" t="s">
        <v>8</v>
      </c>
      <c r="I3" s="9"/>
      <c r="J3" s="8" t="s">
        <v>9</v>
      </c>
      <c r="K3" s="10"/>
      <c r="L3" s="13"/>
      <c r="M3" s="14"/>
      <c r="N3" s="14"/>
      <c r="O3" s="14"/>
      <c r="P3" s="14"/>
      <c r="Q3" s="15" t="s">
        <v>11</v>
      </c>
      <c r="R3" s="16" t="s">
        <v>12</v>
      </c>
      <c r="S3" s="16" t="s">
        <v>11</v>
      </c>
      <c r="T3" s="16" t="s">
        <v>12</v>
      </c>
      <c r="U3" s="16" t="s">
        <v>11</v>
      </c>
      <c r="V3" s="17" t="s">
        <v>12</v>
      </c>
      <c r="W3" s="11"/>
      <c r="X3" s="18" t="s">
        <v>13</v>
      </c>
      <c r="Y3" s="18"/>
      <c r="Z3" s="18"/>
      <c r="AA3" s="18"/>
      <c r="AC3" s="19" t="s">
        <v>14</v>
      </c>
      <c r="AD3" s="19"/>
      <c r="AE3" s="19"/>
      <c r="AF3" s="19"/>
    </row>
    <row r="4" spans="1:32" s="4" customFormat="1" thickTop="1" thickBot="1" x14ac:dyDescent="0.2">
      <c r="A4" s="13"/>
      <c r="B4" s="20"/>
      <c r="C4" s="20"/>
      <c r="D4" s="20"/>
      <c r="E4" s="20"/>
      <c r="F4" s="21" t="s">
        <v>11</v>
      </c>
      <c r="G4" s="22" t="s">
        <v>12</v>
      </c>
      <c r="H4" s="22" t="s">
        <v>11</v>
      </c>
      <c r="I4" s="22" t="s">
        <v>12</v>
      </c>
      <c r="J4" s="22" t="s">
        <v>11</v>
      </c>
      <c r="K4" s="23" t="s">
        <v>12</v>
      </c>
      <c r="L4" s="24"/>
      <c r="M4" s="25" t="s">
        <v>15</v>
      </c>
      <c r="N4" s="25" t="s">
        <v>15</v>
      </c>
      <c r="O4" s="25" t="s">
        <v>15</v>
      </c>
      <c r="P4" s="25" t="s">
        <v>15</v>
      </c>
      <c r="Q4" s="26" t="s">
        <v>16</v>
      </c>
      <c r="R4" s="25" t="s">
        <v>17</v>
      </c>
      <c r="S4" s="25" t="s">
        <v>16</v>
      </c>
      <c r="T4" s="25" t="s">
        <v>17</v>
      </c>
      <c r="U4" s="25" t="s">
        <v>16</v>
      </c>
      <c r="V4" s="27" t="s">
        <v>18</v>
      </c>
      <c r="W4" s="11"/>
      <c r="X4" s="3" t="s">
        <v>19</v>
      </c>
      <c r="Y4" s="3" t="s">
        <v>19</v>
      </c>
      <c r="Z4" s="3" t="s">
        <v>20</v>
      </c>
      <c r="AA4" s="3" t="s">
        <v>21</v>
      </c>
      <c r="AC4" s="4" t="s">
        <v>19</v>
      </c>
      <c r="AD4" s="4" t="s">
        <v>19</v>
      </c>
      <c r="AE4" s="4" t="s">
        <v>20</v>
      </c>
      <c r="AF4" s="4" t="s">
        <v>21</v>
      </c>
    </row>
    <row r="5" spans="1:32" ht="14.25" thickTop="1" x14ac:dyDescent="0.15">
      <c r="A5" s="24"/>
      <c r="B5" s="28" t="s">
        <v>15</v>
      </c>
      <c r="C5" s="28" t="s">
        <v>15</v>
      </c>
      <c r="D5" s="28" t="s">
        <v>15</v>
      </c>
      <c r="E5" s="28" t="s">
        <v>15</v>
      </c>
      <c r="F5" s="29" t="s">
        <v>16</v>
      </c>
      <c r="G5" s="28" t="s">
        <v>17</v>
      </c>
      <c r="H5" s="28" t="s">
        <v>16</v>
      </c>
      <c r="I5" s="28" t="s">
        <v>17</v>
      </c>
      <c r="J5" s="28" t="s">
        <v>16</v>
      </c>
      <c r="K5" s="30" t="s">
        <v>18</v>
      </c>
      <c r="L5" s="31" t="s">
        <v>22</v>
      </c>
      <c r="M5" s="32" t="s">
        <v>23</v>
      </c>
      <c r="N5" s="32" t="s">
        <v>23</v>
      </c>
      <c r="O5" s="32" t="s">
        <v>23</v>
      </c>
      <c r="P5" s="32" t="str">
        <f>IF(SUM(M5:O5)=0,"－",SUM(M5:O5))</f>
        <v>－</v>
      </c>
      <c r="Q5" s="32"/>
      <c r="R5" s="32"/>
      <c r="S5" s="32">
        <v>104796</v>
      </c>
      <c r="T5" s="32">
        <f>[1]hyo43旧!T6*'hyo43'!$AA$23</f>
        <v>888.37999999999988</v>
      </c>
      <c r="U5" s="32">
        <v>65714</v>
      </c>
      <c r="V5" s="33">
        <f>[1]hyo43旧!V6*'hyo43'!$AA$23</f>
        <v>556.78699999999992</v>
      </c>
      <c r="W5" s="34"/>
      <c r="Y5" s="3">
        <f>ROUND(AD5,1)</f>
        <v>659.9</v>
      </c>
      <c r="AD5" s="4">
        <v>659.86935650197665</v>
      </c>
    </row>
    <row r="6" spans="1:32" ht="11.25" customHeight="1" x14ac:dyDescent="0.15">
      <c r="A6" s="31" t="s">
        <v>24</v>
      </c>
      <c r="B6" s="32"/>
      <c r="C6" s="32"/>
      <c r="D6" s="32"/>
      <c r="E6" s="32" t="str">
        <f t="shared" ref="E6:E62" si="0">IF(SUM(B6:D6)=0,"",SUM(B6:D6))</f>
        <v/>
      </c>
      <c r="F6" s="32">
        <v>3208</v>
      </c>
      <c r="G6" s="32">
        <f>[1]hyo43旧!G6*'hyo43'!$X$8</f>
        <v>148.05000000000001</v>
      </c>
      <c r="H6" s="32">
        <v>1671</v>
      </c>
      <c r="I6" s="32">
        <f>[1]hyo43旧!I6*'hyo43'!$AA$23</f>
        <v>73.342999999999989</v>
      </c>
      <c r="J6" s="32">
        <v>1180</v>
      </c>
      <c r="K6" s="35">
        <f>[1]hyo43旧!K6*'hyo43'!$AA$23</f>
        <v>51.65</v>
      </c>
      <c r="L6" s="31" t="s">
        <v>25</v>
      </c>
      <c r="M6" s="32" t="s">
        <v>23</v>
      </c>
      <c r="N6" s="32" t="s">
        <v>23</v>
      </c>
      <c r="O6" s="32" t="s">
        <v>23</v>
      </c>
      <c r="P6" s="32" t="str">
        <f>IF(SUM(M6:O6)=0,"－",SUM(M6:O6))</f>
        <v>－</v>
      </c>
      <c r="Q6" s="32"/>
      <c r="R6" s="32"/>
      <c r="S6" s="32">
        <v>105344</v>
      </c>
      <c r="T6" s="32">
        <f>[1]hyo43旧!T7*'hyo43'!$AA$23</f>
        <v>650.79</v>
      </c>
      <c r="U6" s="32">
        <v>79531</v>
      </c>
      <c r="V6" s="33">
        <f>[1]hyo43旧!V7*'hyo43'!$AA$23</f>
        <v>491.70799999999997</v>
      </c>
      <c r="W6" s="34"/>
      <c r="Y6" s="3">
        <f>ROUND(AD6,1)</f>
        <v>572.20000000000005</v>
      </c>
      <c r="AD6" s="4">
        <v>572.17907656815919</v>
      </c>
    </row>
    <row r="7" spans="1:32" ht="11.25" customHeight="1" x14ac:dyDescent="0.15">
      <c r="A7" s="31" t="s">
        <v>26</v>
      </c>
      <c r="B7" s="32"/>
      <c r="C7" s="32"/>
      <c r="D7" s="32"/>
      <c r="E7" s="32" t="str">
        <f t="shared" si="0"/>
        <v/>
      </c>
      <c r="F7" s="32">
        <v>2174</v>
      </c>
      <c r="G7" s="32">
        <f>[1]hyo43旧!G7*'hyo43'!$X$8</f>
        <v>100.80000000000001</v>
      </c>
      <c r="H7" s="32">
        <v>1009</v>
      </c>
      <c r="I7" s="32">
        <f>[1]hyo43旧!I7*'hyo43'!$AA$23</f>
        <v>44.418999999999997</v>
      </c>
      <c r="J7" s="32">
        <v>654</v>
      </c>
      <c r="K7" s="35">
        <f>ROUND([1]hyo43旧!K7*'hyo43'!$AA$23,0)</f>
        <v>29</v>
      </c>
      <c r="L7" s="31" t="s">
        <v>27</v>
      </c>
      <c r="M7" s="32" t="s">
        <v>23</v>
      </c>
      <c r="N7" s="32" t="s">
        <v>23</v>
      </c>
      <c r="O7" s="32" t="s">
        <v>23</v>
      </c>
      <c r="P7" s="32" t="str">
        <f>IF(SUM(M7:O7)=0,"－",SUM(M7:O7))</f>
        <v>－</v>
      </c>
      <c r="Q7" s="32"/>
      <c r="R7" s="32"/>
      <c r="S7" s="32">
        <v>113388</v>
      </c>
      <c r="T7" s="32">
        <f>[1]hyo43旧!T8*'hyo43'!$AA$23</f>
        <v>188.00599999999997</v>
      </c>
      <c r="U7" s="32">
        <v>104427</v>
      </c>
      <c r="V7" s="33">
        <f>[1]hyo43旧!V8*'hyo43'!$AA$23</f>
        <v>173.54399999999998</v>
      </c>
      <c r="W7" s="34"/>
      <c r="Y7" s="3">
        <f>ROUND(AD7,1)</f>
        <v>465.5</v>
      </c>
      <c r="AD7" s="4">
        <v>465.47541093788078</v>
      </c>
    </row>
    <row r="8" spans="1:32" ht="11.25" customHeight="1" x14ac:dyDescent="0.15">
      <c r="A8" s="31" t="s">
        <v>28</v>
      </c>
      <c r="B8" s="32"/>
      <c r="C8" s="32"/>
      <c r="D8" s="32"/>
      <c r="E8" s="32" t="str">
        <f t="shared" si="0"/>
        <v/>
      </c>
      <c r="F8" s="32">
        <v>911</v>
      </c>
      <c r="G8" s="32">
        <f>[1]hyo43旧!G8*'hyo43'!$X$8</f>
        <v>42</v>
      </c>
      <c r="H8" s="32">
        <v>1141</v>
      </c>
      <c r="I8" s="32">
        <f>[1]hyo43旧!I8*'hyo43'!$AA$23</f>
        <v>49.583999999999996</v>
      </c>
      <c r="J8" s="32">
        <v>724</v>
      </c>
      <c r="K8" s="35">
        <f>[1]hyo43旧!K8*'hyo43'!$AA$23</f>
        <v>32.022999999999996</v>
      </c>
      <c r="L8" s="31"/>
      <c r="M8" s="32"/>
      <c r="N8" s="32"/>
      <c r="O8" s="32"/>
      <c r="P8" s="32"/>
      <c r="Q8" s="32" t="s">
        <v>29</v>
      </c>
      <c r="R8" s="32"/>
      <c r="S8" s="32" t="s">
        <v>29</v>
      </c>
      <c r="T8" s="32"/>
      <c r="U8" s="32" t="s">
        <v>29</v>
      </c>
      <c r="V8" s="33"/>
      <c r="W8" s="34"/>
      <c r="X8" s="36">
        <f>ROUND(AC8,3)</f>
        <v>1.05</v>
      </c>
      <c r="Y8" s="3" t="s">
        <v>23</v>
      </c>
      <c r="AC8" s="4">
        <f>AD54</f>
        <v>1.0504201680672269</v>
      </c>
      <c r="AD8" s="4" t="s">
        <v>23</v>
      </c>
    </row>
    <row r="9" spans="1:32" ht="11.25" customHeight="1" x14ac:dyDescent="0.15">
      <c r="A9" s="31" t="s">
        <v>30</v>
      </c>
      <c r="B9" s="32"/>
      <c r="C9" s="32"/>
      <c r="D9" s="32"/>
      <c r="E9" s="32" t="str">
        <f t="shared" si="0"/>
        <v/>
      </c>
      <c r="F9" s="32">
        <v>3023</v>
      </c>
      <c r="G9" s="32">
        <f t="shared" ref="G9:G72" si="1">F9*$X9/100000</f>
        <v>138.96428699999998</v>
      </c>
      <c r="H9" s="32">
        <v>1255</v>
      </c>
      <c r="I9" s="32">
        <f>[1]hyo43旧!I9*'hyo43'!$AA$23</f>
        <v>54.748999999999995</v>
      </c>
      <c r="J9" s="32">
        <v>796</v>
      </c>
      <c r="K9" s="35">
        <f>[1]hyo43旧!K9*'hyo43'!$AA$23</f>
        <v>35.122</v>
      </c>
      <c r="L9" s="31" t="s">
        <v>31</v>
      </c>
      <c r="M9" s="32">
        <v>73</v>
      </c>
      <c r="N9" s="32">
        <v>32</v>
      </c>
      <c r="O9" s="32">
        <v>144</v>
      </c>
      <c r="P9" s="32">
        <f t="shared" ref="P9:P60" si="2">IF(SUM(M9:O9)=0,"－",SUM(M9:O9))</f>
        <v>249</v>
      </c>
      <c r="Q9" s="32">
        <v>8083</v>
      </c>
      <c r="R9" s="32">
        <f t="shared" ref="R9:R63" si="3">+Q9*Y10/100</f>
        <v>3200.22136</v>
      </c>
      <c r="S9" s="32">
        <v>377</v>
      </c>
      <c r="T9" s="32">
        <f>[1]hyo43旧!T10*'hyo43'!$AA$23</f>
        <v>307.834</v>
      </c>
      <c r="U9" s="32">
        <v>429</v>
      </c>
      <c r="V9" s="33">
        <f>[1]hyo43旧!V10*'hyo43'!$AA$23</f>
        <v>350.18699999999995</v>
      </c>
      <c r="W9" s="34"/>
      <c r="X9" s="3">
        <f t="shared" ref="X9:X71" si="4">ROUND(AC9,1)</f>
        <v>4596.8999999999996</v>
      </c>
      <c r="AC9" s="4">
        <v>4596.8640668523685</v>
      </c>
    </row>
    <row r="10" spans="1:32" ht="11.25" customHeight="1" x14ac:dyDescent="0.15">
      <c r="A10" s="31" t="s">
        <v>32</v>
      </c>
      <c r="B10" s="32"/>
      <c r="C10" s="32"/>
      <c r="D10" s="32"/>
      <c r="E10" s="32" t="str">
        <f t="shared" si="0"/>
        <v/>
      </c>
      <c r="F10" s="32">
        <v>2912</v>
      </c>
      <c r="G10" s="32">
        <f t="shared" si="1"/>
        <v>115.798592</v>
      </c>
      <c r="H10" s="32">
        <v>1406</v>
      </c>
      <c r="I10" s="32">
        <f>[1]hyo43旧!I10*'hyo43'!$AA$23</f>
        <v>53.715999999999994</v>
      </c>
      <c r="J10" s="32">
        <v>835</v>
      </c>
      <c r="K10" s="35">
        <f>[1]hyo43旧!K10*'hyo43'!$AA$23</f>
        <v>32.022999999999996</v>
      </c>
      <c r="L10" s="31" t="s">
        <v>33</v>
      </c>
      <c r="M10" s="32">
        <v>1475</v>
      </c>
      <c r="N10" s="32">
        <v>304</v>
      </c>
      <c r="O10" s="32">
        <v>6091</v>
      </c>
      <c r="P10" s="32">
        <f t="shared" si="2"/>
        <v>7870</v>
      </c>
      <c r="Q10" s="32">
        <v>99093</v>
      </c>
      <c r="R10" s="32">
        <f t="shared" si="3"/>
        <v>15528.864029999999</v>
      </c>
      <c r="S10" s="32">
        <v>800</v>
      </c>
      <c r="T10" s="32">
        <f>[1]hyo43旧!T11*'hyo43'!$AA$23</f>
        <v>275.81099999999998</v>
      </c>
      <c r="U10" s="32">
        <v>2116</v>
      </c>
      <c r="V10" s="33">
        <f>[1]hyo43旧!V11*'hyo43'!$AA$23</f>
        <v>729.29799999999989</v>
      </c>
      <c r="W10" s="34"/>
      <c r="X10" s="3">
        <f t="shared" si="4"/>
        <v>3976.6</v>
      </c>
      <c r="Y10" s="36">
        <f>ROUND(AD10,3)</f>
        <v>39.591999999999999</v>
      </c>
      <c r="AC10" s="4">
        <v>3976.5643373493981</v>
      </c>
      <c r="AD10" s="4">
        <v>39.592161390118598</v>
      </c>
    </row>
    <row r="11" spans="1:32" ht="11.25" customHeight="1" x14ac:dyDescent="0.15">
      <c r="A11" s="31" t="s">
        <v>34</v>
      </c>
      <c r="B11" s="32"/>
      <c r="C11" s="32"/>
      <c r="D11" s="32"/>
      <c r="E11" s="32" t="str">
        <f t="shared" si="0"/>
        <v/>
      </c>
      <c r="F11" s="32">
        <v>4188</v>
      </c>
      <c r="G11" s="32">
        <f t="shared" si="1"/>
        <v>139.62373200000002</v>
      </c>
      <c r="H11" s="32">
        <v>2082</v>
      </c>
      <c r="I11" s="32">
        <f>[1]hyo43旧!I11*'hyo43'!$AA$23</f>
        <v>66.111999999999995</v>
      </c>
      <c r="J11" s="32">
        <v>1297</v>
      </c>
      <c r="K11" s="35">
        <f>[1]hyo43旧!K11*'hyo43'!$AA$23</f>
        <v>41.319999999999993</v>
      </c>
      <c r="L11" s="31" t="s">
        <v>35</v>
      </c>
      <c r="M11" s="32">
        <v>761</v>
      </c>
      <c r="N11" s="32">
        <v>400</v>
      </c>
      <c r="O11" s="32">
        <v>2079</v>
      </c>
      <c r="P11" s="32">
        <f t="shared" si="2"/>
        <v>3240</v>
      </c>
      <c r="Q11" s="32">
        <v>134709</v>
      </c>
      <c r="R11" s="32">
        <f t="shared" si="3"/>
        <v>12153.44598</v>
      </c>
      <c r="S11" s="32">
        <v>5202</v>
      </c>
      <c r="T11" s="32">
        <f>[1]hyo43旧!T12*'hyo43'!$AA$23</f>
        <v>903.87499999999989</v>
      </c>
      <c r="U11" s="32">
        <v>6320</v>
      </c>
      <c r="V11" s="33">
        <f>[1]hyo43旧!V12*'hyo43'!$AA$23</f>
        <v>1098.079</v>
      </c>
      <c r="W11" s="34"/>
      <c r="X11" s="3">
        <f t="shared" si="4"/>
        <v>3333.9</v>
      </c>
      <c r="Y11" s="36">
        <f t="shared" ref="Y11:Y64" si="5">ROUND(AD11,3)</f>
        <v>15.670999999999999</v>
      </c>
      <c r="AC11" s="4">
        <v>3333.8872727272733</v>
      </c>
      <c r="AD11" s="4">
        <v>15.671146683076971</v>
      </c>
    </row>
    <row r="12" spans="1:32" ht="11.25" customHeight="1" x14ac:dyDescent="0.15">
      <c r="A12" s="31" t="s">
        <v>36</v>
      </c>
      <c r="B12" s="32"/>
      <c r="C12" s="32"/>
      <c r="D12" s="32"/>
      <c r="E12" s="32" t="str">
        <f t="shared" si="0"/>
        <v/>
      </c>
      <c r="F12" s="32">
        <v>4067</v>
      </c>
      <c r="G12" s="32">
        <f t="shared" si="1"/>
        <v>122.70139</v>
      </c>
      <c r="H12" s="32">
        <v>1866</v>
      </c>
      <c r="I12" s="32">
        <f>[1]hyo43旧!I12*'hyo43'!$AA$23</f>
        <v>53.715999999999994</v>
      </c>
      <c r="J12" s="32">
        <v>1054</v>
      </c>
      <c r="K12" s="35">
        <f>[1]hyo43旧!K12*'hyo43'!$AA$23</f>
        <v>29.956999999999997</v>
      </c>
      <c r="L12" s="31" t="s">
        <v>37</v>
      </c>
      <c r="M12" s="32">
        <v>697</v>
      </c>
      <c r="N12" s="32">
        <v>386</v>
      </c>
      <c r="O12" s="32">
        <v>2450</v>
      </c>
      <c r="P12" s="32">
        <f t="shared" si="2"/>
        <v>3533</v>
      </c>
      <c r="Q12" s="32">
        <v>151615</v>
      </c>
      <c r="R12" s="32">
        <f t="shared" si="3"/>
        <v>11337.769699999999</v>
      </c>
      <c r="S12" s="32">
        <v>9264</v>
      </c>
      <c r="T12" s="32">
        <f>[1]hyo43旧!T13*'hyo43'!$AA$23</f>
        <v>1161.0919999999999</v>
      </c>
      <c r="U12" s="32">
        <v>15924</v>
      </c>
      <c r="V12" s="33">
        <f>[1]hyo43旧!V13*'hyo43'!$AA$23</f>
        <v>1996.7889999999998</v>
      </c>
      <c r="W12" s="34"/>
      <c r="X12" s="3">
        <f t="shared" si="4"/>
        <v>3017</v>
      </c>
      <c r="Y12" s="36">
        <f t="shared" si="5"/>
        <v>9.0220000000000002</v>
      </c>
      <c r="AC12" s="4">
        <v>3016.9546617915908</v>
      </c>
      <c r="AD12" s="4">
        <v>9.0217863827666793</v>
      </c>
    </row>
    <row r="13" spans="1:32" ht="11.25" customHeight="1" x14ac:dyDescent="0.15">
      <c r="A13" s="31" t="s">
        <v>38</v>
      </c>
      <c r="B13" s="32"/>
      <c r="C13" s="32"/>
      <c r="D13" s="32"/>
      <c r="E13" s="32" t="str">
        <f t="shared" si="0"/>
        <v/>
      </c>
      <c r="F13" s="32">
        <v>9797</v>
      </c>
      <c r="G13" s="32">
        <f t="shared" si="1"/>
        <v>324.00638399999997</v>
      </c>
      <c r="H13" s="32">
        <v>2558</v>
      </c>
      <c r="I13" s="32">
        <f>[1]hyo43旧!I13*'hyo43'!$AA$23</f>
        <v>80.573999999999998</v>
      </c>
      <c r="J13" s="32">
        <v>1546</v>
      </c>
      <c r="K13" s="35">
        <f>[1]hyo43旧!K13*'hyo43'!$AA$23</f>
        <v>48.550999999999995</v>
      </c>
      <c r="L13" s="31" t="s">
        <v>39</v>
      </c>
      <c r="M13" s="32">
        <v>615</v>
      </c>
      <c r="N13" s="32">
        <v>281</v>
      </c>
      <c r="O13" s="32">
        <v>10329</v>
      </c>
      <c r="P13" s="32">
        <f t="shared" si="2"/>
        <v>11225</v>
      </c>
      <c r="Q13" s="32">
        <v>198877</v>
      </c>
      <c r="R13" s="32">
        <f t="shared" si="3"/>
        <v>14325.11031</v>
      </c>
      <c r="S13" s="32">
        <v>22830</v>
      </c>
      <c r="T13" s="32">
        <f>[1]hyo43旧!T14*'hyo43'!$AA$23</f>
        <v>2484.3649999999998</v>
      </c>
      <c r="U13" s="32">
        <v>22619</v>
      </c>
      <c r="V13" s="33">
        <f>[1]hyo43旧!V14*'hyo43'!$AA$23</f>
        <v>2461.6389999999997</v>
      </c>
      <c r="W13" s="34"/>
      <c r="X13" s="3">
        <f t="shared" si="4"/>
        <v>3307.2</v>
      </c>
      <c r="Y13" s="36">
        <f t="shared" si="5"/>
        <v>7.4779999999999998</v>
      </c>
      <c r="AC13" s="4">
        <v>3307.1627254509021</v>
      </c>
      <c r="AD13" s="4">
        <v>7.478328356361958</v>
      </c>
    </row>
    <row r="14" spans="1:32" ht="11.25" customHeight="1" x14ac:dyDescent="0.15">
      <c r="A14" s="31" t="s">
        <v>40</v>
      </c>
      <c r="B14" s="32"/>
      <c r="C14" s="32"/>
      <c r="D14" s="32"/>
      <c r="E14" s="32" t="str">
        <f t="shared" si="0"/>
        <v/>
      </c>
      <c r="F14" s="32">
        <v>1444</v>
      </c>
      <c r="G14" s="32">
        <f t="shared" si="1"/>
        <v>61.10286</v>
      </c>
      <c r="H14" s="32">
        <v>2310</v>
      </c>
      <c r="I14" s="32">
        <f>[1]hyo43旧!I14*'hyo43'!$AA$23</f>
        <v>92.97</v>
      </c>
      <c r="J14" s="32">
        <v>1318</v>
      </c>
      <c r="K14" s="35">
        <f>[1]hyo43旧!K14*'hyo43'!$AA$23</f>
        <v>53.715999999999994</v>
      </c>
      <c r="L14" s="31" t="s">
        <v>41</v>
      </c>
      <c r="M14" s="32">
        <v>920</v>
      </c>
      <c r="N14" s="32">
        <v>453</v>
      </c>
      <c r="O14" s="32">
        <v>7193</v>
      </c>
      <c r="P14" s="32">
        <f t="shared" si="2"/>
        <v>8566</v>
      </c>
      <c r="Q14" s="32">
        <v>196339</v>
      </c>
      <c r="R14" s="32">
        <f t="shared" si="3"/>
        <v>11786.230170000001</v>
      </c>
      <c r="S14" s="32">
        <v>27150</v>
      </c>
      <c r="T14" s="32">
        <f>[1]hyo43旧!T15*'hyo43'!$AA$23</f>
        <v>2290.1609999999996</v>
      </c>
      <c r="U14" s="32">
        <v>19417</v>
      </c>
      <c r="V14" s="33">
        <f>[1]hyo43旧!V15*'hyo43'!$AA$23</f>
        <v>1637.3049999999998</v>
      </c>
      <c r="W14" s="34"/>
      <c r="X14" s="3">
        <f t="shared" si="4"/>
        <v>4231.5</v>
      </c>
      <c r="Y14" s="36">
        <f t="shared" si="5"/>
        <v>7.2030000000000003</v>
      </c>
      <c r="AC14" s="4">
        <v>4231.4723076923074</v>
      </c>
      <c r="AD14" s="4">
        <v>7.2030908426188178</v>
      </c>
    </row>
    <row r="15" spans="1:32" ht="11.25" customHeight="1" x14ac:dyDescent="0.15">
      <c r="A15" s="31" t="s">
        <v>42</v>
      </c>
      <c r="B15" s="32"/>
      <c r="C15" s="32"/>
      <c r="D15" s="32"/>
      <c r="E15" s="32" t="str">
        <f t="shared" si="0"/>
        <v/>
      </c>
      <c r="F15" s="32">
        <v>9865</v>
      </c>
      <c r="G15" s="32">
        <f t="shared" si="1"/>
        <v>500.92496999999997</v>
      </c>
      <c r="H15" s="32">
        <v>2364</v>
      </c>
      <c r="I15" s="32">
        <f>[1]hyo43旧!I15*'hyo43'!$AA$23</f>
        <v>114.663</v>
      </c>
      <c r="J15" s="32">
        <v>1359</v>
      </c>
      <c r="K15" s="35">
        <f>[1]hyo43旧!K15*'hyo43'!$AA$23</f>
        <v>66.111999999999995</v>
      </c>
      <c r="L15" s="31" t="s">
        <v>43</v>
      </c>
      <c r="M15" s="32">
        <v>256</v>
      </c>
      <c r="N15" s="32">
        <v>110</v>
      </c>
      <c r="O15" s="32">
        <v>1208</v>
      </c>
      <c r="P15" s="32">
        <f t="shared" si="2"/>
        <v>1574</v>
      </c>
      <c r="Q15" s="32">
        <v>105365</v>
      </c>
      <c r="R15" s="32">
        <f t="shared" si="3"/>
        <v>6064.809400000001</v>
      </c>
      <c r="S15" s="32">
        <v>32779</v>
      </c>
      <c r="T15" s="32">
        <f>[1]hyo43旧!T16*'hyo43'!$AA$23</f>
        <v>2450.2759999999998</v>
      </c>
      <c r="U15" s="32">
        <v>24392</v>
      </c>
      <c r="V15" s="33">
        <f>[1]hyo43旧!V16*'hyo43'!$AA$23</f>
        <v>1823.2449999999999</v>
      </c>
      <c r="W15" s="34"/>
      <c r="X15" s="3">
        <f t="shared" si="4"/>
        <v>5077.8</v>
      </c>
      <c r="Y15" s="36">
        <f t="shared" si="5"/>
        <v>6.0030000000000001</v>
      </c>
      <c r="AC15" s="4">
        <v>5077.7667692307705</v>
      </c>
      <c r="AD15" s="4">
        <v>6.0029941459399065</v>
      </c>
    </row>
    <row r="16" spans="1:32" ht="11.25" customHeight="1" x14ac:dyDescent="0.15">
      <c r="A16" s="31" t="s">
        <v>44</v>
      </c>
      <c r="B16" s="32"/>
      <c r="C16" s="32"/>
      <c r="D16" s="32"/>
      <c r="E16" s="32" t="str">
        <f t="shared" si="0"/>
        <v/>
      </c>
      <c r="F16" s="32">
        <v>27337</v>
      </c>
      <c r="G16" s="32">
        <f t="shared" si="1"/>
        <v>1322.974115</v>
      </c>
      <c r="H16" s="32">
        <v>3010</v>
      </c>
      <c r="I16" s="32">
        <f>[1]hyo43旧!I16*'hyo43'!$AA$23</f>
        <v>139.45499999999998</v>
      </c>
      <c r="J16" s="32">
        <v>1798</v>
      </c>
      <c r="K16" s="35">
        <f>[1]hyo43旧!K16*'hyo43'!$AA$23</f>
        <v>82.639999999999986</v>
      </c>
      <c r="L16" s="31" t="s">
        <v>45</v>
      </c>
      <c r="M16" s="32">
        <v>2497</v>
      </c>
      <c r="N16" s="32">
        <v>480</v>
      </c>
      <c r="O16" s="32">
        <v>12240</v>
      </c>
      <c r="P16" s="32">
        <f t="shared" si="2"/>
        <v>15217</v>
      </c>
      <c r="Q16" s="32">
        <v>594082</v>
      </c>
      <c r="R16" s="32">
        <f t="shared" si="3"/>
        <v>32401.232279999997</v>
      </c>
      <c r="S16" s="32">
        <v>37764</v>
      </c>
      <c r="T16" s="32">
        <f>[1]hyo43旧!T17*'hyo43'!$AA$23</f>
        <v>2591.7969999999996</v>
      </c>
      <c r="U16" s="32">
        <v>35050</v>
      </c>
      <c r="V16" s="33">
        <f>[1]hyo43旧!V17*'hyo43'!$AA$23</f>
        <v>2405.857</v>
      </c>
      <c r="W16" s="34"/>
      <c r="X16" s="3">
        <f t="shared" si="4"/>
        <v>4839.5</v>
      </c>
      <c r="Y16" s="36">
        <f t="shared" si="5"/>
        <v>5.7560000000000002</v>
      </c>
      <c r="AC16" s="4">
        <v>4839.5137829912028</v>
      </c>
      <c r="AD16" s="4">
        <v>5.7562133037104255</v>
      </c>
    </row>
    <row r="17" spans="1:32" ht="11.25" customHeight="1" x14ac:dyDescent="0.15">
      <c r="A17" s="31" t="s">
        <v>46</v>
      </c>
      <c r="B17" s="32"/>
      <c r="C17" s="32"/>
      <c r="D17" s="32"/>
      <c r="E17" s="32" t="str">
        <f t="shared" si="0"/>
        <v/>
      </c>
      <c r="F17" s="32">
        <v>6815</v>
      </c>
      <c r="G17" s="32">
        <f t="shared" si="1"/>
        <v>359.31405999999998</v>
      </c>
      <c r="H17" s="32">
        <v>2473</v>
      </c>
      <c r="I17" s="32">
        <f>[1]hyo43旧!I17*'hyo43'!$AA$23</f>
        <v>122.92699999999999</v>
      </c>
      <c r="J17" s="32">
        <v>1487</v>
      </c>
      <c r="K17" s="35">
        <f>[1]hyo43旧!K17*'hyo43'!$AA$23</f>
        <v>74.375999999999991</v>
      </c>
      <c r="L17" s="31" t="s">
        <v>47</v>
      </c>
      <c r="M17" s="32">
        <v>1826</v>
      </c>
      <c r="N17" s="32">
        <v>477</v>
      </c>
      <c r="O17" s="32">
        <v>2380</v>
      </c>
      <c r="P17" s="32">
        <f t="shared" si="2"/>
        <v>4683</v>
      </c>
      <c r="Q17" s="32">
        <v>210331</v>
      </c>
      <c r="R17" s="32">
        <f t="shared" si="3"/>
        <v>11054.997360000001</v>
      </c>
      <c r="S17" s="32">
        <v>40842</v>
      </c>
      <c r="T17" s="32">
        <f>[1]hyo43旧!T18*'hyo43'!$AA$23</f>
        <v>2771.5389999999998</v>
      </c>
      <c r="U17" s="32">
        <v>27070</v>
      </c>
      <c r="V17" s="33">
        <f>[1]hyo43旧!V18*'hyo43'!$AA$23</f>
        <v>1836.6739999999998</v>
      </c>
      <c r="W17" s="34"/>
      <c r="X17" s="3">
        <f t="shared" si="4"/>
        <v>5272.4</v>
      </c>
      <c r="Y17" s="36">
        <f t="shared" si="5"/>
        <v>5.4539999999999997</v>
      </c>
      <c r="AC17" s="4">
        <v>5272.4415335463264</v>
      </c>
      <c r="AD17" s="4">
        <v>5.4536384435407186</v>
      </c>
    </row>
    <row r="18" spans="1:32" ht="11.25" customHeight="1" x14ac:dyDescent="0.15">
      <c r="A18" s="31" t="s">
        <v>48</v>
      </c>
      <c r="B18" s="32"/>
      <c r="C18" s="32"/>
      <c r="D18" s="32"/>
      <c r="E18" s="32" t="str">
        <f t="shared" si="0"/>
        <v/>
      </c>
      <c r="F18" s="32">
        <v>3080</v>
      </c>
      <c r="G18" s="32">
        <f t="shared" si="1"/>
        <v>157.85308000000001</v>
      </c>
      <c r="H18" s="32">
        <v>2970</v>
      </c>
      <c r="I18" s="32">
        <f>[1]hyo43旧!I18*'hyo43'!$AA$23</f>
        <v>145.65299999999999</v>
      </c>
      <c r="J18" s="32">
        <v>1492</v>
      </c>
      <c r="K18" s="35">
        <f>[1]hyo43旧!K18*'hyo43'!$AA$23</f>
        <v>73.342999999999989</v>
      </c>
      <c r="L18" s="31" t="s">
        <v>49</v>
      </c>
      <c r="M18" s="32">
        <v>355</v>
      </c>
      <c r="N18" s="32">
        <v>58</v>
      </c>
      <c r="O18" s="32">
        <v>651</v>
      </c>
      <c r="P18" s="32">
        <f t="shared" si="2"/>
        <v>1064</v>
      </c>
      <c r="Q18" s="32">
        <v>97594</v>
      </c>
      <c r="R18" s="32">
        <f t="shared" si="3"/>
        <v>5137.3481600000005</v>
      </c>
      <c r="S18" s="32">
        <v>41582</v>
      </c>
      <c r="T18" s="32">
        <f>[1]hyo43旧!T19*'hyo43'!$AA$23</f>
        <v>2837.6509999999998</v>
      </c>
      <c r="U18" s="32">
        <v>22811</v>
      </c>
      <c r="V18" s="33">
        <f>[1]hyo43旧!V19*'hyo43'!$AA$23</f>
        <v>1556.7309999999998</v>
      </c>
      <c r="W18" s="34"/>
      <c r="X18" s="3">
        <f t="shared" si="4"/>
        <v>5125.1000000000004</v>
      </c>
      <c r="Y18" s="36">
        <f t="shared" si="5"/>
        <v>5.2560000000000002</v>
      </c>
      <c r="AC18" s="4">
        <v>5125.0751552795027</v>
      </c>
      <c r="AD18" s="4">
        <v>5.2555966447060092</v>
      </c>
    </row>
    <row r="19" spans="1:32" ht="11.25" customHeight="1" x14ac:dyDescent="0.15">
      <c r="A19" s="31" t="s">
        <v>50</v>
      </c>
      <c r="B19" s="32"/>
      <c r="C19" s="32"/>
      <c r="D19" s="32"/>
      <c r="E19" s="32" t="str">
        <f t="shared" si="0"/>
        <v/>
      </c>
      <c r="F19" s="32">
        <v>6073</v>
      </c>
      <c r="G19" s="32">
        <f t="shared" si="1"/>
        <v>308.37479400000001</v>
      </c>
      <c r="H19" s="32">
        <v>2866</v>
      </c>
      <c r="I19" s="32">
        <f>[1]hyo43旧!I19*'hyo43'!$AA$23</f>
        <v>138.422</v>
      </c>
      <c r="J19" s="32">
        <v>1483</v>
      </c>
      <c r="K19" s="35">
        <f>[1]hyo43旧!K19*'hyo43'!$AA$23</f>
        <v>72.309999999999988</v>
      </c>
      <c r="L19" s="31" t="s">
        <v>51</v>
      </c>
      <c r="M19" s="32">
        <v>262</v>
      </c>
      <c r="N19" s="32">
        <v>51</v>
      </c>
      <c r="O19" s="32">
        <v>638</v>
      </c>
      <c r="P19" s="32">
        <f t="shared" si="2"/>
        <v>951</v>
      </c>
      <c r="Q19" s="32">
        <v>80740</v>
      </c>
      <c r="R19" s="32">
        <f t="shared" si="3"/>
        <v>4043.4591999999998</v>
      </c>
      <c r="S19" s="32">
        <v>40720</v>
      </c>
      <c r="T19" s="32">
        <f>[1]hyo43旧!T20*'hyo43'!$AA$23</f>
        <v>2557.7079999999996</v>
      </c>
      <c r="U19" s="32">
        <v>17685</v>
      </c>
      <c r="V19" s="33">
        <f>[1]hyo43旧!V20*'hyo43'!$AA$23</f>
        <v>1110.4749999999999</v>
      </c>
      <c r="W19" s="34"/>
      <c r="X19" s="3">
        <f t="shared" si="4"/>
        <v>5077.8</v>
      </c>
      <c r="Y19" s="36">
        <f t="shared" si="5"/>
        <v>5.2640000000000002</v>
      </c>
      <c r="AC19" s="4">
        <v>5077.7667692307705</v>
      </c>
      <c r="AD19" s="4">
        <v>5.2636278131728584</v>
      </c>
    </row>
    <row r="20" spans="1:32" ht="11.25" customHeight="1" x14ac:dyDescent="0.15">
      <c r="A20" s="31" t="s">
        <v>52</v>
      </c>
      <c r="B20" s="32"/>
      <c r="C20" s="32"/>
      <c r="D20" s="32"/>
      <c r="E20" s="32" t="str">
        <f t="shared" si="0"/>
        <v/>
      </c>
      <c r="F20" s="32">
        <v>33294</v>
      </c>
      <c r="G20" s="32">
        <f t="shared" si="1"/>
        <v>1552.0996920000002</v>
      </c>
      <c r="H20" s="32">
        <v>4153</v>
      </c>
      <c r="I20" s="32">
        <f>[1]hyo43旧!I20*'hyo43'!$AA$23</f>
        <v>184.90699999999998</v>
      </c>
      <c r="J20" s="32">
        <v>2492</v>
      </c>
      <c r="K20" s="35">
        <f>[1]hyo43旧!K20*'hyo43'!$AA$23</f>
        <v>110.53099999999999</v>
      </c>
      <c r="L20" s="31" t="s">
        <v>53</v>
      </c>
      <c r="M20" s="32">
        <v>1077</v>
      </c>
      <c r="N20" s="32">
        <v>71</v>
      </c>
      <c r="O20" s="32">
        <v>4108</v>
      </c>
      <c r="P20" s="32">
        <f t="shared" si="2"/>
        <v>5256</v>
      </c>
      <c r="Q20" s="32">
        <v>122135</v>
      </c>
      <c r="R20" s="32">
        <f t="shared" si="3"/>
        <v>5762.3293000000003</v>
      </c>
      <c r="S20" s="32">
        <v>45028</v>
      </c>
      <c r="T20" s="32">
        <f>[1]hyo43旧!T21*'hyo43'!$AA$23</f>
        <v>2671.3379999999997</v>
      </c>
      <c r="U20" s="32">
        <v>19692</v>
      </c>
      <c r="V20" s="33">
        <f>[1]hyo43旧!V21*'hyo43'!$AA$23</f>
        <v>1168.3229999999999</v>
      </c>
      <c r="W20" s="34"/>
      <c r="X20" s="3">
        <f t="shared" si="4"/>
        <v>4661.8</v>
      </c>
      <c r="Y20" s="36">
        <f t="shared" si="5"/>
        <v>5.008</v>
      </c>
      <c r="AC20" s="4">
        <v>4661.7915254237296</v>
      </c>
      <c r="AD20" s="4">
        <v>5.0081129519590322</v>
      </c>
    </row>
    <row r="21" spans="1:32" ht="11.25" customHeight="1" x14ac:dyDescent="0.15">
      <c r="A21" s="31" t="s">
        <v>54</v>
      </c>
      <c r="B21" s="32"/>
      <c r="C21" s="32"/>
      <c r="D21" s="32"/>
      <c r="E21" s="32" t="str">
        <f t="shared" si="0"/>
        <v/>
      </c>
      <c r="F21" s="32">
        <v>22431</v>
      </c>
      <c r="G21" s="32">
        <f t="shared" si="1"/>
        <v>911.75285700000006</v>
      </c>
      <c r="H21" s="32">
        <v>4194</v>
      </c>
      <c r="I21" s="32">
        <f>[1]hyo43旧!I21*'hyo43'!$AA$23</f>
        <v>162.18099999999998</v>
      </c>
      <c r="J21" s="32">
        <v>2455</v>
      </c>
      <c r="K21" s="35">
        <f>[1]hyo43旧!K21*'hyo43'!$AA$23</f>
        <v>95.035999999999987</v>
      </c>
      <c r="L21" s="31" t="s">
        <v>55</v>
      </c>
      <c r="M21" s="32">
        <v>1121</v>
      </c>
      <c r="N21" s="32">
        <v>522</v>
      </c>
      <c r="O21" s="32">
        <v>1897</v>
      </c>
      <c r="P21" s="32">
        <f t="shared" si="2"/>
        <v>3540</v>
      </c>
      <c r="Q21" s="32">
        <v>258809</v>
      </c>
      <c r="R21" s="32">
        <f t="shared" si="3"/>
        <v>12404.71537</v>
      </c>
      <c r="S21" s="32">
        <v>45442</v>
      </c>
      <c r="T21" s="32">
        <f>[1]hyo43旧!T22*'hyo43'!$AA$23</f>
        <v>2722.9879999999998</v>
      </c>
      <c r="U21" s="32">
        <v>28074</v>
      </c>
      <c r="V21" s="33">
        <f>[1]hyo43旧!V22*'hyo43'!$AA$23</f>
        <v>1682.7569999999998</v>
      </c>
      <c r="W21" s="34"/>
      <c r="X21" s="3">
        <f t="shared" si="4"/>
        <v>4064.7</v>
      </c>
      <c r="Y21" s="36">
        <f t="shared" si="5"/>
        <v>4.718</v>
      </c>
      <c r="AC21" s="4">
        <v>4064.7147783251226</v>
      </c>
      <c r="AD21" s="4">
        <v>4.7176600039543786</v>
      </c>
    </row>
    <row r="22" spans="1:32" ht="11.25" customHeight="1" x14ac:dyDescent="0.15">
      <c r="A22" s="31" t="s">
        <v>56</v>
      </c>
      <c r="B22" s="32"/>
      <c r="C22" s="32"/>
      <c r="D22" s="32"/>
      <c r="E22" s="32" t="str">
        <f t="shared" si="0"/>
        <v/>
      </c>
      <c r="F22" s="32">
        <v>12729</v>
      </c>
      <c r="G22" s="32">
        <f t="shared" si="1"/>
        <v>552.79501200000004</v>
      </c>
      <c r="H22" s="32">
        <v>4290</v>
      </c>
      <c r="I22" s="32">
        <f>[1]hyo43旧!I22*'hyo43'!$AA$23</f>
        <v>177.67599999999999</v>
      </c>
      <c r="J22" s="32">
        <v>2609</v>
      </c>
      <c r="K22" s="35">
        <f>[1]hyo43旧!K22*'hyo43'!$AA$23</f>
        <v>108.46499999999999</v>
      </c>
      <c r="L22" s="31" t="s">
        <v>57</v>
      </c>
      <c r="M22" s="32">
        <v>5169</v>
      </c>
      <c r="N22" s="32">
        <v>396</v>
      </c>
      <c r="O22" s="32">
        <v>41706</v>
      </c>
      <c r="P22" s="32">
        <f t="shared" si="2"/>
        <v>47271</v>
      </c>
      <c r="Q22" s="32">
        <v>509025</v>
      </c>
      <c r="R22" s="32">
        <f t="shared" si="3"/>
        <v>23679.843000000004</v>
      </c>
      <c r="S22" s="32">
        <v>54513</v>
      </c>
      <c r="T22" s="32">
        <f>[1]hyo43旧!T23*'hyo43'!$AA$23</f>
        <v>3140.3199999999997</v>
      </c>
      <c r="U22" s="32">
        <v>42329</v>
      </c>
      <c r="V22" s="33">
        <f>[1]hyo43旧!V23*'hyo43'!$AA$23</f>
        <v>2438.913</v>
      </c>
      <c r="W22" s="34"/>
      <c r="X22" s="3">
        <f t="shared" si="4"/>
        <v>4342.8</v>
      </c>
      <c r="Y22" s="36">
        <f t="shared" si="5"/>
        <v>4.7930000000000001</v>
      </c>
      <c r="AC22" s="4">
        <v>4342.8268421052626</v>
      </c>
      <c r="AD22" s="4">
        <v>4.7934795397322159</v>
      </c>
    </row>
    <row r="23" spans="1:32" ht="11.25" customHeight="1" x14ac:dyDescent="0.15">
      <c r="A23" s="31" t="s">
        <v>58</v>
      </c>
      <c r="B23" s="32"/>
      <c r="C23" s="32"/>
      <c r="D23" s="32"/>
      <c r="E23" s="32" t="str">
        <f t="shared" si="0"/>
        <v/>
      </c>
      <c r="F23" s="32">
        <v>20751</v>
      </c>
      <c r="G23" s="32">
        <f t="shared" si="1"/>
        <v>878.07856500000003</v>
      </c>
      <c r="H23" s="32">
        <v>3768</v>
      </c>
      <c r="I23" s="32">
        <f>[1]hyo43旧!I23*'hyo43'!$AA$23</f>
        <v>151.851</v>
      </c>
      <c r="J23" s="32">
        <v>2293</v>
      </c>
      <c r="K23" s="35">
        <f>[1]hyo43旧!K23*'hyo43'!$AA$23</f>
        <v>92.97</v>
      </c>
      <c r="L23" s="31" t="s">
        <v>59</v>
      </c>
      <c r="M23" s="32">
        <v>300</v>
      </c>
      <c r="N23" s="32">
        <v>40</v>
      </c>
      <c r="O23" s="32">
        <v>1116</v>
      </c>
      <c r="P23" s="32">
        <f t="shared" si="2"/>
        <v>1456</v>
      </c>
      <c r="Q23" s="32">
        <v>113529</v>
      </c>
      <c r="R23" s="32">
        <f t="shared" si="3"/>
        <v>4996.41129</v>
      </c>
      <c r="S23" s="32">
        <v>78983</v>
      </c>
      <c r="T23" s="32">
        <f t="shared" ref="T23:T61" si="6">+S23/$AA24</f>
        <v>4729.5209580838327</v>
      </c>
      <c r="U23" s="32">
        <v>46706</v>
      </c>
      <c r="V23" s="33">
        <f t="shared" ref="V23:V61" si="7">+U23/$AA24</f>
        <v>2796.7664670658683</v>
      </c>
      <c r="W23" s="34"/>
      <c r="X23" s="3">
        <f t="shared" si="4"/>
        <v>4231.5</v>
      </c>
      <c r="Y23" s="36">
        <f t="shared" si="5"/>
        <v>4.6520000000000001</v>
      </c>
      <c r="AA23" s="36">
        <f>ROUND(AF23,3)</f>
        <v>1.0329999999999999</v>
      </c>
      <c r="AC23" s="4">
        <v>4231.4723076923074</v>
      </c>
      <c r="AD23" s="4">
        <v>4.6522505064992048</v>
      </c>
      <c r="AF23" s="37">
        <f>AE54/AF54</f>
        <v>1.0329999999999999</v>
      </c>
    </row>
    <row r="24" spans="1:32" ht="11.25" customHeight="1" x14ac:dyDescent="0.15">
      <c r="A24" s="31" t="s">
        <v>60</v>
      </c>
      <c r="B24" s="32"/>
      <c r="C24" s="32"/>
      <c r="D24" s="32"/>
      <c r="E24" s="32" t="str">
        <f t="shared" si="0"/>
        <v/>
      </c>
      <c r="F24" s="32">
        <v>44157</v>
      </c>
      <c r="G24" s="32">
        <f t="shared" si="1"/>
        <v>2013.0293159999999</v>
      </c>
      <c r="H24" s="32">
        <v>4774</v>
      </c>
      <c r="I24" s="32">
        <f>[1]hyo43旧!I24*'hyo43'!$AA$23</f>
        <v>207.63299999999998</v>
      </c>
      <c r="J24" s="32">
        <v>2865</v>
      </c>
      <c r="K24" s="35">
        <f>[1]hyo43旧!K24*'hyo43'!$AA$23</f>
        <v>124.99299999999999</v>
      </c>
      <c r="L24" s="31" t="s">
        <v>61</v>
      </c>
      <c r="M24" s="32">
        <v>654</v>
      </c>
      <c r="N24" s="32">
        <v>84</v>
      </c>
      <c r="O24" s="32">
        <v>6653</v>
      </c>
      <c r="P24" s="32">
        <f t="shared" si="2"/>
        <v>7391</v>
      </c>
      <c r="Q24" s="32">
        <v>304715</v>
      </c>
      <c r="R24" s="32">
        <f t="shared" si="3"/>
        <v>12432.371999999999</v>
      </c>
      <c r="S24" s="32">
        <v>85048</v>
      </c>
      <c r="T24" s="32">
        <f t="shared" si="6"/>
        <v>4523.8297872340427</v>
      </c>
      <c r="U24" s="32">
        <v>56483</v>
      </c>
      <c r="V24" s="33">
        <f t="shared" si="7"/>
        <v>3004.4148936170213</v>
      </c>
      <c r="W24" s="34"/>
      <c r="X24" s="3">
        <f t="shared" si="4"/>
        <v>4558.8</v>
      </c>
      <c r="Y24" s="36">
        <f t="shared" si="5"/>
        <v>4.4009999999999998</v>
      </c>
      <c r="Z24" s="3">
        <f>ROUND(AE24,1)</f>
        <v>17.600000000000001</v>
      </c>
      <c r="AA24" s="3">
        <f>ROUND(AF24,1)</f>
        <v>16.7</v>
      </c>
      <c r="AC24" s="4">
        <v>4558.768508287294</v>
      </c>
      <c r="AD24" s="4">
        <v>4.4005713807377722</v>
      </c>
      <c r="AE24" s="4">
        <v>17.615658362989322</v>
      </c>
      <c r="AF24" s="37">
        <v>16.656534365924493</v>
      </c>
    </row>
    <row r="25" spans="1:32" ht="11.25" customHeight="1" x14ac:dyDescent="0.15">
      <c r="A25" s="31" t="s">
        <v>62</v>
      </c>
      <c r="B25" s="32"/>
      <c r="C25" s="32"/>
      <c r="D25" s="32"/>
      <c r="E25" s="32" t="str">
        <f t="shared" si="0"/>
        <v/>
      </c>
      <c r="F25" s="32">
        <v>17726</v>
      </c>
      <c r="G25" s="32">
        <f t="shared" si="1"/>
        <v>765.78092600000014</v>
      </c>
      <c r="H25" s="32">
        <v>4748</v>
      </c>
      <c r="I25" s="32">
        <f>[1]hyo43旧!I25*'hyo43'!$AA$23</f>
        <v>196.26999999999998</v>
      </c>
      <c r="J25" s="32">
        <v>3016</v>
      </c>
      <c r="K25" s="35">
        <f>[1]hyo43旧!K25*'hyo43'!$AA$23</f>
        <v>123.96</v>
      </c>
      <c r="L25" s="31" t="s">
        <v>63</v>
      </c>
      <c r="M25" s="32">
        <v>219</v>
      </c>
      <c r="N25" s="32">
        <v>22</v>
      </c>
      <c r="O25" s="32">
        <v>329</v>
      </c>
      <c r="P25" s="32">
        <f t="shared" si="2"/>
        <v>570</v>
      </c>
      <c r="Q25" s="32">
        <v>103705</v>
      </c>
      <c r="R25" s="32">
        <f t="shared" si="3"/>
        <v>4081.8288000000002</v>
      </c>
      <c r="S25" s="32">
        <v>108771</v>
      </c>
      <c r="T25" s="32">
        <f t="shared" si="6"/>
        <v>5465.8793969849248</v>
      </c>
      <c r="U25" s="32">
        <v>64597</v>
      </c>
      <c r="V25" s="33">
        <f t="shared" si="7"/>
        <v>3246.0804020100504</v>
      </c>
      <c r="W25" s="34"/>
      <c r="X25" s="3">
        <f t="shared" si="4"/>
        <v>4320.1000000000004</v>
      </c>
      <c r="Y25" s="36">
        <f t="shared" si="5"/>
        <v>4.08</v>
      </c>
      <c r="Z25" s="3">
        <f t="shared" ref="Z25:AA64" si="8">ROUND(AE25,1)</f>
        <v>19.8</v>
      </c>
      <c r="AA25" s="3">
        <f t="shared" si="8"/>
        <v>18.8</v>
      </c>
      <c r="AC25" s="4">
        <v>4320.0895287958119</v>
      </c>
      <c r="AD25" s="4">
        <v>4.0795570550912483</v>
      </c>
      <c r="AE25" s="4">
        <v>19.839857651245552</v>
      </c>
      <c r="AF25" s="4">
        <v>18.759632139399809</v>
      </c>
    </row>
    <row r="26" spans="1:32" ht="11.25" customHeight="1" x14ac:dyDescent="0.15">
      <c r="A26" s="31" t="s">
        <v>64</v>
      </c>
      <c r="B26" s="32"/>
      <c r="C26" s="32"/>
      <c r="D26" s="32"/>
      <c r="E26" s="32" t="str">
        <f t="shared" si="0"/>
        <v/>
      </c>
      <c r="F26" s="32">
        <v>14241</v>
      </c>
      <c r="G26" s="32">
        <f t="shared" si="1"/>
        <v>573.21449100000007</v>
      </c>
      <c r="H26" s="32">
        <v>4260</v>
      </c>
      <c r="I26" s="32">
        <f>[1]hyo43旧!I26*'hyo43'!$AA$23</f>
        <v>163.214</v>
      </c>
      <c r="J26" s="32">
        <v>2424</v>
      </c>
      <c r="K26" s="35">
        <f>[1]hyo43旧!K26*'hyo43'!$AA$23</f>
        <v>92.97</v>
      </c>
      <c r="L26" s="31" t="s">
        <v>65</v>
      </c>
      <c r="M26" s="32">
        <v>169</v>
      </c>
      <c r="N26" s="32">
        <v>48</v>
      </c>
      <c r="O26" s="32">
        <v>322</v>
      </c>
      <c r="P26" s="32">
        <f t="shared" si="2"/>
        <v>539</v>
      </c>
      <c r="Q26" s="32">
        <v>100467</v>
      </c>
      <c r="R26" s="32">
        <f t="shared" si="3"/>
        <v>3787.6059000000005</v>
      </c>
      <c r="S26" s="32">
        <v>119728</v>
      </c>
      <c r="T26" s="32">
        <f t="shared" si="6"/>
        <v>5840.3902439024387</v>
      </c>
      <c r="U26" s="32">
        <v>56687</v>
      </c>
      <c r="V26" s="33">
        <f t="shared" si="7"/>
        <v>2765.2195121951218</v>
      </c>
      <c r="W26" s="34"/>
      <c r="X26" s="3">
        <f t="shared" si="4"/>
        <v>4025.1</v>
      </c>
      <c r="Y26" s="36">
        <f t="shared" si="5"/>
        <v>3.9359999999999999</v>
      </c>
      <c r="Z26" s="3">
        <f t="shared" si="8"/>
        <v>21</v>
      </c>
      <c r="AA26" s="3">
        <f t="shared" si="8"/>
        <v>19.899999999999999</v>
      </c>
      <c r="AC26" s="4">
        <v>4025.0590243902448</v>
      </c>
      <c r="AD26" s="4">
        <v>3.9359949299853971</v>
      </c>
      <c r="AE26" s="4">
        <v>20.996441281138789</v>
      </c>
      <c r="AF26" s="4">
        <v>19.853242981606972</v>
      </c>
    </row>
    <row r="27" spans="1:32" ht="11.25" customHeight="1" x14ac:dyDescent="0.15">
      <c r="A27" s="31" t="s">
        <v>66</v>
      </c>
      <c r="B27" s="32"/>
      <c r="C27" s="32"/>
      <c r="D27" s="32"/>
      <c r="E27" s="32" t="str">
        <f t="shared" si="0"/>
        <v/>
      </c>
      <c r="F27" s="32">
        <v>137695</v>
      </c>
      <c r="G27" s="32">
        <f t="shared" si="1"/>
        <v>5129.4141399999999</v>
      </c>
      <c r="H27" s="32">
        <v>7914</v>
      </c>
      <c r="I27" s="32">
        <f>[1]hyo43旧!I27*'hyo43'!$AA$23</f>
        <v>280.976</v>
      </c>
      <c r="J27" s="32">
        <v>4660</v>
      </c>
      <c r="K27" s="35">
        <f>[1]hyo43旧!K27*'hyo43'!$AA$23</f>
        <v>165.27999999999997</v>
      </c>
      <c r="L27" s="31" t="s">
        <v>67</v>
      </c>
      <c r="M27" s="32">
        <v>237</v>
      </c>
      <c r="N27" s="32">
        <v>18</v>
      </c>
      <c r="O27" s="32">
        <v>953</v>
      </c>
      <c r="P27" s="32">
        <f t="shared" si="2"/>
        <v>1208</v>
      </c>
      <c r="Q27" s="32">
        <v>140981</v>
      </c>
      <c r="R27" s="32">
        <f t="shared" si="3"/>
        <v>5086.5944800000007</v>
      </c>
      <c r="S27" s="32">
        <v>139314</v>
      </c>
      <c r="T27" s="32">
        <f t="shared" si="6"/>
        <v>6420</v>
      </c>
      <c r="U27" s="32">
        <v>56634</v>
      </c>
      <c r="V27" s="33">
        <f t="shared" si="7"/>
        <v>2609.8617511520738</v>
      </c>
      <c r="W27" s="34"/>
      <c r="X27" s="3">
        <f t="shared" si="4"/>
        <v>3725.2</v>
      </c>
      <c r="Y27" s="36">
        <f t="shared" si="5"/>
        <v>3.77</v>
      </c>
      <c r="Z27" s="3">
        <f t="shared" si="8"/>
        <v>21.7</v>
      </c>
      <c r="AA27" s="3">
        <f t="shared" si="8"/>
        <v>20.5</v>
      </c>
      <c r="AC27" s="4">
        <v>3725.2239277652375</v>
      </c>
      <c r="AD27" s="4">
        <v>3.7701524469803949</v>
      </c>
      <c r="AE27" s="4">
        <v>21.708185053380781</v>
      </c>
      <c r="AF27" s="4">
        <v>20.526234269119072</v>
      </c>
    </row>
    <row r="28" spans="1:32" ht="11.25" customHeight="1" x14ac:dyDescent="0.15">
      <c r="A28" s="31" t="s">
        <v>68</v>
      </c>
      <c r="B28" s="32"/>
      <c r="C28" s="32"/>
      <c r="D28" s="32"/>
      <c r="E28" s="32" t="str">
        <f t="shared" si="0"/>
        <v/>
      </c>
      <c r="F28" s="32">
        <v>44342</v>
      </c>
      <c r="G28" s="32">
        <f t="shared" si="1"/>
        <v>1493.3942180000001</v>
      </c>
      <c r="H28" s="32">
        <v>13920</v>
      </c>
      <c r="I28" s="32">
        <f>[1]hyo43旧!I28*'hyo43'!$AA$23</f>
        <v>447.28899999999999</v>
      </c>
      <c r="J28" s="32">
        <v>6288</v>
      </c>
      <c r="K28" s="35">
        <f>[1]hyo43旧!K28*'hyo43'!$AA$23</f>
        <v>202.46799999999999</v>
      </c>
      <c r="L28" s="31" t="s">
        <v>69</v>
      </c>
      <c r="M28" s="32">
        <v>320</v>
      </c>
      <c r="N28" s="32">
        <v>19</v>
      </c>
      <c r="O28" s="32">
        <v>2062</v>
      </c>
      <c r="P28" s="32">
        <f t="shared" si="2"/>
        <v>2401</v>
      </c>
      <c r="Q28" s="32">
        <v>212359</v>
      </c>
      <c r="R28" s="32">
        <f t="shared" si="3"/>
        <v>7317.8911400000006</v>
      </c>
      <c r="S28" s="32">
        <v>145671</v>
      </c>
      <c r="T28" s="32">
        <f t="shared" si="6"/>
        <v>6417.2246696035245</v>
      </c>
      <c r="U28" s="32">
        <v>68136</v>
      </c>
      <c r="V28" s="33">
        <f t="shared" si="7"/>
        <v>3001.5859030837005</v>
      </c>
      <c r="W28" s="34"/>
      <c r="X28" s="3">
        <f t="shared" si="4"/>
        <v>3367.9</v>
      </c>
      <c r="Y28" s="36">
        <f t="shared" si="5"/>
        <v>3.6080000000000001</v>
      </c>
      <c r="Z28" s="3">
        <f t="shared" si="8"/>
        <v>23</v>
      </c>
      <c r="AA28" s="3">
        <f t="shared" si="8"/>
        <v>21.7</v>
      </c>
      <c r="AC28" s="4">
        <v>3367.9065306122443</v>
      </c>
      <c r="AD28" s="4">
        <v>3.6079953524866144</v>
      </c>
      <c r="AE28" s="4">
        <v>22.953736654804267</v>
      </c>
      <c r="AF28" s="4">
        <v>21.703969022265248</v>
      </c>
    </row>
    <row r="29" spans="1:32" ht="11.25" customHeight="1" x14ac:dyDescent="0.15">
      <c r="A29" s="31" t="s">
        <v>70</v>
      </c>
      <c r="B29" s="32"/>
      <c r="C29" s="32"/>
      <c r="D29" s="32"/>
      <c r="E29" s="32" t="str">
        <f t="shared" si="0"/>
        <v/>
      </c>
      <c r="F29" s="32">
        <v>58590</v>
      </c>
      <c r="G29" s="32">
        <f t="shared" si="1"/>
        <v>1873.82538</v>
      </c>
      <c r="H29" s="32">
        <v>10599</v>
      </c>
      <c r="I29" s="32">
        <f>[1]hyo43旧!I29*'hyo43'!$AA$23</f>
        <v>323.32899999999995</v>
      </c>
      <c r="J29" s="32">
        <v>5030</v>
      </c>
      <c r="K29" s="35">
        <f>[1]hyo43旧!K29*'hyo43'!$AA$23</f>
        <v>153.917</v>
      </c>
      <c r="L29" s="31" t="s">
        <v>71</v>
      </c>
      <c r="M29" s="32">
        <v>480</v>
      </c>
      <c r="N29" s="32">
        <v>62</v>
      </c>
      <c r="O29" s="32">
        <v>1411</v>
      </c>
      <c r="P29" s="32">
        <f t="shared" si="2"/>
        <v>1953</v>
      </c>
      <c r="Q29" s="32">
        <v>196803</v>
      </c>
      <c r="R29" s="32">
        <f t="shared" si="3"/>
        <v>6445.2982499999998</v>
      </c>
      <c r="S29" s="32">
        <v>180336</v>
      </c>
      <c r="T29" s="32">
        <f t="shared" si="6"/>
        <v>7390.8196721311479</v>
      </c>
      <c r="U29" s="32">
        <v>82602</v>
      </c>
      <c r="V29" s="33">
        <f t="shared" si="7"/>
        <v>3385.3278688524592</v>
      </c>
      <c r="W29" s="34"/>
      <c r="X29" s="3">
        <f t="shared" si="4"/>
        <v>3198.2</v>
      </c>
      <c r="Y29" s="36">
        <f t="shared" si="5"/>
        <v>3.4460000000000002</v>
      </c>
      <c r="Z29" s="3">
        <f t="shared" si="8"/>
        <v>24</v>
      </c>
      <c r="AA29" s="3">
        <f t="shared" si="8"/>
        <v>22.7</v>
      </c>
      <c r="AC29" s="4">
        <v>3198.2058139534879</v>
      </c>
      <c r="AD29" s="4">
        <v>3.4458902981386919</v>
      </c>
      <c r="AE29" s="4">
        <v>24.021352313167256</v>
      </c>
      <c r="AF29" s="4">
        <v>22.713455953533398</v>
      </c>
    </row>
    <row r="30" spans="1:32" ht="11.25" customHeight="1" x14ac:dyDescent="0.15">
      <c r="A30" s="31" t="s">
        <v>72</v>
      </c>
      <c r="B30" s="32"/>
      <c r="C30" s="32"/>
      <c r="D30" s="32"/>
      <c r="E30" s="32" t="str">
        <f t="shared" si="0"/>
        <v/>
      </c>
      <c r="F30" s="32">
        <v>36769</v>
      </c>
      <c r="G30" s="32">
        <f t="shared" si="1"/>
        <v>1169.1438929999999</v>
      </c>
      <c r="H30" s="32">
        <v>10404</v>
      </c>
      <c r="I30" s="32">
        <f>[1]hyo43旧!I30*'hyo43'!$AA$23</f>
        <v>316.09799999999996</v>
      </c>
      <c r="J30" s="32">
        <v>5216</v>
      </c>
      <c r="K30" s="35">
        <f>[1]hyo43旧!K30*'hyo43'!$AA$23</f>
        <v>158.04899999999998</v>
      </c>
      <c r="L30" s="31" t="s">
        <v>73</v>
      </c>
      <c r="M30" s="32">
        <v>538</v>
      </c>
      <c r="N30" s="32">
        <v>47</v>
      </c>
      <c r="O30" s="32">
        <v>918</v>
      </c>
      <c r="P30" s="32">
        <f t="shared" si="2"/>
        <v>1503</v>
      </c>
      <c r="Q30" s="32">
        <v>194666</v>
      </c>
      <c r="R30" s="32">
        <f t="shared" si="3"/>
        <v>6038.5393199999999</v>
      </c>
      <c r="S30" s="32">
        <v>208945</v>
      </c>
      <c r="T30" s="32">
        <f t="shared" si="6"/>
        <v>7944.6768060836503</v>
      </c>
      <c r="U30" s="32">
        <v>83463</v>
      </c>
      <c r="V30" s="33">
        <f t="shared" si="7"/>
        <v>3173.4980988593156</v>
      </c>
      <c r="W30" s="34"/>
      <c r="X30" s="3">
        <f t="shared" si="4"/>
        <v>3179.7</v>
      </c>
      <c r="Y30" s="36">
        <f t="shared" si="5"/>
        <v>3.2749999999999999</v>
      </c>
      <c r="Z30" s="3">
        <f t="shared" si="8"/>
        <v>25.8</v>
      </c>
      <c r="AA30" s="3">
        <f t="shared" si="8"/>
        <v>24.4</v>
      </c>
      <c r="AC30" s="4">
        <v>3179.7190751445087</v>
      </c>
      <c r="AD30" s="4">
        <v>3.2746033534943706</v>
      </c>
      <c r="AE30" s="4">
        <v>25.800711743772244</v>
      </c>
      <c r="AF30" s="4">
        <v>24.395934172313655</v>
      </c>
    </row>
    <row r="31" spans="1:32" ht="11.25" customHeight="1" x14ac:dyDescent="0.15">
      <c r="A31" s="31" t="s">
        <v>74</v>
      </c>
      <c r="B31" s="32"/>
      <c r="C31" s="32"/>
      <c r="D31" s="32"/>
      <c r="E31" s="32" t="str">
        <f t="shared" si="0"/>
        <v/>
      </c>
      <c r="F31" s="32">
        <v>10436</v>
      </c>
      <c r="G31" s="32">
        <f t="shared" si="1"/>
        <v>309.75091599999996</v>
      </c>
      <c r="H31" s="32">
        <v>9039</v>
      </c>
      <c r="I31" s="32">
        <f>[1]hyo43旧!I31*'hyo43'!$AA$23</f>
        <v>256.18399999999997</v>
      </c>
      <c r="J31" s="32">
        <v>4246</v>
      </c>
      <c r="K31" s="35">
        <f>[1]hyo43旧!K31*'hyo43'!$AA$23</f>
        <v>119.82799999999999</v>
      </c>
      <c r="L31" s="31" t="s">
        <v>75</v>
      </c>
      <c r="M31" s="32">
        <v>170</v>
      </c>
      <c r="N31" s="32">
        <v>25</v>
      </c>
      <c r="O31" s="32">
        <v>252</v>
      </c>
      <c r="P31" s="32">
        <f t="shared" si="2"/>
        <v>447</v>
      </c>
      <c r="Q31" s="32">
        <v>89691</v>
      </c>
      <c r="R31" s="32">
        <f t="shared" si="3"/>
        <v>2636.0184899999999</v>
      </c>
      <c r="S31" s="32">
        <v>254463</v>
      </c>
      <c r="T31" s="32">
        <f t="shared" si="6"/>
        <v>9219.673913043478</v>
      </c>
      <c r="U31" s="32">
        <v>75372</v>
      </c>
      <c r="V31" s="33">
        <f t="shared" si="7"/>
        <v>2730.869565217391</v>
      </c>
      <c r="W31" s="34"/>
      <c r="X31" s="3">
        <f t="shared" si="4"/>
        <v>2968.1</v>
      </c>
      <c r="Y31" s="36">
        <f t="shared" si="5"/>
        <v>3.1019999999999999</v>
      </c>
      <c r="Z31" s="3">
        <f t="shared" si="8"/>
        <v>27.8</v>
      </c>
      <c r="AA31" s="3">
        <f t="shared" si="8"/>
        <v>26.3</v>
      </c>
      <c r="AC31" s="4">
        <v>2968.1190647482017</v>
      </c>
      <c r="AD31" s="4">
        <v>3.1022558085736138</v>
      </c>
      <c r="AE31" s="4">
        <v>27.846975088967973</v>
      </c>
      <c r="AF31" s="4">
        <v>26.330784123910941</v>
      </c>
    </row>
    <row r="32" spans="1:32" ht="11.25" customHeight="1" x14ac:dyDescent="0.15">
      <c r="A32" s="31" t="s">
        <v>76</v>
      </c>
      <c r="B32" s="32"/>
      <c r="C32" s="32"/>
      <c r="D32" s="32"/>
      <c r="E32" s="32" t="str">
        <f t="shared" si="0"/>
        <v/>
      </c>
      <c r="F32" s="32">
        <v>7442</v>
      </c>
      <c r="G32" s="32">
        <f t="shared" si="1"/>
        <v>231.721554</v>
      </c>
      <c r="H32" s="32">
        <v>9452</v>
      </c>
      <c r="I32" s="32">
        <f>[1]hyo43旧!I32*'hyo43'!$AA$23</f>
        <v>280.976</v>
      </c>
      <c r="J32" s="32">
        <v>1393</v>
      </c>
      <c r="K32" s="35">
        <f>[1]hyo43旧!K32*'hyo43'!$AA$23</f>
        <v>41.319999999999993</v>
      </c>
      <c r="L32" s="31" t="s">
        <v>77</v>
      </c>
      <c r="M32" s="32">
        <v>139</v>
      </c>
      <c r="N32" s="32">
        <v>23</v>
      </c>
      <c r="O32" s="32">
        <v>500</v>
      </c>
      <c r="P32" s="32">
        <f t="shared" si="2"/>
        <v>662</v>
      </c>
      <c r="Q32" s="32">
        <v>165676</v>
      </c>
      <c r="R32" s="32">
        <f t="shared" si="3"/>
        <v>4650.5253199999997</v>
      </c>
      <c r="S32" s="32">
        <v>290665</v>
      </c>
      <c r="T32" s="32">
        <f t="shared" si="6"/>
        <v>9819.7635135135133</v>
      </c>
      <c r="U32" s="32">
        <v>71178</v>
      </c>
      <c r="V32" s="33">
        <f t="shared" si="7"/>
        <v>2404.6621621621621</v>
      </c>
      <c r="W32" s="34"/>
      <c r="X32" s="3">
        <f t="shared" si="4"/>
        <v>3113.7</v>
      </c>
      <c r="Y32" s="36">
        <f t="shared" si="5"/>
        <v>2.9390000000000001</v>
      </c>
      <c r="Z32" s="3">
        <f t="shared" si="8"/>
        <v>29.2</v>
      </c>
      <c r="AA32" s="3">
        <f t="shared" si="8"/>
        <v>27.6</v>
      </c>
      <c r="AC32" s="4">
        <v>3113.7249056603773</v>
      </c>
      <c r="AD32" s="4">
        <v>2.9394077346327423</v>
      </c>
      <c r="AE32" s="4">
        <v>29.181494661921704</v>
      </c>
      <c r="AF32" s="4">
        <v>27.59264278799613</v>
      </c>
    </row>
    <row r="33" spans="1:32" ht="11.25" customHeight="1" x14ac:dyDescent="0.15">
      <c r="A33" s="31" t="s">
        <v>78</v>
      </c>
      <c r="B33" s="32">
        <v>506</v>
      </c>
      <c r="C33" s="32" t="s">
        <v>23</v>
      </c>
      <c r="D33" s="32">
        <v>473</v>
      </c>
      <c r="E33" s="32">
        <f t="shared" si="0"/>
        <v>979</v>
      </c>
      <c r="F33" s="32">
        <v>29130</v>
      </c>
      <c r="G33" s="32">
        <f t="shared" si="1"/>
        <v>898.54398000000003</v>
      </c>
      <c r="H33" s="32">
        <v>9765</v>
      </c>
      <c r="I33" s="32">
        <f>[1]hyo43旧!I33*'hyo43'!$AA$23</f>
        <v>287.17399999999998</v>
      </c>
      <c r="J33" s="32">
        <v>2205</v>
      </c>
      <c r="K33" s="35">
        <f>[1]hyo43旧!K33*'hyo43'!$AA$23</f>
        <v>65.078999999999994</v>
      </c>
      <c r="L33" s="31" t="s">
        <v>79</v>
      </c>
      <c r="M33" s="32">
        <v>98</v>
      </c>
      <c r="N33" s="32">
        <v>7</v>
      </c>
      <c r="O33" s="32">
        <v>1087</v>
      </c>
      <c r="P33" s="32">
        <f t="shared" si="2"/>
        <v>1192</v>
      </c>
      <c r="Q33" s="32">
        <v>163504</v>
      </c>
      <c r="R33" s="32">
        <f t="shared" si="3"/>
        <v>4396.6225599999998</v>
      </c>
      <c r="S33" s="32">
        <v>333394</v>
      </c>
      <c r="T33" s="32">
        <f t="shared" si="6"/>
        <v>10386.105919003116</v>
      </c>
      <c r="U33" s="32">
        <v>71432</v>
      </c>
      <c r="V33" s="33">
        <f t="shared" si="7"/>
        <v>2225.295950155763</v>
      </c>
      <c r="W33" s="34"/>
      <c r="X33" s="3">
        <f t="shared" si="4"/>
        <v>3084.6</v>
      </c>
      <c r="Y33" s="36">
        <f t="shared" si="5"/>
        <v>2.8069999999999999</v>
      </c>
      <c r="Z33" s="3">
        <f t="shared" si="8"/>
        <v>31.3</v>
      </c>
      <c r="AA33" s="3">
        <f t="shared" si="8"/>
        <v>29.6</v>
      </c>
      <c r="AC33" s="4">
        <v>3084.624672897196</v>
      </c>
      <c r="AD33" s="4">
        <v>2.8068028744237465</v>
      </c>
      <c r="AE33" s="4">
        <v>31.316725978647685</v>
      </c>
      <c r="AF33" s="4">
        <v>29.611616650532437</v>
      </c>
    </row>
    <row r="34" spans="1:32" ht="11.25" customHeight="1" x14ac:dyDescent="0.15">
      <c r="A34" s="31" t="s">
        <v>80</v>
      </c>
      <c r="B34" s="32">
        <v>217</v>
      </c>
      <c r="C34" s="32" t="s">
        <v>23</v>
      </c>
      <c r="D34" s="32">
        <v>236</v>
      </c>
      <c r="E34" s="32">
        <f t="shared" si="0"/>
        <v>453</v>
      </c>
      <c r="F34" s="32">
        <v>22259</v>
      </c>
      <c r="G34" s="32">
        <f t="shared" si="1"/>
        <v>645.57777700000008</v>
      </c>
      <c r="H34" s="32">
        <v>8538</v>
      </c>
      <c r="I34" s="32">
        <f>[1]hyo43旧!I34*'hyo43'!$AA$23</f>
        <v>427.66199999999998</v>
      </c>
      <c r="J34" s="32">
        <v>5607</v>
      </c>
      <c r="K34" s="35">
        <f>[1]hyo43旧!K34*'hyo43'!$AA$23</f>
        <v>280.976</v>
      </c>
      <c r="L34" s="31" t="s">
        <v>81</v>
      </c>
      <c r="M34" s="32">
        <v>302</v>
      </c>
      <c r="N34" s="32">
        <v>18</v>
      </c>
      <c r="O34" s="32">
        <v>664</v>
      </c>
      <c r="P34" s="32">
        <f t="shared" si="2"/>
        <v>984</v>
      </c>
      <c r="Q34" s="32">
        <v>272686</v>
      </c>
      <c r="R34" s="32">
        <f t="shared" si="3"/>
        <v>6939.8586999999998</v>
      </c>
      <c r="S34" s="32">
        <v>443598</v>
      </c>
      <c r="T34" s="32">
        <f t="shared" si="6"/>
        <v>13241.731343283582</v>
      </c>
      <c r="U34" s="32">
        <v>83837</v>
      </c>
      <c r="V34" s="33">
        <f t="shared" si="7"/>
        <v>2502.5970149253731</v>
      </c>
      <c r="W34" s="34"/>
      <c r="X34" s="3">
        <f t="shared" si="4"/>
        <v>2900.3</v>
      </c>
      <c r="Y34" s="36">
        <f t="shared" si="5"/>
        <v>2.6890000000000001</v>
      </c>
      <c r="Z34" s="3">
        <f t="shared" si="8"/>
        <v>34</v>
      </c>
      <c r="AA34" s="3">
        <f t="shared" si="8"/>
        <v>32.1</v>
      </c>
      <c r="AC34" s="4">
        <v>2900.3061511423552</v>
      </c>
      <c r="AD34" s="4">
        <v>2.6889460154241647</v>
      </c>
      <c r="AE34" s="4">
        <v>33.985765124555165</v>
      </c>
      <c r="AF34" s="4">
        <v>32.13533397870281</v>
      </c>
    </row>
    <row r="35" spans="1:32" ht="11.25" customHeight="1" x14ac:dyDescent="0.15">
      <c r="A35" s="31" t="s">
        <v>82</v>
      </c>
      <c r="B35" s="32">
        <v>296</v>
      </c>
      <c r="C35" s="32" t="s">
        <v>23</v>
      </c>
      <c r="D35" s="32">
        <v>180</v>
      </c>
      <c r="E35" s="32">
        <f t="shared" si="0"/>
        <v>476</v>
      </c>
      <c r="F35" s="32">
        <v>17933</v>
      </c>
      <c r="G35" s="32">
        <f t="shared" si="1"/>
        <v>494.05414999999999</v>
      </c>
      <c r="H35" s="32">
        <v>5709</v>
      </c>
      <c r="I35" s="32">
        <f>[1]hyo43旧!I35*'hyo43'!$AA$23</f>
        <v>294.40499999999997</v>
      </c>
      <c r="J35" s="32">
        <v>3470</v>
      </c>
      <c r="K35" s="35">
        <f>[1]hyo43旧!K35*'hyo43'!$AA$23</f>
        <v>178.70899999999997</v>
      </c>
      <c r="L35" s="31" t="s">
        <v>83</v>
      </c>
      <c r="M35" s="32">
        <v>556</v>
      </c>
      <c r="N35" s="32">
        <v>37</v>
      </c>
      <c r="O35" s="32">
        <v>1055</v>
      </c>
      <c r="P35" s="32">
        <f t="shared" si="2"/>
        <v>1648</v>
      </c>
      <c r="Q35" s="32">
        <v>570885</v>
      </c>
      <c r="R35" s="32">
        <f t="shared" si="3"/>
        <v>13758.328500000001</v>
      </c>
      <c r="S35" s="32">
        <v>588722</v>
      </c>
      <c r="T35" s="32">
        <f t="shared" si="6"/>
        <v>16444.748603351956</v>
      </c>
      <c r="U35" s="32">
        <v>172559</v>
      </c>
      <c r="V35" s="33">
        <f t="shared" si="7"/>
        <v>4820.0837988826815</v>
      </c>
      <c r="W35" s="34"/>
      <c r="X35" s="3">
        <f t="shared" si="4"/>
        <v>2755</v>
      </c>
      <c r="Y35" s="36">
        <f t="shared" si="5"/>
        <v>2.5449999999999999</v>
      </c>
      <c r="Z35" s="3">
        <f t="shared" si="8"/>
        <v>35.4</v>
      </c>
      <c r="AA35" s="3">
        <f t="shared" si="8"/>
        <v>33.5</v>
      </c>
      <c r="AC35" s="4">
        <v>2755.0487479131889</v>
      </c>
      <c r="AD35" s="4">
        <v>2.5450121654501214</v>
      </c>
      <c r="AE35" s="4">
        <v>35.409252669039141</v>
      </c>
      <c r="AF35" s="4">
        <v>33.481316553727005</v>
      </c>
    </row>
    <row r="36" spans="1:32" ht="11.25" customHeight="1" x14ac:dyDescent="0.15">
      <c r="A36" s="31" t="s">
        <v>84</v>
      </c>
      <c r="B36" s="32">
        <v>143</v>
      </c>
      <c r="C36" s="32" t="s">
        <v>23</v>
      </c>
      <c r="D36" s="32">
        <v>85</v>
      </c>
      <c r="E36" s="32">
        <f t="shared" si="0"/>
        <v>228</v>
      </c>
      <c r="F36" s="32">
        <v>21473</v>
      </c>
      <c r="G36" s="32">
        <f t="shared" si="1"/>
        <v>551.96346500000004</v>
      </c>
      <c r="H36" s="32">
        <v>5544</v>
      </c>
      <c r="I36" s="32">
        <f>[1]hyo43旧!I36*'hyo43'!$AA$23</f>
        <v>271.67899999999997</v>
      </c>
      <c r="J36" s="32">
        <v>3134</v>
      </c>
      <c r="K36" s="35">
        <f>[1]hyo43旧!K36*'hyo43'!$AA$23</f>
        <v>152.88399999999999</v>
      </c>
      <c r="L36" s="31" t="s">
        <v>85</v>
      </c>
      <c r="M36" s="32">
        <v>64</v>
      </c>
      <c r="N36" s="32">
        <v>8</v>
      </c>
      <c r="O36" s="32">
        <v>94</v>
      </c>
      <c r="P36" s="32">
        <f t="shared" si="2"/>
        <v>166</v>
      </c>
      <c r="Q36" s="32">
        <v>105306</v>
      </c>
      <c r="R36" s="32">
        <f t="shared" si="3"/>
        <v>2252.4953399999999</v>
      </c>
      <c r="S36" s="32">
        <v>577400</v>
      </c>
      <c r="T36" s="32">
        <f t="shared" si="6"/>
        <v>12774.336283185839</v>
      </c>
      <c r="U36" s="32">
        <v>159100</v>
      </c>
      <c r="V36" s="33">
        <f t="shared" si="7"/>
        <v>3519.9115044247787</v>
      </c>
      <c r="W36" s="34"/>
      <c r="X36" s="3">
        <f t="shared" si="4"/>
        <v>2570.5</v>
      </c>
      <c r="Y36" s="36">
        <f t="shared" si="5"/>
        <v>2.41</v>
      </c>
      <c r="Z36" s="3">
        <f t="shared" si="8"/>
        <v>37.9</v>
      </c>
      <c r="AA36" s="3">
        <f t="shared" si="8"/>
        <v>35.799999999999997</v>
      </c>
      <c r="AC36" s="4">
        <v>2570.5205607476632</v>
      </c>
      <c r="AD36" s="4">
        <v>2.4101382488479262</v>
      </c>
      <c r="AE36" s="4">
        <v>37.90035587188612</v>
      </c>
      <c r="AF36" s="4">
        <v>35.836786060019364</v>
      </c>
    </row>
    <row r="37" spans="1:32" ht="11.25" customHeight="1" x14ac:dyDescent="0.15">
      <c r="A37" s="31" t="s">
        <v>86</v>
      </c>
      <c r="B37" s="32">
        <v>78</v>
      </c>
      <c r="C37" s="32" t="s">
        <v>23</v>
      </c>
      <c r="D37" s="32">
        <v>97</v>
      </c>
      <c r="E37" s="32">
        <f t="shared" si="0"/>
        <v>175</v>
      </c>
      <c r="F37" s="32">
        <v>20648</v>
      </c>
      <c r="G37" s="32">
        <f t="shared" si="1"/>
        <v>514.73399200000006</v>
      </c>
      <c r="H37" s="32">
        <v>7114</v>
      </c>
      <c r="I37" s="32">
        <f>[1]hyo43旧!I37*'hyo43'!$AA$23</f>
        <v>324.36199999999997</v>
      </c>
      <c r="J37" s="32">
        <v>3518</v>
      </c>
      <c r="K37" s="35">
        <f>[1]hyo43旧!K37*'hyo43'!$AA$23</f>
        <v>160.11499999999998</v>
      </c>
      <c r="L37" s="31" t="s">
        <v>87</v>
      </c>
      <c r="M37" s="32">
        <v>177</v>
      </c>
      <c r="N37" s="32">
        <v>1</v>
      </c>
      <c r="O37" s="32">
        <v>391</v>
      </c>
      <c r="P37" s="32">
        <f t="shared" si="2"/>
        <v>569</v>
      </c>
      <c r="Q37" s="32">
        <v>511208</v>
      </c>
      <c r="R37" s="32">
        <f t="shared" si="3"/>
        <v>9063.7178399999993</v>
      </c>
      <c r="S37" s="32">
        <v>676261</v>
      </c>
      <c r="T37" s="32">
        <f t="shared" si="6"/>
        <v>12295.654545454545</v>
      </c>
      <c r="U37" s="32">
        <v>192786</v>
      </c>
      <c r="V37" s="33">
        <f t="shared" si="7"/>
        <v>3505.2</v>
      </c>
      <c r="W37" s="34"/>
      <c r="X37" s="3">
        <f t="shared" si="4"/>
        <v>2492.9</v>
      </c>
      <c r="Y37" s="36">
        <f t="shared" si="5"/>
        <v>2.1389999999999998</v>
      </c>
      <c r="Z37" s="3">
        <f t="shared" si="8"/>
        <v>47.8</v>
      </c>
      <c r="AA37" s="3">
        <f t="shared" si="8"/>
        <v>45.2</v>
      </c>
      <c r="AC37" s="4">
        <v>2492.8613293051362</v>
      </c>
      <c r="AD37" s="4">
        <v>2.1390593047034763</v>
      </c>
      <c r="AE37" s="4">
        <v>47.77580071174377</v>
      </c>
      <c r="AF37" s="4">
        <v>45.174540174249771</v>
      </c>
    </row>
    <row r="38" spans="1:32" ht="11.25" customHeight="1" x14ac:dyDescent="0.15">
      <c r="A38" s="31" t="s">
        <v>88</v>
      </c>
      <c r="B38" s="32">
        <v>752</v>
      </c>
      <c r="C38" s="32" t="s">
        <v>23</v>
      </c>
      <c r="D38" s="32">
        <v>879</v>
      </c>
      <c r="E38" s="32">
        <f t="shared" si="0"/>
        <v>1631</v>
      </c>
      <c r="F38" s="32">
        <v>62491</v>
      </c>
      <c r="G38" s="32">
        <f t="shared" si="1"/>
        <v>1444.3544830000001</v>
      </c>
      <c r="H38" s="32">
        <v>9526</v>
      </c>
      <c r="I38" s="32">
        <f>[1]hyo43旧!I38*'hyo43'!$AA$23</f>
        <v>385.30899999999997</v>
      </c>
      <c r="J38" s="32">
        <v>6578</v>
      </c>
      <c r="K38" s="35">
        <f>[1]hyo43旧!K38*'hyo43'!$AA$23</f>
        <v>265.48099999999999</v>
      </c>
      <c r="L38" s="31" t="s">
        <v>89</v>
      </c>
      <c r="M38" s="32">
        <v>178</v>
      </c>
      <c r="N38" s="32">
        <v>13</v>
      </c>
      <c r="O38" s="32">
        <v>545</v>
      </c>
      <c r="P38" s="32">
        <f t="shared" si="2"/>
        <v>736</v>
      </c>
      <c r="Q38" s="32">
        <v>632975</v>
      </c>
      <c r="R38" s="32">
        <f t="shared" si="3"/>
        <v>10456.746999999999</v>
      </c>
      <c r="S38" s="32">
        <v>796024</v>
      </c>
      <c r="T38" s="32">
        <f t="shared" si="6"/>
        <v>14164.128113879004</v>
      </c>
      <c r="U38" s="32">
        <v>247902</v>
      </c>
      <c r="V38" s="33">
        <f t="shared" si="7"/>
        <v>4411.0676156583631</v>
      </c>
      <c r="W38" s="34"/>
      <c r="X38" s="3">
        <f t="shared" si="4"/>
        <v>2311.3000000000002</v>
      </c>
      <c r="Y38" s="36">
        <f t="shared" si="5"/>
        <v>1.7729999999999999</v>
      </c>
      <c r="Z38" s="3">
        <f t="shared" si="8"/>
        <v>58.2</v>
      </c>
      <c r="AA38" s="3">
        <f t="shared" si="8"/>
        <v>55</v>
      </c>
      <c r="AC38" s="4">
        <v>2311.3084033613445</v>
      </c>
      <c r="AD38" s="4">
        <v>1.7728813559322034</v>
      </c>
      <c r="AE38" s="4">
        <v>58.185053380782925</v>
      </c>
      <c r="AF38" s="4">
        <v>55.017037754114241</v>
      </c>
    </row>
    <row r="39" spans="1:32" ht="11.25" customHeight="1" x14ac:dyDescent="0.15">
      <c r="A39" s="31" t="s">
        <v>90</v>
      </c>
      <c r="B39" s="32">
        <v>51</v>
      </c>
      <c r="C39" s="32" t="s">
        <v>23</v>
      </c>
      <c r="D39" s="32">
        <v>18</v>
      </c>
      <c r="E39" s="32">
        <f t="shared" si="0"/>
        <v>69</v>
      </c>
      <c r="F39" s="32">
        <v>5617</v>
      </c>
      <c r="G39" s="32">
        <f t="shared" si="1"/>
        <v>134.92595699999998</v>
      </c>
      <c r="H39" s="32">
        <v>12557</v>
      </c>
      <c r="I39" s="32">
        <f>[1]hyo43旧!I39*'hyo43'!$AA$23</f>
        <v>475.17999999999995</v>
      </c>
      <c r="J39" s="32">
        <v>7982</v>
      </c>
      <c r="K39" s="35">
        <f>[1]hyo43旧!K39*'hyo43'!$AA$23</f>
        <v>301.63599999999997</v>
      </c>
      <c r="L39" s="31" t="s">
        <v>91</v>
      </c>
      <c r="M39" s="32">
        <v>222</v>
      </c>
      <c r="N39" s="32">
        <v>12</v>
      </c>
      <c r="O39" s="32">
        <v>544</v>
      </c>
      <c r="P39" s="32">
        <f t="shared" si="2"/>
        <v>778</v>
      </c>
      <c r="Q39" s="32">
        <v>915887</v>
      </c>
      <c r="R39" s="32">
        <f t="shared" si="3"/>
        <v>14022.22997</v>
      </c>
      <c r="S39" s="32">
        <v>892914</v>
      </c>
      <c r="T39" s="32">
        <f t="shared" si="6"/>
        <v>14857.138103161396</v>
      </c>
      <c r="U39" s="32">
        <v>334817</v>
      </c>
      <c r="V39" s="33">
        <f t="shared" si="7"/>
        <v>5570.9983361064888</v>
      </c>
      <c r="W39" s="34"/>
      <c r="X39" s="3">
        <f t="shared" si="4"/>
        <v>2402.1</v>
      </c>
      <c r="Y39" s="36">
        <f t="shared" si="5"/>
        <v>1.6519999999999999</v>
      </c>
      <c r="Z39" s="3">
        <f t="shared" si="8"/>
        <v>59.4</v>
      </c>
      <c r="AA39" s="3">
        <f t="shared" si="8"/>
        <v>56.2</v>
      </c>
      <c r="AC39" s="4">
        <v>2402.1458515283848</v>
      </c>
      <c r="AD39" s="4">
        <v>1.6524486571879937</v>
      </c>
      <c r="AE39" s="4">
        <v>59.430604982206404</v>
      </c>
      <c r="AF39" s="4">
        <v>56.194772507260403</v>
      </c>
    </row>
    <row r="40" spans="1:32" ht="11.25" customHeight="1" x14ac:dyDescent="0.15">
      <c r="A40" s="31" t="s">
        <v>92</v>
      </c>
      <c r="B40" s="32">
        <v>57</v>
      </c>
      <c r="C40" s="32" t="s">
        <v>23</v>
      </c>
      <c r="D40" s="32">
        <v>57</v>
      </c>
      <c r="E40" s="32">
        <f t="shared" si="0"/>
        <v>114</v>
      </c>
      <c r="F40" s="32">
        <v>11317</v>
      </c>
      <c r="G40" s="32">
        <f t="shared" si="1"/>
        <v>284.70176900000001</v>
      </c>
      <c r="H40" s="32">
        <v>12028</v>
      </c>
      <c r="I40" s="32">
        <f>[1]hyo43旧!I40*'hyo43'!$AA$23</f>
        <v>465.88299999999998</v>
      </c>
      <c r="J40" s="32">
        <v>3954</v>
      </c>
      <c r="K40" s="35">
        <f>[1]hyo43旧!K40*'hyo43'!$AA$23</f>
        <v>152.88399999999999</v>
      </c>
      <c r="L40" s="31" t="s">
        <v>93</v>
      </c>
      <c r="M40" s="32">
        <v>48</v>
      </c>
      <c r="N40" s="32">
        <v>1</v>
      </c>
      <c r="O40" s="32">
        <v>208</v>
      </c>
      <c r="P40" s="32">
        <f t="shared" si="2"/>
        <v>257</v>
      </c>
      <c r="Q40" s="32">
        <v>267808</v>
      </c>
      <c r="R40" s="32">
        <f t="shared" si="3"/>
        <v>3843.0448000000006</v>
      </c>
      <c r="S40" s="32">
        <v>1177327</v>
      </c>
      <c r="T40" s="32">
        <f t="shared" si="6"/>
        <v>18482.3704866562</v>
      </c>
      <c r="U40" s="32">
        <v>330120</v>
      </c>
      <c r="V40" s="33">
        <f t="shared" si="7"/>
        <v>5182.4175824175818</v>
      </c>
      <c r="W40" s="34"/>
      <c r="X40" s="3">
        <f t="shared" si="4"/>
        <v>2515.6999999999998</v>
      </c>
      <c r="Y40" s="36">
        <f t="shared" si="5"/>
        <v>1.5309999999999999</v>
      </c>
      <c r="Z40" s="3">
        <f t="shared" si="8"/>
        <v>63.6</v>
      </c>
      <c r="AA40" s="3">
        <f t="shared" si="8"/>
        <v>60.1</v>
      </c>
      <c r="AC40" s="4">
        <v>2515.6618902439031</v>
      </c>
      <c r="AD40" s="4">
        <v>1.5314787701317718</v>
      </c>
      <c r="AE40" s="4">
        <v>63.612099644128108</v>
      </c>
      <c r="AF40" s="4">
        <v>60.148596321394002</v>
      </c>
    </row>
    <row r="41" spans="1:32" ht="11.25" customHeight="1" x14ac:dyDescent="0.15">
      <c r="A41" s="31" t="s">
        <v>94</v>
      </c>
      <c r="B41" s="32">
        <v>1257</v>
      </c>
      <c r="C41" s="32" t="s">
        <v>23</v>
      </c>
      <c r="D41" s="32">
        <v>1105</v>
      </c>
      <c r="E41" s="32">
        <f t="shared" si="0"/>
        <v>2362</v>
      </c>
      <c r="F41" s="32">
        <v>119336</v>
      </c>
      <c r="G41" s="32">
        <f t="shared" si="1"/>
        <v>2965.9769440000005</v>
      </c>
      <c r="H41" s="32">
        <v>12371</v>
      </c>
      <c r="I41" s="32">
        <f>[1]hyo43旧!I41*'hyo43'!$AA$23</f>
        <v>480.34499999999997</v>
      </c>
      <c r="J41" s="32">
        <v>9093</v>
      </c>
      <c r="K41" s="35">
        <f>[1]hyo43旧!K41*'hyo43'!$AA$23</f>
        <v>352.25299999999999</v>
      </c>
      <c r="L41" s="31" t="s">
        <v>95</v>
      </c>
      <c r="M41" s="32">
        <v>36</v>
      </c>
      <c r="N41" s="32">
        <v>2</v>
      </c>
      <c r="O41" s="32">
        <v>180</v>
      </c>
      <c r="P41" s="32">
        <f t="shared" si="2"/>
        <v>218</v>
      </c>
      <c r="Q41" s="32">
        <v>277971</v>
      </c>
      <c r="R41" s="32">
        <f t="shared" si="3"/>
        <v>3810.9824099999996</v>
      </c>
      <c r="S41" s="32">
        <v>1427981</v>
      </c>
      <c r="T41" s="32">
        <f t="shared" si="6"/>
        <v>20846.43795620438</v>
      </c>
      <c r="U41" s="32">
        <v>189200</v>
      </c>
      <c r="V41" s="33">
        <f t="shared" si="7"/>
        <v>2762.0437956204378</v>
      </c>
      <c r="W41" s="34"/>
      <c r="X41" s="3">
        <f t="shared" si="4"/>
        <v>2485.4</v>
      </c>
      <c r="Y41" s="36">
        <f t="shared" si="5"/>
        <v>1.4350000000000001</v>
      </c>
      <c r="Z41" s="3">
        <f t="shared" si="8"/>
        <v>67.3</v>
      </c>
      <c r="AA41" s="3">
        <f t="shared" si="8"/>
        <v>63.7</v>
      </c>
      <c r="AC41" s="4">
        <v>2485.3527108433732</v>
      </c>
      <c r="AD41" s="4">
        <v>1.4348422496570641</v>
      </c>
      <c r="AE41" s="4">
        <v>67.34875444839858</v>
      </c>
      <c r="AF41" s="4">
        <v>63.681800580832537</v>
      </c>
    </row>
    <row r="42" spans="1:32" ht="11.25" customHeight="1" x14ac:dyDescent="0.15">
      <c r="A42" s="31" t="s">
        <v>96</v>
      </c>
      <c r="B42" s="32">
        <v>237</v>
      </c>
      <c r="C42" s="32" t="s">
        <v>23</v>
      </c>
      <c r="D42" s="32">
        <v>273</v>
      </c>
      <c r="E42" s="32">
        <f t="shared" si="0"/>
        <v>510</v>
      </c>
      <c r="F42" s="32">
        <v>42348</v>
      </c>
      <c r="G42" s="32">
        <f t="shared" si="1"/>
        <v>1014.3192959999999</v>
      </c>
      <c r="H42" s="32">
        <v>18710</v>
      </c>
      <c r="I42" s="32">
        <f>[1]hyo43旧!I42*'hyo43'!$AA$23</f>
        <v>685.91199999999992</v>
      </c>
      <c r="J42" s="32">
        <v>16999</v>
      </c>
      <c r="K42" s="35">
        <f>[1]hyo43旧!K42*'hyo43'!$AA$23</f>
        <v>623.9319999999999</v>
      </c>
      <c r="L42" s="31" t="s">
        <v>97</v>
      </c>
      <c r="M42" s="32">
        <v>125</v>
      </c>
      <c r="N42" s="32">
        <v>63</v>
      </c>
      <c r="O42" s="32">
        <v>652</v>
      </c>
      <c r="P42" s="32">
        <f t="shared" si="2"/>
        <v>840</v>
      </c>
      <c r="Q42" s="32">
        <v>637555</v>
      </c>
      <c r="R42" s="32">
        <f t="shared" si="3"/>
        <v>8504.9837000000007</v>
      </c>
      <c r="S42" s="32">
        <v>1528063</v>
      </c>
      <c r="T42" s="32">
        <f t="shared" si="6"/>
        <v>20401.375166889185</v>
      </c>
      <c r="U42" s="32">
        <v>215973</v>
      </c>
      <c r="V42" s="33">
        <f t="shared" si="7"/>
        <v>2883.4846461949264</v>
      </c>
      <c r="W42" s="34"/>
      <c r="X42" s="3">
        <f t="shared" si="4"/>
        <v>2395.1999999999998</v>
      </c>
      <c r="Y42" s="36">
        <f t="shared" si="5"/>
        <v>1.371</v>
      </c>
      <c r="Z42" s="3">
        <f t="shared" si="8"/>
        <v>72.400000000000006</v>
      </c>
      <c r="AA42" s="3">
        <f t="shared" si="8"/>
        <v>68.5</v>
      </c>
      <c r="AC42" s="4">
        <v>2395.1730043541365</v>
      </c>
      <c r="AD42" s="4">
        <v>1.3709043250327655</v>
      </c>
      <c r="AE42" s="4">
        <v>72.419928825622776</v>
      </c>
      <c r="AF42" s="4">
        <v>68.47686350435626</v>
      </c>
    </row>
    <row r="43" spans="1:32" ht="11.25" customHeight="1" x14ac:dyDescent="0.15">
      <c r="A43" s="31" t="s">
        <v>98</v>
      </c>
      <c r="B43" s="32">
        <v>377</v>
      </c>
      <c r="C43" s="32" t="s">
        <v>23</v>
      </c>
      <c r="D43" s="32">
        <v>335</v>
      </c>
      <c r="E43" s="32">
        <f t="shared" si="0"/>
        <v>712</v>
      </c>
      <c r="F43" s="32">
        <v>52860</v>
      </c>
      <c r="G43" s="32">
        <f t="shared" si="1"/>
        <v>1194.95316</v>
      </c>
      <c r="H43" s="32">
        <v>24943</v>
      </c>
      <c r="I43" s="32">
        <f>[1]hyo43旧!I43*'hyo43'!$AA$23</f>
        <v>864.62099999999998</v>
      </c>
      <c r="J43" s="32">
        <v>5586</v>
      </c>
      <c r="K43" s="35">
        <f>[1]hyo43旧!K43*'hyo43'!$AA$23</f>
        <v>193.17099999999999</v>
      </c>
      <c r="L43" s="31" t="s">
        <v>99</v>
      </c>
      <c r="M43" s="32">
        <v>57</v>
      </c>
      <c r="N43" s="32">
        <v>38</v>
      </c>
      <c r="O43" s="32">
        <v>231</v>
      </c>
      <c r="P43" s="32">
        <f t="shared" si="2"/>
        <v>326</v>
      </c>
      <c r="Q43" s="32">
        <v>436103</v>
      </c>
      <c r="R43" s="32">
        <f t="shared" si="3"/>
        <v>5569.0353099999993</v>
      </c>
      <c r="S43" s="32">
        <v>1675787</v>
      </c>
      <c r="T43" s="32">
        <f t="shared" si="6"/>
        <v>20361.931956257595</v>
      </c>
      <c r="U43" s="32">
        <v>254407</v>
      </c>
      <c r="V43" s="33">
        <f t="shared" si="7"/>
        <v>3091.2150668286758</v>
      </c>
      <c r="W43" s="34"/>
      <c r="X43" s="3">
        <f t="shared" si="4"/>
        <v>2260.6</v>
      </c>
      <c r="Y43" s="36">
        <f t="shared" si="5"/>
        <v>1.3340000000000001</v>
      </c>
      <c r="Z43" s="3">
        <f t="shared" si="8"/>
        <v>79.2</v>
      </c>
      <c r="AA43" s="3">
        <f t="shared" si="8"/>
        <v>74.900000000000006</v>
      </c>
      <c r="AC43" s="4">
        <v>2260.6495890410961</v>
      </c>
      <c r="AD43" s="4">
        <v>1.3341836734693875</v>
      </c>
      <c r="AE43" s="4">
        <v>79.181494661921704</v>
      </c>
      <c r="AF43" s="4">
        <v>74.870280735721209</v>
      </c>
    </row>
    <row r="44" spans="1:32" ht="11.25" customHeight="1" x14ac:dyDescent="0.15">
      <c r="A44" s="31" t="s">
        <v>100</v>
      </c>
      <c r="B44" s="32">
        <v>245</v>
      </c>
      <c r="C44" s="32" t="s">
        <v>23</v>
      </c>
      <c r="D44" s="32">
        <v>314</v>
      </c>
      <c r="E44" s="32">
        <f t="shared" si="0"/>
        <v>559</v>
      </c>
      <c r="F44" s="32">
        <v>63364</v>
      </c>
      <c r="G44" s="32">
        <f t="shared" si="1"/>
        <v>1430.505664</v>
      </c>
      <c r="H44" s="32">
        <v>15986</v>
      </c>
      <c r="I44" s="32">
        <f>[1]hyo43旧!I44*'hyo43'!$AA$23</f>
        <v>553.68799999999999</v>
      </c>
      <c r="J44" s="32">
        <v>7236</v>
      </c>
      <c r="K44" s="35">
        <f>[1]hyo43旧!K44*'hyo43'!$AA$23</f>
        <v>249.98599999999999</v>
      </c>
      <c r="L44" s="31" t="s">
        <v>101</v>
      </c>
      <c r="M44" s="32">
        <v>89</v>
      </c>
      <c r="N44" s="32">
        <v>1</v>
      </c>
      <c r="O44" s="32">
        <v>309</v>
      </c>
      <c r="P44" s="32">
        <f t="shared" si="2"/>
        <v>399</v>
      </c>
      <c r="Q44" s="32">
        <v>852438</v>
      </c>
      <c r="R44" s="32">
        <f t="shared" si="3"/>
        <v>10433.841119999999</v>
      </c>
      <c r="S44" s="32">
        <v>1721880</v>
      </c>
      <c r="T44" s="32">
        <f t="shared" si="6"/>
        <v>20547.494033412888</v>
      </c>
      <c r="U44" s="32">
        <v>337536</v>
      </c>
      <c r="V44" s="33">
        <f t="shared" si="7"/>
        <v>4027.8758949880671</v>
      </c>
      <c r="W44" s="34"/>
      <c r="X44" s="3">
        <f t="shared" si="4"/>
        <v>2257.6</v>
      </c>
      <c r="Y44" s="36">
        <f t="shared" si="5"/>
        <v>1.2769999999999999</v>
      </c>
      <c r="Z44" s="3">
        <f t="shared" si="8"/>
        <v>87</v>
      </c>
      <c r="AA44" s="3">
        <f t="shared" si="8"/>
        <v>82.3</v>
      </c>
      <c r="AC44" s="4">
        <v>2257.5570451436392</v>
      </c>
      <c r="AD44" s="4">
        <v>1.277139208173691</v>
      </c>
      <c r="AE44" s="4">
        <v>87.010676156583628</v>
      </c>
      <c r="AF44" s="4">
        <v>82.273184898354302</v>
      </c>
    </row>
    <row r="45" spans="1:32" ht="11.25" customHeight="1" x14ac:dyDescent="0.15">
      <c r="A45" s="31" t="s">
        <v>102</v>
      </c>
      <c r="B45" s="32">
        <v>568</v>
      </c>
      <c r="C45" s="32" t="s">
        <v>23</v>
      </c>
      <c r="D45" s="32">
        <v>352</v>
      </c>
      <c r="E45" s="32">
        <f t="shared" si="0"/>
        <v>920</v>
      </c>
      <c r="F45" s="32">
        <v>49502</v>
      </c>
      <c r="G45" s="32">
        <f t="shared" si="1"/>
        <v>1172.0588539999999</v>
      </c>
      <c r="H45" s="32">
        <v>17703</v>
      </c>
      <c r="I45" s="32">
        <f>[1]hyo43旧!I45*'hyo43'!$AA$23</f>
        <v>615.66800000000001</v>
      </c>
      <c r="J45" s="32">
        <v>10713</v>
      </c>
      <c r="K45" s="35">
        <f>[1]hyo43旧!K45*'hyo43'!$AA$23</f>
        <v>372.91299999999995</v>
      </c>
      <c r="L45" s="31" t="s">
        <v>103</v>
      </c>
      <c r="M45" s="32">
        <v>490</v>
      </c>
      <c r="N45" s="32">
        <v>13</v>
      </c>
      <c r="O45" s="32">
        <v>1256</v>
      </c>
      <c r="P45" s="32">
        <f t="shared" si="2"/>
        <v>1759</v>
      </c>
      <c r="Q45" s="32">
        <v>1388295</v>
      </c>
      <c r="R45" s="32">
        <f t="shared" si="3"/>
        <v>16701.188849999999</v>
      </c>
      <c r="S45" s="32">
        <v>1745787</v>
      </c>
      <c r="T45" s="32">
        <f t="shared" si="6"/>
        <v>20660.201183431953</v>
      </c>
      <c r="U45" s="32">
        <v>485994</v>
      </c>
      <c r="V45" s="33">
        <f t="shared" si="7"/>
        <v>5751.4082840236688</v>
      </c>
      <c r="W45" s="34"/>
      <c r="X45" s="3">
        <f t="shared" si="4"/>
        <v>2367.6999999999998</v>
      </c>
      <c r="Y45" s="36">
        <f t="shared" si="5"/>
        <v>1.224</v>
      </c>
      <c r="Z45" s="3">
        <f t="shared" si="8"/>
        <v>88.6</v>
      </c>
      <c r="AA45" s="3">
        <f t="shared" si="8"/>
        <v>83.8</v>
      </c>
      <c r="AC45" s="4">
        <v>2367.6817790530849</v>
      </c>
      <c r="AD45" s="4">
        <v>1.2239902080783354</v>
      </c>
      <c r="AE45" s="4">
        <v>88.612099644128108</v>
      </c>
      <c r="AF45" s="4">
        <v>83.787415295256523</v>
      </c>
    </row>
    <row r="46" spans="1:32" ht="11.25" customHeight="1" x14ac:dyDescent="0.15">
      <c r="A46" s="31" t="s">
        <v>104</v>
      </c>
      <c r="B46" s="32">
        <v>56</v>
      </c>
      <c r="C46" s="32" t="s">
        <v>23</v>
      </c>
      <c r="D46" s="32">
        <v>50</v>
      </c>
      <c r="E46" s="32">
        <f t="shared" si="0"/>
        <v>106</v>
      </c>
      <c r="F46" s="32">
        <v>13847</v>
      </c>
      <c r="G46" s="32">
        <f t="shared" si="1"/>
        <v>323.67362500000002</v>
      </c>
      <c r="H46" s="32">
        <v>14426</v>
      </c>
      <c r="I46" s="32">
        <f>[1]hyo43旧!I46*'hyo43'!$AA$23</f>
        <v>522.69799999999998</v>
      </c>
      <c r="J46" s="32">
        <v>10569</v>
      </c>
      <c r="K46" s="35">
        <f>[1]hyo43旧!K46*'hyo43'!$AA$23</f>
        <v>383.24299999999999</v>
      </c>
      <c r="L46" s="31" t="s">
        <v>105</v>
      </c>
      <c r="M46" s="32">
        <v>262</v>
      </c>
      <c r="N46" s="32">
        <v>8</v>
      </c>
      <c r="O46" s="32">
        <v>457</v>
      </c>
      <c r="P46" s="32">
        <f t="shared" si="2"/>
        <v>727</v>
      </c>
      <c r="Q46" s="32">
        <v>853079</v>
      </c>
      <c r="R46" s="32">
        <f t="shared" si="3"/>
        <v>10074.86299</v>
      </c>
      <c r="S46" s="32">
        <v>1768168</v>
      </c>
      <c r="T46" s="32">
        <f t="shared" si="6"/>
        <v>20974.709371293004</v>
      </c>
      <c r="U46" s="32">
        <v>475607</v>
      </c>
      <c r="V46" s="33">
        <f t="shared" si="7"/>
        <v>5641.838671411625</v>
      </c>
      <c r="W46" s="34"/>
      <c r="X46" s="3">
        <f t="shared" si="4"/>
        <v>2337.5</v>
      </c>
      <c r="Y46" s="36">
        <f t="shared" si="5"/>
        <v>1.2030000000000001</v>
      </c>
      <c r="Z46" s="3">
        <f t="shared" si="8"/>
        <v>89.4</v>
      </c>
      <c r="AA46" s="3">
        <f t="shared" si="8"/>
        <v>84.5</v>
      </c>
      <c r="AC46" s="4">
        <v>2337.4988668555247</v>
      </c>
      <c r="AD46" s="4">
        <v>1.2033694344163659</v>
      </c>
      <c r="AE46" s="4">
        <v>89.412811387900348</v>
      </c>
      <c r="AF46" s="4">
        <v>84.544530493707654</v>
      </c>
    </row>
    <row r="47" spans="1:32" ht="11.25" customHeight="1" x14ac:dyDescent="0.15">
      <c r="A47" s="31" t="s">
        <v>106</v>
      </c>
      <c r="B47" s="32">
        <v>72</v>
      </c>
      <c r="C47" s="32" t="s">
        <v>23</v>
      </c>
      <c r="D47" s="32">
        <v>50</v>
      </c>
      <c r="E47" s="32">
        <f t="shared" si="0"/>
        <v>122</v>
      </c>
      <c r="F47" s="32">
        <v>11709</v>
      </c>
      <c r="G47" s="32">
        <f t="shared" si="1"/>
        <v>226.53402300000002</v>
      </c>
      <c r="H47" s="32">
        <v>14914</v>
      </c>
      <c r="I47" s="32">
        <f>[1]hyo43旧!I47*'hyo43'!$AA$23</f>
        <v>515.46699999999998</v>
      </c>
      <c r="J47" s="32">
        <v>3990</v>
      </c>
      <c r="K47" s="35">
        <f>[1]hyo43旧!K47*'hyo43'!$AA$23</f>
        <v>137.38899999999998</v>
      </c>
      <c r="L47" s="31" t="s">
        <v>107</v>
      </c>
      <c r="M47" s="32">
        <v>23</v>
      </c>
      <c r="N47" s="32">
        <v>1</v>
      </c>
      <c r="O47" s="32">
        <v>43</v>
      </c>
      <c r="P47" s="32">
        <f t="shared" si="2"/>
        <v>67</v>
      </c>
      <c r="Q47" s="32">
        <v>222187</v>
      </c>
      <c r="R47" s="32">
        <f t="shared" si="3"/>
        <v>2550.7067599999996</v>
      </c>
      <c r="S47" s="32">
        <v>1825305</v>
      </c>
      <c r="T47" s="32">
        <f t="shared" si="6"/>
        <v>21323.656542056076</v>
      </c>
      <c r="U47" s="32">
        <v>346592</v>
      </c>
      <c r="V47" s="33">
        <f t="shared" si="7"/>
        <v>4048.9719626168226</v>
      </c>
      <c r="W47" s="34"/>
      <c r="X47" s="3">
        <f t="shared" si="4"/>
        <v>1934.7</v>
      </c>
      <c r="Y47" s="36">
        <f t="shared" si="5"/>
        <v>1.181</v>
      </c>
      <c r="Z47" s="3">
        <f t="shared" si="8"/>
        <v>89.1</v>
      </c>
      <c r="AA47" s="3">
        <f t="shared" si="8"/>
        <v>84.3</v>
      </c>
      <c r="AC47" s="4">
        <v>1934.6708089097301</v>
      </c>
      <c r="AD47" s="4">
        <v>1.1806375442739079</v>
      </c>
      <c r="AE47" s="4">
        <v>89.145907473309606</v>
      </c>
      <c r="AF47" s="4">
        <v>84.292158760890615</v>
      </c>
    </row>
    <row r="48" spans="1:32" ht="11.25" customHeight="1" x14ac:dyDescent="0.15">
      <c r="A48" s="31" t="s">
        <v>108</v>
      </c>
      <c r="B48" s="32">
        <v>284</v>
      </c>
      <c r="C48" s="32" t="s">
        <v>23</v>
      </c>
      <c r="D48" s="32">
        <v>683</v>
      </c>
      <c r="E48" s="32">
        <f t="shared" si="0"/>
        <v>967</v>
      </c>
      <c r="F48" s="32">
        <v>32835</v>
      </c>
      <c r="G48" s="32">
        <f t="shared" si="1"/>
        <v>504.54261000000002</v>
      </c>
      <c r="H48" s="32">
        <v>15764</v>
      </c>
      <c r="I48" s="32">
        <f>[1]hyo43旧!I48*'hyo43'!$AA$23</f>
        <v>444.18999999999994</v>
      </c>
      <c r="J48" s="32">
        <v>3616</v>
      </c>
      <c r="K48" s="35">
        <f>[1]hyo43旧!K48*'hyo43'!$AA$23</f>
        <v>102.267</v>
      </c>
      <c r="L48" s="31" t="s">
        <v>109</v>
      </c>
      <c r="M48" s="32">
        <v>102</v>
      </c>
      <c r="N48" s="32">
        <v>1</v>
      </c>
      <c r="O48" s="32">
        <v>423</v>
      </c>
      <c r="P48" s="32">
        <f t="shared" si="2"/>
        <v>526</v>
      </c>
      <c r="Q48" s="32">
        <v>600883</v>
      </c>
      <c r="R48" s="32">
        <f t="shared" si="3"/>
        <v>6735.8984300000002</v>
      </c>
      <c r="S48" s="32">
        <v>1862990</v>
      </c>
      <c r="T48" s="32">
        <f t="shared" si="6"/>
        <v>22152.080856123663</v>
      </c>
      <c r="U48" s="32">
        <v>298331</v>
      </c>
      <c r="V48" s="33">
        <f t="shared" si="7"/>
        <v>3547.3365041617126</v>
      </c>
      <c r="W48" s="34"/>
      <c r="X48" s="3">
        <f t="shared" si="4"/>
        <v>1536.6</v>
      </c>
      <c r="Y48" s="36">
        <f t="shared" si="5"/>
        <v>1.1479999999999999</v>
      </c>
      <c r="Z48" s="3">
        <f t="shared" si="8"/>
        <v>90.5</v>
      </c>
      <c r="AA48" s="3">
        <f t="shared" si="8"/>
        <v>85.6</v>
      </c>
      <c r="AC48" s="4">
        <v>1536.568156424581</v>
      </c>
      <c r="AD48" s="4">
        <v>1.1481056257175661</v>
      </c>
      <c r="AE48" s="4">
        <v>90.480427046263344</v>
      </c>
      <c r="AF48" s="4">
        <v>85.554017424975825</v>
      </c>
    </row>
    <row r="49" spans="1:32" ht="11.25" customHeight="1" x14ac:dyDescent="0.15">
      <c r="A49" s="31" t="s">
        <v>110</v>
      </c>
      <c r="B49" s="32">
        <v>455</v>
      </c>
      <c r="C49" s="32" t="s">
        <v>23</v>
      </c>
      <c r="D49" s="32">
        <v>411</v>
      </c>
      <c r="E49" s="32">
        <f t="shared" si="0"/>
        <v>866</v>
      </c>
      <c r="F49" s="32">
        <v>110861</v>
      </c>
      <c r="G49" s="32">
        <f t="shared" si="1"/>
        <v>1300.288669</v>
      </c>
      <c r="H49" s="32">
        <v>25035</v>
      </c>
      <c r="I49" s="32">
        <f>[1]hyo43旧!I49*'hyo43'!$AA$23</f>
        <v>521.66499999999996</v>
      </c>
      <c r="J49" s="32">
        <v>6528</v>
      </c>
      <c r="K49" s="35">
        <f>[1]hyo43旧!K49*'hyo43'!$AA$23</f>
        <v>136.35599999999999</v>
      </c>
      <c r="L49" s="31" t="s">
        <v>111</v>
      </c>
      <c r="M49" s="32">
        <v>47</v>
      </c>
      <c r="N49" s="32">
        <v>0</v>
      </c>
      <c r="O49" s="32">
        <v>128</v>
      </c>
      <c r="P49" s="32">
        <f t="shared" si="2"/>
        <v>175</v>
      </c>
      <c r="Q49" s="32">
        <v>761785</v>
      </c>
      <c r="R49" s="32">
        <f t="shared" si="3"/>
        <v>8410.1064000000006</v>
      </c>
      <c r="S49" s="32">
        <v>1977291</v>
      </c>
      <c r="T49" s="32">
        <f t="shared" si="6"/>
        <v>23399.893491124261</v>
      </c>
      <c r="U49" s="32">
        <v>354359</v>
      </c>
      <c r="V49" s="33">
        <f t="shared" si="7"/>
        <v>4193.5976331360944</v>
      </c>
      <c r="W49" s="34"/>
      <c r="X49" s="3">
        <f t="shared" si="4"/>
        <v>1172.9000000000001</v>
      </c>
      <c r="Y49" s="36">
        <f t="shared" si="5"/>
        <v>1.121</v>
      </c>
      <c r="Z49" s="3">
        <f t="shared" si="8"/>
        <v>89</v>
      </c>
      <c r="AA49" s="3">
        <f t="shared" si="8"/>
        <v>84.1</v>
      </c>
      <c r="AC49" s="4">
        <v>1172.9027718550105</v>
      </c>
      <c r="AD49" s="4">
        <v>1.1210762331838564</v>
      </c>
      <c r="AE49" s="4">
        <v>88.967971530249102</v>
      </c>
      <c r="AF49" s="4">
        <v>84.123910939012589</v>
      </c>
    </row>
    <row r="50" spans="1:32" ht="11.25" customHeight="1" x14ac:dyDescent="0.15">
      <c r="A50" s="31" t="s">
        <v>112</v>
      </c>
      <c r="B50" s="32">
        <v>148</v>
      </c>
      <c r="C50" s="32" t="s">
        <v>23</v>
      </c>
      <c r="D50" s="32">
        <v>126</v>
      </c>
      <c r="E50" s="32">
        <f t="shared" si="0"/>
        <v>274</v>
      </c>
      <c r="F50" s="32">
        <v>58677</v>
      </c>
      <c r="G50" s="32">
        <f t="shared" si="1"/>
        <v>562.00830599999995</v>
      </c>
      <c r="H50" s="32">
        <v>27702</v>
      </c>
      <c r="I50" s="32">
        <f>[1]hyo43旧!I50*'hyo43'!$AA$23</f>
        <v>395.63899999999995</v>
      </c>
      <c r="J50" s="32">
        <v>11204</v>
      </c>
      <c r="K50" s="35">
        <f>[1]hyo43旧!K50*'hyo43'!$AA$23</f>
        <v>160.11499999999998</v>
      </c>
      <c r="L50" s="31" t="s">
        <v>113</v>
      </c>
      <c r="M50" s="32">
        <v>23</v>
      </c>
      <c r="N50" s="32">
        <v>0</v>
      </c>
      <c r="O50" s="32">
        <v>241</v>
      </c>
      <c r="P50" s="32">
        <f t="shared" si="2"/>
        <v>264</v>
      </c>
      <c r="Q50" s="32">
        <v>524325</v>
      </c>
      <c r="R50" s="32">
        <f t="shared" si="3"/>
        <v>5788.5480000000007</v>
      </c>
      <c r="S50" s="32">
        <v>2297135</v>
      </c>
      <c r="T50" s="32">
        <f t="shared" si="6"/>
        <v>26587.210648148146</v>
      </c>
      <c r="U50" s="32">
        <v>306622</v>
      </c>
      <c r="V50" s="33">
        <f t="shared" si="7"/>
        <v>3548.8657407407404</v>
      </c>
      <c r="W50" s="34"/>
      <c r="X50" s="3">
        <f t="shared" si="4"/>
        <v>957.8</v>
      </c>
      <c r="Y50" s="36">
        <f t="shared" si="5"/>
        <v>1.1040000000000001</v>
      </c>
      <c r="Z50" s="3">
        <f t="shared" si="8"/>
        <v>88.5</v>
      </c>
      <c r="AA50" s="3">
        <f t="shared" si="8"/>
        <v>84.5</v>
      </c>
      <c r="AC50" s="4">
        <v>957.7911781775972</v>
      </c>
      <c r="AD50" s="4">
        <v>1.1037527593818985</v>
      </c>
      <c r="AE50" s="4">
        <v>88.52313167259787</v>
      </c>
      <c r="AF50" s="4">
        <v>84.511132623426903</v>
      </c>
    </row>
    <row r="51" spans="1:32" ht="11.25" customHeight="1" x14ac:dyDescent="0.15">
      <c r="A51" s="31" t="s">
        <v>114</v>
      </c>
      <c r="B51" s="32">
        <v>455</v>
      </c>
      <c r="C51" s="32" t="s">
        <v>23</v>
      </c>
      <c r="D51" s="32">
        <v>307</v>
      </c>
      <c r="E51" s="32">
        <f t="shared" si="0"/>
        <v>762</v>
      </c>
      <c r="F51" s="32">
        <v>98061</v>
      </c>
      <c r="G51" s="32">
        <f t="shared" si="1"/>
        <v>854.40549299999998</v>
      </c>
      <c r="H51" s="32">
        <v>50619</v>
      </c>
      <c r="I51" s="32">
        <f>[1]hyo43旧!I51*'hyo43'!$AA$23</f>
        <v>542.32499999999993</v>
      </c>
      <c r="J51" s="32">
        <v>21563</v>
      </c>
      <c r="K51" s="35">
        <f>[1]hyo43旧!K51*'hyo43'!$AA$23</f>
        <v>231.392</v>
      </c>
      <c r="L51" s="31" t="s">
        <v>115</v>
      </c>
      <c r="M51" s="32">
        <v>52</v>
      </c>
      <c r="N51" s="32">
        <v>6</v>
      </c>
      <c r="O51" s="32">
        <v>128</v>
      </c>
      <c r="P51" s="32">
        <f t="shared" si="2"/>
        <v>186</v>
      </c>
      <c r="Q51" s="32">
        <v>543497</v>
      </c>
      <c r="R51" s="32">
        <f t="shared" si="3"/>
        <v>5956.7271200000005</v>
      </c>
      <c r="S51" s="32">
        <v>2345475</v>
      </c>
      <c r="T51" s="32">
        <f t="shared" si="6"/>
        <v>26472.62979683973</v>
      </c>
      <c r="U51" s="32">
        <v>317678</v>
      </c>
      <c r="V51" s="33">
        <f t="shared" si="7"/>
        <v>3585.5304740406323</v>
      </c>
      <c r="W51" s="34"/>
      <c r="X51" s="3">
        <f t="shared" si="4"/>
        <v>871.3</v>
      </c>
      <c r="Y51" s="36">
        <f t="shared" si="5"/>
        <v>1.1040000000000001</v>
      </c>
      <c r="Z51" s="3">
        <f t="shared" si="8"/>
        <v>89.6</v>
      </c>
      <c r="AA51" s="3">
        <f t="shared" si="8"/>
        <v>86.4</v>
      </c>
      <c r="AC51" s="4">
        <v>871.31689545934523</v>
      </c>
      <c r="AD51" s="4">
        <v>1.1037527593818985</v>
      </c>
      <c r="AE51" s="4">
        <v>89.590747330960852</v>
      </c>
      <c r="AF51" s="4">
        <v>86.350435624394976</v>
      </c>
    </row>
    <row r="52" spans="1:32" ht="11.25" customHeight="1" x14ac:dyDescent="0.15">
      <c r="A52" s="31" t="s">
        <v>116</v>
      </c>
      <c r="B52" s="32">
        <v>208</v>
      </c>
      <c r="C52" s="32" t="s">
        <v>23</v>
      </c>
      <c r="D52" s="32">
        <v>105</v>
      </c>
      <c r="E52" s="32">
        <f t="shared" si="0"/>
        <v>313</v>
      </c>
      <c r="F52" s="32">
        <v>80658</v>
      </c>
      <c r="G52" s="32">
        <f t="shared" si="1"/>
        <v>909.17697600000008</v>
      </c>
      <c r="H52" s="32">
        <v>49108</v>
      </c>
      <c r="I52" s="32">
        <f>[1]hyo43旧!I52*'hyo43'!$AA$23</f>
        <v>633.22899999999993</v>
      </c>
      <c r="J52" s="32">
        <v>19184</v>
      </c>
      <c r="K52" s="35">
        <f>[1]hyo43旧!K52*'hyo43'!$AA$23</f>
        <v>247.92</v>
      </c>
      <c r="L52" s="31" t="s">
        <v>117</v>
      </c>
      <c r="M52" s="32">
        <v>83</v>
      </c>
      <c r="N52" s="32">
        <v>2</v>
      </c>
      <c r="O52" s="32">
        <v>125</v>
      </c>
      <c r="P52" s="32">
        <f t="shared" si="2"/>
        <v>210</v>
      </c>
      <c r="Q52" s="32">
        <v>657038</v>
      </c>
      <c r="R52" s="32">
        <f t="shared" si="3"/>
        <v>7063.1584999999995</v>
      </c>
      <c r="S52" s="32">
        <v>2453055</v>
      </c>
      <c r="T52" s="32">
        <f t="shared" si="6"/>
        <v>26348.603651987112</v>
      </c>
      <c r="U52" s="32">
        <v>396531</v>
      </c>
      <c r="V52" s="33">
        <f t="shared" si="7"/>
        <v>4259.1944146079486</v>
      </c>
      <c r="W52" s="34"/>
      <c r="X52" s="3">
        <f t="shared" si="4"/>
        <v>1127.2</v>
      </c>
      <c r="Y52" s="36">
        <f t="shared" si="5"/>
        <v>1.0960000000000001</v>
      </c>
      <c r="Z52" s="3">
        <f t="shared" si="8"/>
        <v>91.7</v>
      </c>
      <c r="AA52" s="3">
        <f t="shared" si="8"/>
        <v>88.6</v>
      </c>
      <c r="AC52" s="4">
        <v>1127.2364754098362</v>
      </c>
      <c r="AD52" s="4">
        <v>1.0964912280701753</v>
      </c>
      <c r="AE52" s="4">
        <v>91.72597864768683</v>
      </c>
      <c r="AF52" s="4">
        <v>88.576960309777348</v>
      </c>
    </row>
    <row r="53" spans="1:32" ht="11.25" customHeight="1" x14ac:dyDescent="0.15">
      <c r="A53" s="31" t="s">
        <v>118</v>
      </c>
      <c r="B53" s="32">
        <v>85</v>
      </c>
      <c r="C53" s="32" t="s">
        <v>23</v>
      </c>
      <c r="D53" s="32">
        <v>35</v>
      </c>
      <c r="E53" s="32">
        <f t="shared" si="0"/>
        <v>120</v>
      </c>
      <c r="F53" s="32">
        <v>55933</v>
      </c>
      <c r="G53" s="32">
        <f t="shared" si="1"/>
        <v>645.46681999999998</v>
      </c>
      <c r="H53" s="32">
        <v>49954</v>
      </c>
      <c r="I53" s="32">
        <f>[1]hyo43旧!I53*'hyo43'!$AA$23</f>
        <v>601.2059999999999</v>
      </c>
      <c r="J53" s="32">
        <v>14519</v>
      </c>
      <c r="K53" s="35">
        <f>[1]hyo43旧!K53*'hyo43'!$AA$23</f>
        <v>174.577</v>
      </c>
      <c r="L53" s="31" t="s">
        <v>119</v>
      </c>
      <c r="M53" s="32">
        <v>86</v>
      </c>
      <c r="N53" s="32">
        <v>2</v>
      </c>
      <c r="O53" s="32">
        <v>241</v>
      </c>
      <c r="P53" s="32">
        <f t="shared" si="2"/>
        <v>329</v>
      </c>
      <c r="Q53" s="32">
        <v>1056490</v>
      </c>
      <c r="R53" s="32">
        <f t="shared" si="3"/>
        <v>11093.145</v>
      </c>
      <c r="S53" s="32">
        <v>2575426</v>
      </c>
      <c r="T53" s="32">
        <f t="shared" si="6"/>
        <v>26605.64049586777</v>
      </c>
      <c r="U53" s="32">
        <v>417992</v>
      </c>
      <c r="V53" s="33">
        <f t="shared" si="7"/>
        <v>4318.0991735537191</v>
      </c>
      <c r="W53" s="34"/>
      <c r="X53" s="3">
        <f t="shared" si="4"/>
        <v>1154</v>
      </c>
      <c r="Y53" s="36">
        <f t="shared" si="5"/>
        <v>1.075</v>
      </c>
      <c r="Z53" s="3">
        <f t="shared" si="8"/>
        <v>96.2</v>
      </c>
      <c r="AA53" s="3">
        <f t="shared" si="8"/>
        <v>93.1</v>
      </c>
      <c r="AC53" s="4">
        <v>1154.0379020979019</v>
      </c>
      <c r="AD53" s="4">
        <v>1.075268817204301</v>
      </c>
      <c r="AE53" s="4">
        <v>96.174377224199276</v>
      </c>
      <c r="AF53" s="4">
        <v>93.12681510164569</v>
      </c>
    </row>
    <row r="54" spans="1:32" ht="11.25" customHeight="1" x14ac:dyDescent="0.15">
      <c r="A54" s="31" t="s">
        <v>120</v>
      </c>
      <c r="B54" s="32">
        <v>189</v>
      </c>
      <c r="C54" s="32" t="s">
        <v>23</v>
      </c>
      <c r="D54" s="32">
        <v>155</v>
      </c>
      <c r="E54" s="32">
        <f t="shared" si="0"/>
        <v>344</v>
      </c>
      <c r="F54" s="32">
        <v>65416</v>
      </c>
      <c r="G54" s="32">
        <f t="shared" si="1"/>
        <v>744.49949599999991</v>
      </c>
      <c r="H54" s="32">
        <v>54308</v>
      </c>
      <c r="I54" s="32">
        <f>[1]hyo43旧!I54*'hyo43'!$AA$23</f>
        <v>651.82299999999998</v>
      </c>
      <c r="J54" s="32">
        <v>13626</v>
      </c>
      <c r="K54" s="35">
        <f>[1]hyo43旧!K54*'hyo43'!$AA$23</f>
        <v>163.214</v>
      </c>
      <c r="L54" s="31" t="s">
        <v>121</v>
      </c>
      <c r="M54" s="32">
        <v>110</v>
      </c>
      <c r="N54" s="32">
        <v>4</v>
      </c>
      <c r="O54" s="32">
        <v>1477</v>
      </c>
      <c r="P54" s="32">
        <f t="shared" si="2"/>
        <v>1591</v>
      </c>
      <c r="Q54" s="32">
        <v>775014</v>
      </c>
      <c r="R54" s="32">
        <f t="shared" si="3"/>
        <v>7905.1428000000005</v>
      </c>
      <c r="S54" s="32">
        <v>2750270</v>
      </c>
      <c r="T54" s="32">
        <f t="shared" si="6"/>
        <v>27696.576032225581</v>
      </c>
      <c r="U54" s="32">
        <v>430006</v>
      </c>
      <c r="V54" s="33">
        <f t="shared" si="7"/>
        <v>4330.372608257805</v>
      </c>
      <c r="W54" s="34"/>
      <c r="X54" s="3">
        <f t="shared" si="4"/>
        <v>1138.0999999999999</v>
      </c>
      <c r="Y54" s="36">
        <f t="shared" si="5"/>
        <v>1.05</v>
      </c>
      <c r="Z54" s="3">
        <f t="shared" si="8"/>
        <v>100</v>
      </c>
      <c r="AA54" s="3">
        <f t="shared" si="8"/>
        <v>96.8</v>
      </c>
      <c r="AC54" s="4">
        <v>1138.1201379310348</v>
      </c>
      <c r="AD54" s="4">
        <v>1.0504201680672269</v>
      </c>
      <c r="AE54" s="4">
        <v>100</v>
      </c>
      <c r="AF54" s="4">
        <v>96.805421103581807</v>
      </c>
    </row>
    <row r="55" spans="1:32" ht="11.25" customHeight="1" x14ac:dyDescent="0.15">
      <c r="A55" s="31" t="s">
        <v>122</v>
      </c>
      <c r="B55" s="32">
        <v>46</v>
      </c>
      <c r="C55" s="32" t="s">
        <v>23</v>
      </c>
      <c r="D55" s="32">
        <v>37</v>
      </c>
      <c r="E55" s="32">
        <f t="shared" si="0"/>
        <v>83</v>
      </c>
      <c r="F55" s="32">
        <v>21424</v>
      </c>
      <c r="G55" s="32">
        <f t="shared" si="1"/>
        <v>234.44283199999998</v>
      </c>
      <c r="H55" s="32">
        <v>42800</v>
      </c>
      <c r="I55" s="32">
        <f>[1]hyo43旧!I55*'hyo43'!$AA$23</f>
        <v>540.2589999999999</v>
      </c>
      <c r="J55" s="32">
        <v>16208</v>
      </c>
      <c r="K55" s="35">
        <f>[1]hyo43旧!K55*'hyo43'!$AA$23</f>
        <v>204.53399999999999</v>
      </c>
      <c r="L55" s="31" t="s">
        <v>123</v>
      </c>
      <c r="M55" s="32">
        <v>5</v>
      </c>
      <c r="N55" s="32">
        <v>0</v>
      </c>
      <c r="O55" s="32">
        <v>72</v>
      </c>
      <c r="P55" s="32">
        <f t="shared" si="2"/>
        <v>77</v>
      </c>
      <c r="Q55" s="32">
        <v>264061</v>
      </c>
      <c r="R55" s="32">
        <f t="shared" si="3"/>
        <v>2648.5318299999994</v>
      </c>
      <c r="S55" s="32">
        <v>3119015</v>
      </c>
      <c r="T55" s="32">
        <f t="shared" si="6"/>
        <v>31127.894211576844</v>
      </c>
      <c r="U55" s="32">
        <v>285013</v>
      </c>
      <c r="V55" s="33">
        <f t="shared" si="7"/>
        <v>2844.4411177644711</v>
      </c>
      <c r="W55" s="34"/>
      <c r="X55" s="3">
        <f t="shared" si="4"/>
        <v>1094.3</v>
      </c>
      <c r="Y55" s="36">
        <f t="shared" si="5"/>
        <v>1.02</v>
      </c>
      <c r="Z55" s="3">
        <f t="shared" si="8"/>
        <v>103.4</v>
      </c>
      <c r="AA55" s="3">
        <f t="shared" si="8"/>
        <v>99.3</v>
      </c>
      <c r="AC55" s="4">
        <v>1094.3462864721487</v>
      </c>
      <c r="AD55" s="4">
        <v>1.0204081632653061</v>
      </c>
      <c r="AE55" s="4">
        <v>103.38078291814948</v>
      </c>
      <c r="AF55" s="4">
        <v>99.322362052274926</v>
      </c>
    </row>
    <row r="56" spans="1:32" ht="11.25" customHeight="1" x14ac:dyDescent="0.15">
      <c r="A56" s="31" t="s">
        <v>124</v>
      </c>
      <c r="B56" s="32">
        <v>76</v>
      </c>
      <c r="C56" s="32" t="s">
        <v>23</v>
      </c>
      <c r="D56" s="32">
        <v>127</v>
      </c>
      <c r="E56" s="32">
        <f t="shared" si="0"/>
        <v>203</v>
      </c>
      <c r="F56" s="32">
        <v>61460</v>
      </c>
      <c r="G56" s="32">
        <f t="shared" si="1"/>
        <v>688.53638000000001</v>
      </c>
      <c r="H56" s="32">
        <v>38197</v>
      </c>
      <c r="I56" s="32">
        <f>[1]hyo43旧!I56*'hyo43'!$AA$23</f>
        <v>505.13699999999994</v>
      </c>
      <c r="J56" s="32">
        <v>12021</v>
      </c>
      <c r="K56" s="35">
        <f>[1]hyo43旧!K56*'hyo43'!$AA$23</f>
        <v>159.08199999999999</v>
      </c>
      <c r="L56" s="31" t="s">
        <v>125</v>
      </c>
      <c r="M56" s="32">
        <v>180</v>
      </c>
      <c r="N56" s="32">
        <v>5</v>
      </c>
      <c r="O56" s="32">
        <v>476</v>
      </c>
      <c r="P56" s="32">
        <f t="shared" si="2"/>
        <v>661</v>
      </c>
      <c r="Q56" s="32">
        <v>977756</v>
      </c>
      <c r="R56" s="32">
        <f t="shared" si="3"/>
        <v>9748.22732</v>
      </c>
      <c r="S56" s="32">
        <v>3411424</v>
      </c>
      <c r="T56" s="32">
        <f t="shared" si="6"/>
        <v>34080.159840159838</v>
      </c>
      <c r="U56" s="32">
        <v>431162</v>
      </c>
      <c r="V56" s="33">
        <f t="shared" si="7"/>
        <v>4307.3126873126876</v>
      </c>
      <c r="W56" s="34"/>
      <c r="X56" s="3">
        <f t="shared" si="4"/>
        <v>1120.3</v>
      </c>
      <c r="Y56" s="36">
        <f t="shared" si="5"/>
        <v>1.0029999999999999</v>
      </c>
      <c r="Z56" s="3">
        <f t="shared" si="8"/>
        <v>103.5</v>
      </c>
      <c r="AA56" s="3">
        <f t="shared" si="8"/>
        <v>100.2</v>
      </c>
      <c r="AC56" s="4">
        <v>1120.349083503055</v>
      </c>
      <c r="AD56" s="4">
        <v>1.0030090270812437</v>
      </c>
      <c r="AE56" s="4">
        <v>103.5</v>
      </c>
      <c r="AF56" s="4">
        <v>100.19361084220716</v>
      </c>
    </row>
    <row r="57" spans="1:32" ht="11.25" customHeight="1" x14ac:dyDescent="0.15">
      <c r="A57" s="31" t="s">
        <v>126</v>
      </c>
      <c r="B57" s="32">
        <v>259</v>
      </c>
      <c r="C57" s="32" t="s">
        <v>23</v>
      </c>
      <c r="D57" s="32">
        <v>751</v>
      </c>
      <c r="E57" s="32">
        <f t="shared" si="0"/>
        <v>1010</v>
      </c>
      <c r="F57" s="32">
        <v>70275</v>
      </c>
      <c r="G57" s="32">
        <f t="shared" si="1"/>
        <v>887.29214999999999</v>
      </c>
      <c r="H57" s="32">
        <v>46077</v>
      </c>
      <c r="I57" s="32">
        <f>[1]hyo43旧!I57*'hyo43'!$AA$23</f>
        <v>632.19599999999991</v>
      </c>
      <c r="J57" s="32">
        <v>13396</v>
      </c>
      <c r="K57" s="35">
        <f>[1]hyo43旧!K57*'hyo43'!$AA$23</f>
        <v>183.874</v>
      </c>
      <c r="L57" s="31" t="s">
        <v>127</v>
      </c>
      <c r="M57" s="32">
        <v>2</v>
      </c>
      <c r="N57" s="32">
        <v>0</v>
      </c>
      <c r="O57" s="32">
        <v>80</v>
      </c>
      <c r="P57" s="32">
        <f t="shared" si="2"/>
        <v>82</v>
      </c>
      <c r="Q57" s="32">
        <v>337586</v>
      </c>
      <c r="R57" s="32">
        <f t="shared" si="3"/>
        <v>3362.3565600000002</v>
      </c>
      <c r="S57" s="32">
        <v>3289325</v>
      </c>
      <c r="T57" s="32">
        <f t="shared" si="6"/>
        <v>32827.59481037924</v>
      </c>
      <c r="U57" s="32">
        <v>366485</v>
      </c>
      <c r="V57" s="33">
        <f t="shared" si="7"/>
        <v>3657.5349301397205</v>
      </c>
      <c r="W57" s="34"/>
      <c r="X57" s="3">
        <f t="shared" si="4"/>
        <v>1262.5999999999999</v>
      </c>
      <c r="Y57" s="36">
        <f t="shared" si="5"/>
        <v>0.997</v>
      </c>
      <c r="Z57" s="3">
        <f t="shared" si="8"/>
        <v>103.4</v>
      </c>
      <c r="AA57" s="3">
        <f t="shared" si="8"/>
        <v>100.1</v>
      </c>
      <c r="AC57" s="4">
        <v>1262.6428462127012</v>
      </c>
      <c r="AD57" s="4">
        <v>0.99700897308075775</v>
      </c>
      <c r="AE57" s="4">
        <v>103.4</v>
      </c>
      <c r="AF57" s="4">
        <v>100.09680542110358</v>
      </c>
    </row>
    <row r="58" spans="1:32" ht="11.25" customHeight="1" x14ac:dyDescent="0.15">
      <c r="A58" s="31" t="s">
        <v>128</v>
      </c>
      <c r="B58" s="32">
        <v>142</v>
      </c>
      <c r="C58" s="32" t="s">
        <v>23</v>
      </c>
      <c r="D58" s="32">
        <v>131</v>
      </c>
      <c r="E58" s="32">
        <f t="shared" si="0"/>
        <v>273</v>
      </c>
      <c r="F58" s="32">
        <v>31550</v>
      </c>
      <c r="G58" s="32">
        <f t="shared" si="1"/>
        <v>419.55189999999999</v>
      </c>
      <c r="H58" s="32">
        <v>48138</v>
      </c>
      <c r="I58" s="32">
        <f>[1]hyo43旧!I58*'hyo43'!$AA$23</f>
        <v>690.04399999999998</v>
      </c>
      <c r="J58" s="32">
        <v>16826</v>
      </c>
      <c r="K58" s="35">
        <f>[1]hyo43旧!K58*'hyo43'!$AA$23</f>
        <v>241.72199999999998</v>
      </c>
      <c r="L58" s="38" t="s">
        <v>129</v>
      </c>
      <c r="M58" s="32">
        <v>15</v>
      </c>
      <c r="N58" s="32">
        <v>3</v>
      </c>
      <c r="O58" s="32">
        <v>95</v>
      </c>
      <c r="P58" s="32">
        <f t="shared" si="2"/>
        <v>113</v>
      </c>
      <c r="Q58" s="32">
        <v>721803</v>
      </c>
      <c r="R58" s="32">
        <f t="shared" si="3"/>
        <v>7218.03</v>
      </c>
      <c r="S58" s="32">
        <v>3487431</v>
      </c>
      <c r="T58" s="32">
        <f t="shared" si="6"/>
        <v>34874.31</v>
      </c>
      <c r="U58" s="32">
        <v>348216</v>
      </c>
      <c r="V58" s="33">
        <f t="shared" si="7"/>
        <v>3482.16</v>
      </c>
      <c r="W58" s="34"/>
      <c r="X58" s="3">
        <f t="shared" si="4"/>
        <v>1329.8</v>
      </c>
      <c r="Y58" s="36">
        <f t="shared" si="5"/>
        <v>0.996</v>
      </c>
      <c r="Z58" s="3">
        <f t="shared" si="8"/>
        <v>103.5</v>
      </c>
      <c r="AA58" s="3">
        <f t="shared" si="8"/>
        <v>100.2</v>
      </c>
      <c r="AC58" s="4">
        <v>1329.7938759065271</v>
      </c>
      <c r="AD58" s="4">
        <v>0.99601593625497997</v>
      </c>
      <c r="AE58" s="4">
        <v>103.5</v>
      </c>
      <c r="AF58" s="4">
        <v>100.19361084220716</v>
      </c>
    </row>
    <row r="59" spans="1:32" ht="11.25" customHeight="1" x14ac:dyDescent="0.15">
      <c r="A59" s="31" t="s">
        <v>130</v>
      </c>
      <c r="B59" s="32">
        <v>71</v>
      </c>
      <c r="C59" s="32" t="s">
        <v>23</v>
      </c>
      <c r="D59" s="32">
        <v>126</v>
      </c>
      <c r="E59" s="32">
        <f t="shared" si="0"/>
        <v>197</v>
      </c>
      <c r="F59" s="32">
        <v>52885</v>
      </c>
      <c r="G59" s="32">
        <f t="shared" si="1"/>
        <v>699.29835500000002</v>
      </c>
      <c r="H59" s="32">
        <v>51268</v>
      </c>
      <c r="I59" s="32">
        <f>[1]hyo43旧!I59*'hyo43'!$AA$23</f>
        <v>741.69399999999996</v>
      </c>
      <c r="J59" s="32">
        <v>13341</v>
      </c>
      <c r="K59" s="35">
        <f>[1]hyo43旧!K59*'hyo43'!$AA$23</f>
        <v>193.17099999999999</v>
      </c>
      <c r="L59" s="38" t="s">
        <v>131</v>
      </c>
      <c r="M59" s="32">
        <v>19</v>
      </c>
      <c r="N59" s="32">
        <v>0</v>
      </c>
      <c r="O59" s="32">
        <v>222</v>
      </c>
      <c r="P59" s="32">
        <f t="shared" si="2"/>
        <v>241</v>
      </c>
      <c r="Q59" s="32">
        <v>165265</v>
      </c>
      <c r="R59" s="32">
        <f t="shared" si="3"/>
        <v>1665.8712</v>
      </c>
      <c r="S59" s="32">
        <v>3289668</v>
      </c>
      <c r="T59" s="32">
        <f t="shared" si="6"/>
        <v>32995.667001003007</v>
      </c>
      <c r="U59" s="32">
        <v>331847</v>
      </c>
      <c r="V59" s="33">
        <f t="shared" si="7"/>
        <v>3328.4553660982947</v>
      </c>
      <c r="W59" s="34"/>
      <c r="X59" s="3">
        <f t="shared" si="4"/>
        <v>1322.3</v>
      </c>
      <c r="Y59" s="36">
        <f t="shared" si="5"/>
        <v>1</v>
      </c>
      <c r="Z59" s="3">
        <f t="shared" si="8"/>
        <v>103.3</v>
      </c>
      <c r="AA59" s="3">
        <f t="shared" si="8"/>
        <v>100</v>
      </c>
      <c r="AC59" s="4">
        <v>1322.3350961538461</v>
      </c>
      <c r="AD59" s="4">
        <v>1</v>
      </c>
      <c r="AE59" s="4">
        <v>103.3</v>
      </c>
      <c r="AF59" s="4">
        <v>100</v>
      </c>
    </row>
    <row r="60" spans="1:32" ht="11.25" customHeight="1" x14ac:dyDescent="0.15">
      <c r="A60" s="31" t="s">
        <v>132</v>
      </c>
      <c r="B60" s="32">
        <v>53</v>
      </c>
      <c r="C60" s="32" t="s">
        <v>23</v>
      </c>
      <c r="D60" s="32">
        <v>76</v>
      </c>
      <c r="E60" s="32">
        <f t="shared" si="0"/>
        <v>129</v>
      </c>
      <c r="F60" s="32">
        <v>39304</v>
      </c>
      <c r="G60" s="32">
        <f t="shared" si="1"/>
        <v>534.73091999999997</v>
      </c>
      <c r="H60" s="32">
        <v>45602</v>
      </c>
      <c r="I60" s="32">
        <f>[1]hyo43旧!I60*'hyo43'!$AA$23</f>
        <v>679.71399999999994</v>
      </c>
      <c r="J60" s="32">
        <v>12535</v>
      </c>
      <c r="K60" s="35">
        <f>[1]hyo43旧!K60*'hyo43'!$AA$23</f>
        <v>186.97299999999998</v>
      </c>
      <c r="L60" s="38" t="s">
        <v>133</v>
      </c>
      <c r="M60" s="32">
        <v>46</v>
      </c>
      <c r="N60" s="32">
        <v>1</v>
      </c>
      <c r="O60" s="32">
        <v>171</v>
      </c>
      <c r="P60" s="32">
        <f t="shared" si="2"/>
        <v>218</v>
      </c>
      <c r="Q60" s="32">
        <v>499294</v>
      </c>
      <c r="R60" s="32">
        <f t="shared" si="3"/>
        <v>5012.91176</v>
      </c>
      <c r="S60" s="32">
        <v>3339978</v>
      </c>
      <c r="T60" s="32">
        <f t="shared" si="6"/>
        <v>33299.880358923234</v>
      </c>
      <c r="U60" s="32">
        <v>255526</v>
      </c>
      <c r="V60" s="33">
        <f t="shared" si="7"/>
        <v>2547.6171485543368</v>
      </c>
      <c r="W60" s="34"/>
      <c r="X60" s="3">
        <f t="shared" si="4"/>
        <v>1360.5</v>
      </c>
      <c r="Y60" s="36">
        <f t="shared" si="5"/>
        <v>1.008</v>
      </c>
      <c r="Z60" s="3">
        <f t="shared" si="8"/>
        <v>103.7</v>
      </c>
      <c r="AA60" s="3">
        <f t="shared" si="8"/>
        <v>99.7</v>
      </c>
      <c r="AC60" s="4">
        <v>1360.4898598516079</v>
      </c>
      <c r="AD60" s="4">
        <v>1.0080645161290323</v>
      </c>
      <c r="AE60" s="4">
        <v>103.7</v>
      </c>
      <c r="AF60" s="4">
        <v>99.665634534069</v>
      </c>
    </row>
    <row r="61" spans="1:32" ht="11.25" customHeight="1" x14ac:dyDescent="0.15">
      <c r="A61" s="31" t="s">
        <v>134</v>
      </c>
      <c r="B61" s="32">
        <v>106</v>
      </c>
      <c r="C61" s="32" t="s">
        <v>23</v>
      </c>
      <c r="D61" s="32">
        <v>16</v>
      </c>
      <c r="E61" s="32">
        <f t="shared" si="0"/>
        <v>122</v>
      </c>
      <c r="F61" s="32">
        <v>56863</v>
      </c>
      <c r="G61" s="32">
        <f t="shared" si="1"/>
        <v>1028.9359850000001</v>
      </c>
      <c r="H61" s="32">
        <v>37754</v>
      </c>
      <c r="I61" s="32">
        <f>[1]hyo43旧!I61*'hyo43'!$AA$23</f>
        <v>694.17599999999993</v>
      </c>
      <c r="J61" s="32">
        <v>10419</v>
      </c>
      <c r="K61" s="35">
        <f>[1]hyo43旧!K61*'hyo43'!$AA$23</f>
        <v>191.10499999999999</v>
      </c>
      <c r="L61" s="38" t="s">
        <v>135</v>
      </c>
      <c r="M61" s="39">
        <v>74</v>
      </c>
      <c r="N61" s="39">
        <v>3</v>
      </c>
      <c r="O61" s="39">
        <v>795</v>
      </c>
      <c r="P61" s="39">
        <f>SUM(M61:O61)</f>
        <v>872</v>
      </c>
      <c r="Q61" s="39">
        <v>1045180</v>
      </c>
      <c r="R61" s="32">
        <f t="shared" si="3"/>
        <v>10504.058999999999</v>
      </c>
      <c r="S61" s="32">
        <v>3472743</v>
      </c>
      <c r="T61" s="32">
        <f t="shared" si="6"/>
        <v>35328.00610376399</v>
      </c>
      <c r="U61" s="32">
        <v>336224</v>
      </c>
      <c r="V61" s="33">
        <f t="shared" si="7"/>
        <v>3420.386571719227</v>
      </c>
      <c r="W61" s="34"/>
      <c r="X61" s="3">
        <f t="shared" si="4"/>
        <v>1809.5</v>
      </c>
      <c r="Y61" s="36">
        <f t="shared" si="5"/>
        <v>1.004</v>
      </c>
      <c r="Z61" s="3">
        <f t="shared" si="8"/>
        <v>104.6</v>
      </c>
      <c r="AA61" s="3">
        <f t="shared" si="8"/>
        <v>100.3</v>
      </c>
      <c r="AC61" s="4">
        <v>1809.5111842105266</v>
      </c>
      <c r="AD61" s="4">
        <v>1.0040160642570282</v>
      </c>
      <c r="AE61" s="4">
        <v>104.6</v>
      </c>
      <c r="AF61" s="4">
        <v>100.26966885538468</v>
      </c>
    </row>
    <row r="62" spans="1:32" ht="11.25" customHeight="1" x14ac:dyDescent="0.15">
      <c r="A62" s="31" t="s">
        <v>136</v>
      </c>
      <c r="B62" s="32">
        <v>63</v>
      </c>
      <c r="C62" s="32" t="s">
        <v>23</v>
      </c>
      <c r="D62" s="32">
        <v>118</v>
      </c>
      <c r="E62" s="32">
        <f t="shared" si="0"/>
        <v>181</v>
      </c>
      <c r="F62" s="32">
        <v>35535</v>
      </c>
      <c r="G62" s="32">
        <f t="shared" si="1"/>
        <v>760.59114</v>
      </c>
      <c r="H62" s="32">
        <v>34938</v>
      </c>
      <c r="I62" s="32">
        <f>[1]hyo43旧!I62*'hyo43'!$AA$23</f>
        <v>712.77</v>
      </c>
      <c r="J62" s="32">
        <v>10020</v>
      </c>
      <c r="K62" s="35">
        <f>[1]hyo43旧!K62*'hyo43'!$AA$23</f>
        <v>204.53399999999999</v>
      </c>
      <c r="L62" s="40" t="s">
        <v>137</v>
      </c>
      <c r="M62" s="39">
        <v>103</v>
      </c>
      <c r="N62" s="39">
        <v>4</v>
      </c>
      <c r="O62" s="39">
        <v>952</v>
      </c>
      <c r="P62" s="39">
        <f>SUM(M62:O62)</f>
        <v>1059</v>
      </c>
      <c r="Q62" s="39">
        <v>911988</v>
      </c>
      <c r="R62" s="32">
        <f t="shared" si="3"/>
        <v>9293.1577199999992</v>
      </c>
      <c r="S62" s="32" t="s">
        <v>23</v>
      </c>
      <c r="T62" s="32" t="s">
        <v>23</v>
      </c>
      <c r="U62" s="32" t="s">
        <v>23</v>
      </c>
      <c r="V62" s="41" t="s">
        <v>138</v>
      </c>
      <c r="W62" s="34"/>
      <c r="X62" s="3">
        <f t="shared" si="4"/>
        <v>2140.4</v>
      </c>
      <c r="Y62" s="36">
        <f t="shared" si="5"/>
        <v>1.0049999999999999</v>
      </c>
      <c r="Z62" s="3">
        <f t="shared" si="8"/>
        <v>103.6</v>
      </c>
      <c r="AA62" s="3">
        <f t="shared" si="8"/>
        <v>98.3</v>
      </c>
      <c r="AC62" s="4">
        <v>2140.4334630350195</v>
      </c>
      <c r="AD62" s="4">
        <v>1.0050251256281406</v>
      </c>
      <c r="AE62" s="4">
        <v>103.6</v>
      </c>
      <c r="AF62" s="4">
        <v>98.3</v>
      </c>
    </row>
    <row r="63" spans="1:32" ht="11.25" customHeight="1" x14ac:dyDescent="0.15">
      <c r="A63" s="31" t="s">
        <v>139</v>
      </c>
      <c r="B63" s="32">
        <v>151</v>
      </c>
      <c r="C63" s="32" t="s">
        <v>23</v>
      </c>
      <c r="D63" s="32">
        <v>478</v>
      </c>
      <c r="E63" s="32">
        <v>627</v>
      </c>
      <c r="F63" s="32">
        <v>87978</v>
      </c>
      <c r="G63" s="32">
        <f t="shared" si="1"/>
        <v>1698.0633779999998</v>
      </c>
      <c r="H63" s="32">
        <v>60515</v>
      </c>
      <c r="I63" s="32">
        <f>[1]hyo43旧!I63*'hyo43'!$AA$23</f>
        <v>1251.9959999999999</v>
      </c>
      <c r="J63" s="32">
        <v>11397</v>
      </c>
      <c r="K63" s="35">
        <f>[1]hyo43旧!K63*'hyo43'!$AA$23</f>
        <v>235.52399999999997</v>
      </c>
      <c r="L63" s="42" t="s">
        <v>140</v>
      </c>
      <c r="M63" s="32">
        <v>14</v>
      </c>
      <c r="N63" s="32">
        <v>0</v>
      </c>
      <c r="O63" s="32">
        <v>177</v>
      </c>
      <c r="P63" s="32">
        <f>SUM(M63:O63)</f>
        <v>191</v>
      </c>
      <c r="Q63" s="32">
        <v>996381</v>
      </c>
      <c r="R63" s="32">
        <f t="shared" si="3"/>
        <v>10322.507160000001</v>
      </c>
      <c r="S63" s="32" t="s">
        <v>23</v>
      </c>
      <c r="T63" s="32" t="s">
        <v>23</v>
      </c>
      <c r="U63" s="32" t="s">
        <v>23</v>
      </c>
      <c r="V63" s="33" t="s">
        <v>138</v>
      </c>
      <c r="W63" s="34"/>
      <c r="X63" s="3">
        <f t="shared" si="4"/>
        <v>1930.1</v>
      </c>
      <c r="Y63" s="36">
        <f t="shared" si="5"/>
        <v>1.0189999999999999</v>
      </c>
      <c r="Z63" s="3">
        <f t="shared" si="8"/>
        <v>103</v>
      </c>
      <c r="AA63" s="3">
        <f t="shared" si="8"/>
        <v>97.1</v>
      </c>
      <c r="AC63" s="43">
        <v>1930.1452631578948</v>
      </c>
      <c r="AD63" s="4">
        <v>1.0188487009679061</v>
      </c>
      <c r="AE63" s="4">
        <v>103</v>
      </c>
      <c r="AF63" s="4">
        <v>97.1</v>
      </c>
    </row>
    <row r="64" spans="1:32" ht="11.25" customHeight="1" x14ac:dyDescent="0.15">
      <c r="A64" s="31" t="s">
        <v>141</v>
      </c>
      <c r="B64" s="32">
        <v>18</v>
      </c>
      <c r="C64" s="32" t="s">
        <v>23</v>
      </c>
      <c r="D64" s="32">
        <v>22</v>
      </c>
      <c r="E64" s="32">
        <f t="shared" ref="E64:E70" si="9">IF(SUM(B64:D64)=0,"",SUM(B64:D64))</f>
        <v>40</v>
      </c>
      <c r="F64" s="32">
        <v>39151</v>
      </c>
      <c r="G64" s="32">
        <f t="shared" si="1"/>
        <v>659.30283999999995</v>
      </c>
      <c r="H64" s="32">
        <v>67747</v>
      </c>
      <c r="I64" s="32">
        <f>[1]hyo43旧!I64*'hyo43'!$AA$23</f>
        <v>1376.9889999999998</v>
      </c>
      <c r="J64" s="32">
        <v>10965</v>
      </c>
      <c r="K64" s="35">
        <f>[1]hyo43旧!K64*'hyo43'!$AA$23</f>
        <v>223.12799999999999</v>
      </c>
      <c r="L64" s="44" t="s">
        <v>142</v>
      </c>
      <c r="M64" s="45">
        <f>SUM(M9:M63)</f>
        <v>24018</v>
      </c>
      <c r="N64" s="45">
        <f t="shared" ref="N64:V64" si="10">SUM(N9:N63)</f>
        <v>4663</v>
      </c>
      <c r="O64" s="45">
        <f t="shared" si="10"/>
        <v>121149</v>
      </c>
      <c r="P64" s="45">
        <f t="shared" si="10"/>
        <v>149830</v>
      </c>
      <c r="Q64" s="45">
        <f t="shared" si="10"/>
        <v>23335622</v>
      </c>
      <c r="R64" s="45">
        <f t="shared" si="10"/>
        <v>461460.48525999981</v>
      </c>
      <c r="S64" s="45">
        <f t="shared" si="10"/>
        <v>58866054</v>
      </c>
      <c r="T64" s="45">
        <f t="shared" si="10"/>
        <v>768496.70086622355</v>
      </c>
      <c r="U64" s="45">
        <f t="shared" si="10"/>
        <v>9719640</v>
      </c>
      <c r="V64" s="46">
        <f t="shared" si="10"/>
        <v>162729.87311855779</v>
      </c>
      <c r="W64" s="34"/>
      <c r="X64" s="3">
        <f t="shared" si="4"/>
        <v>1684</v>
      </c>
      <c r="Y64" s="36">
        <f t="shared" si="5"/>
        <v>1.036</v>
      </c>
      <c r="AA64" s="3">
        <f t="shared" si="8"/>
        <v>96.8</v>
      </c>
      <c r="AC64" s="4">
        <v>1683.9532653061221</v>
      </c>
      <c r="AD64" s="4">
        <v>1.0360010360010359</v>
      </c>
      <c r="AF64" s="4">
        <v>96.8</v>
      </c>
    </row>
    <row r="65" spans="1:29" ht="12.75" customHeight="1" thickBot="1" x14ac:dyDescent="0.2">
      <c r="A65" s="31" t="s">
        <v>143</v>
      </c>
      <c r="B65" s="32">
        <v>973</v>
      </c>
      <c r="C65" s="32" t="s">
        <v>23</v>
      </c>
      <c r="D65" s="32">
        <v>5529</v>
      </c>
      <c r="E65" s="32">
        <f t="shared" si="9"/>
        <v>6502</v>
      </c>
      <c r="F65" s="32">
        <v>537401</v>
      </c>
      <c r="G65" s="32">
        <f t="shared" si="1"/>
        <v>8868.7287029999989</v>
      </c>
      <c r="H65" s="32">
        <v>55457</v>
      </c>
      <c r="I65" s="32">
        <f>[1]hyo43旧!I65*'hyo43'!$AA$23</f>
        <v>1127.0029999999999</v>
      </c>
      <c r="J65" s="32">
        <v>15213</v>
      </c>
      <c r="K65" s="35">
        <f>[1]hyo43旧!K65*'hyo43'!$AA$23</f>
        <v>308.86699999999996</v>
      </c>
      <c r="L65" s="47" t="s">
        <v>144</v>
      </c>
      <c r="M65" s="48">
        <f>AVERAGE(M9:M63)</f>
        <v>436.69090909090909</v>
      </c>
      <c r="N65" s="48">
        <f t="shared" ref="N65:V65" si="11">AVERAGE(N9:N63)</f>
        <v>84.781818181818181</v>
      </c>
      <c r="O65" s="48">
        <f t="shared" si="11"/>
        <v>2202.7090909090907</v>
      </c>
      <c r="P65" s="48">
        <f t="shared" si="11"/>
        <v>2724.181818181818</v>
      </c>
      <c r="Q65" s="48">
        <f t="shared" si="11"/>
        <v>424284.03636363638</v>
      </c>
      <c r="R65" s="48">
        <f t="shared" si="11"/>
        <v>8390.190641090905</v>
      </c>
      <c r="S65" s="48">
        <f t="shared" si="11"/>
        <v>1110680.2641509434</v>
      </c>
      <c r="T65" s="48">
        <f t="shared" si="11"/>
        <v>14499.937752192896</v>
      </c>
      <c r="U65" s="48">
        <f t="shared" si="11"/>
        <v>183389.43396226416</v>
      </c>
      <c r="V65" s="49">
        <f t="shared" si="11"/>
        <v>3070.3749645010903</v>
      </c>
      <c r="W65" s="34"/>
      <c r="X65" s="3">
        <f t="shared" si="4"/>
        <v>1650.3</v>
      </c>
      <c r="AC65" s="4">
        <v>1650.2742000000001</v>
      </c>
    </row>
    <row r="66" spans="1:29" ht="11.25" customHeight="1" x14ac:dyDescent="0.15">
      <c r="A66" s="31" t="s">
        <v>145</v>
      </c>
      <c r="B66" s="32">
        <v>532</v>
      </c>
      <c r="C66" s="32" t="s">
        <v>23</v>
      </c>
      <c r="D66" s="32">
        <v>949</v>
      </c>
      <c r="E66" s="32">
        <f t="shared" si="9"/>
        <v>1481</v>
      </c>
      <c r="F66" s="32">
        <v>322422</v>
      </c>
      <c r="G66" s="32">
        <f t="shared" si="1"/>
        <v>5228.7175740000002</v>
      </c>
      <c r="H66" s="32">
        <v>48617</v>
      </c>
      <c r="I66" s="32">
        <f>[1]hyo43旧!I66*'hyo43'!$AA$23</f>
        <v>982.38299999999992</v>
      </c>
      <c r="J66" s="32">
        <v>28185</v>
      </c>
      <c r="K66" s="35">
        <f>[1]hyo43旧!K66*'hyo43'!$AA$23</f>
        <v>569.18299999999999</v>
      </c>
      <c r="L66" s="50" t="s">
        <v>146</v>
      </c>
      <c r="S66" s="51"/>
      <c r="T66" s="51"/>
      <c r="U66" s="51"/>
      <c r="V66" s="51"/>
      <c r="W66" s="51"/>
      <c r="X66" s="3">
        <f t="shared" si="4"/>
        <v>1621.7</v>
      </c>
      <c r="AC66" s="4">
        <v>1621.6691795399797</v>
      </c>
    </row>
    <row r="67" spans="1:29" ht="11.25" customHeight="1" x14ac:dyDescent="0.15">
      <c r="A67" s="31" t="s">
        <v>147</v>
      </c>
      <c r="B67" s="32">
        <v>93</v>
      </c>
      <c r="C67" s="32" t="s">
        <v>23</v>
      </c>
      <c r="D67" s="32">
        <v>158</v>
      </c>
      <c r="E67" s="32">
        <f t="shared" si="9"/>
        <v>251</v>
      </c>
      <c r="F67" s="32">
        <v>90548</v>
      </c>
      <c r="G67" s="32">
        <f t="shared" si="1"/>
        <v>1409.2890720000003</v>
      </c>
      <c r="H67" s="32">
        <v>50161</v>
      </c>
      <c r="I67" s="32">
        <f>[1]hyo43旧!I67*'hyo43'!$AA$23</f>
        <v>1007.175</v>
      </c>
      <c r="J67" s="32">
        <v>34869</v>
      </c>
      <c r="K67" s="35">
        <f>[1]hyo43旧!K67*'hyo43'!$AA$23</f>
        <v>700.37399999999991</v>
      </c>
      <c r="L67" s="50" t="s">
        <v>148</v>
      </c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3">
        <f t="shared" si="4"/>
        <v>1556.4</v>
      </c>
      <c r="AC67" s="4">
        <v>1556.3772556446438</v>
      </c>
    </row>
    <row r="68" spans="1:29" ht="11.25" customHeight="1" x14ac:dyDescent="0.15">
      <c r="A68" s="31" t="s">
        <v>149</v>
      </c>
      <c r="B68" s="32">
        <v>178</v>
      </c>
      <c r="C68" s="32" t="s">
        <v>23</v>
      </c>
      <c r="D68" s="32">
        <v>383</v>
      </c>
      <c r="E68" s="32">
        <f t="shared" si="9"/>
        <v>561</v>
      </c>
      <c r="F68" s="32">
        <v>106431</v>
      </c>
      <c r="G68" s="32">
        <f t="shared" si="1"/>
        <v>1364.0196959999998</v>
      </c>
      <c r="H68" s="32">
        <v>64166</v>
      </c>
      <c r="I68" s="32">
        <f>[1]hyo43旧!I68*'hyo43'!$AA$23</f>
        <v>1088.7819999999999</v>
      </c>
      <c r="J68" s="32">
        <v>26432</v>
      </c>
      <c r="K68" s="35">
        <f>[1]hyo43旧!K68*'hyo43'!$AA$23</f>
        <v>448.32199999999995</v>
      </c>
      <c r="L68" s="52" t="s">
        <v>150</v>
      </c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3">
        <f t="shared" si="4"/>
        <v>1281.5999999999999</v>
      </c>
      <c r="AC68" s="4">
        <v>1281.5812714174861</v>
      </c>
    </row>
    <row r="69" spans="1:29" ht="11.25" customHeight="1" x14ac:dyDescent="0.15">
      <c r="A69" s="31" t="s">
        <v>151</v>
      </c>
      <c r="B69" s="32">
        <v>1053</v>
      </c>
      <c r="C69" s="32" t="s">
        <v>23</v>
      </c>
      <c r="D69" s="32">
        <v>4838</v>
      </c>
      <c r="E69" s="32">
        <f t="shared" si="9"/>
        <v>5891</v>
      </c>
      <c r="F69" s="32">
        <v>420662</v>
      </c>
      <c r="G69" s="32">
        <f t="shared" si="1"/>
        <v>5111.4639619999998</v>
      </c>
      <c r="H69" s="32">
        <v>52293</v>
      </c>
      <c r="I69" s="32">
        <f>[1]hyo43旧!I69*'hyo43'!$AA$23</f>
        <v>798.5089999999999</v>
      </c>
      <c r="J69" s="32">
        <v>40166</v>
      </c>
      <c r="K69" s="35">
        <f>[1]hyo43旧!K69*'hyo43'!$AA$23</f>
        <v>612.56899999999996</v>
      </c>
      <c r="L69" s="52" t="s">
        <v>152</v>
      </c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3">
        <f t="shared" si="4"/>
        <v>1215.0999999999999</v>
      </c>
      <c r="AC69" s="4">
        <v>1215.0664539681864</v>
      </c>
    </row>
    <row r="70" spans="1:29" ht="11.25" customHeight="1" x14ac:dyDescent="0.15">
      <c r="A70" s="31" t="s">
        <v>153</v>
      </c>
      <c r="B70" s="32">
        <v>216</v>
      </c>
      <c r="C70" s="32" t="s">
        <v>23</v>
      </c>
      <c r="D70" s="32">
        <v>429</v>
      </c>
      <c r="E70" s="32">
        <f t="shared" si="9"/>
        <v>645</v>
      </c>
      <c r="F70" s="32">
        <v>72064</v>
      </c>
      <c r="G70" s="32">
        <f t="shared" si="1"/>
        <v>771.30099200000006</v>
      </c>
      <c r="H70" s="32">
        <v>78751</v>
      </c>
      <c r="I70" s="32">
        <f>[1]hyo43旧!I70*'hyo43'!$AA$23</f>
        <v>1020.6039999999999</v>
      </c>
      <c r="J70" s="32">
        <v>34934</v>
      </c>
      <c r="K70" s="35">
        <f>[1]hyo43旧!K70*'hyo43'!$AA$23</f>
        <v>452.45399999999995</v>
      </c>
      <c r="L70" s="52" t="s">
        <v>154</v>
      </c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3">
        <f t="shared" si="4"/>
        <v>1070.3</v>
      </c>
      <c r="AC70" s="4">
        <v>1070.3225428386859</v>
      </c>
    </row>
    <row r="71" spans="1:29" ht="11.25" customHeight="1" x14ac:dyDescent="0.15">
      <c r="A71" s="31" t="s">
        <v>155</v>
      </c>
      <c r="B71" s="32">
        <v>87</v>
      </c>
      <c r="C71" s="32" t="s">
        <v>23</v>
      </c>
      <c r="D71" s="32">
        <v>150</v>
      </c>
      <c r="E71" s="32">
        <v>237</v>
      </c>
      <c r="F71" s="32">
        <v>102445</v>
      </c>
      <c r="G71" s="32">
        <f t="shared" si="1"/>
        <v>934.09351000000004</v>
      </c>
      <c r="H71" s="32">
        <v>91695</v>
      </c>
      <c r="I71" s="32">
        <f>[1]hyo43旧!I71*'hyo43'!$AA$23</f>
        <v>1033</v>
      </c>
      <c r="J71" s="32">
        <v>27427</v>
      </c>
      <c r="K71" s="35">
        <f>[1]hyo43旧!K71*'hyo43'!$AA$23</f>
        <v>308.86699999999996</v>
      </c>
      <c r="L71" s="52" t="s">
        <v>156</v>
      </c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3">
        <f t="shared" si="4"/>
        <v>911.8</v>
      </c>
      <c r="AC71" s="4">
        <v>911.79973067936317</v>
      </c>
    </row>
    <row r="72" spans="1:29" ht="11.25" customHeight="1" x14ac:dyDescent="0.15">
      <c r="A72" s="31" t="s">
        <v>157</v>
      </c>
      <c r="B72" s="32">
        <v>444</v>
      </c>
      <c r="C72" s="32" t="s">
        <v>23</v>
      </c>
      <c r="D72" s="32">
        <v>561</v>
      </c>
      <c r="E72" s="32">
        <f>IF(SUM(B72:D72)=0,"－",SUM(B72:D72))</f>
        <v>1005</v>
      </c>
      <c r="F72" s="32">
        <v>423094</v>
      </c>
      <c r="G72" s="32">
        <f t="shared" si="1"/>
        <v>3575.1442999999999</v>
      </c>
      <c r="H72" s="32">
        <v>106790</v>
      </c>
      <c r="I72" s="32">
        <f>[1]hyo43旧!I72*'hyo43'!$AA$23</f>
        <v>1082.5839999999998</v>
      </c>
      <c r="J72" s="32">
        <v>43781</v>
      </c>
      <c r="K72" s="33">
        <f>[1]hyo43旧!K72*'hyo43'!$AA$23</f>
        <v>444.18999999999994</v>
      </c>
      <c r="L72" s="52" t="s">
        <v>158</v>
      </c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3">
        <f>ROUND(AC72,1)</f>
        <v>845</v>
      </c>
      <c r="AC72" s="4">
        <v>845.04875903837274</v>
      </c>
    </row>
    <row r="73" spans="1:29" ht="11.25" customHeight="1" thickBot="1" x14ac:dyDescent="0.2">
      <c r="A73" s="53" t="s">
        <v>159</v>
      </c>
      <c r="B73" s="54" t="s">
        <v>23</v>
      </c>
      <c r="C73" s="54" t="s">
        <v>23</v>
      </c>
      <c r="D73" s="54" t="s">
        <v>23</v>
      </c>
      <c r="E73" s="54" t="str">
        <f>IF(SUM(B73:D73)=0,"－",SUM(B73:D73))</f>
        <v>－</v>
      </c>
      <c r="F73" s="54"/>
      <c r="G73" s="54"/>
      <c r="H73" s="54">
        <v>110520</v>
      </c>
      <c r="I73" s="54">
        <f>[1]hyo43旧!T5*'hyo43'!$AA$23</f>
        <v>1079.4849999999999</v>
      </c>
      <c r="J73" s="54">
        <v>56840</v>
      </c>
      <c r="K73" s="55">
        <f>[1]hyo43旧!V5*'hyo43'!$AA$23</f>
        <v>554.721</v>
      </c>
      <c r="L73" s="52" t="s">
        <v>160</v>
      </c>
      <c r="N73" s="51"/>
      <c r="O73" s="51"/>
      <c r="P73" s="51"/>
      <c r="Q73" s="51"/>
      <c r="R73" s="51"/>
      <c r="S73" s="51"/>
      <c r="T73" s="51"/>
      <c r="U73" s="51"/>
      <c r="V73" s="51"/>
      <c r="W73" s="51"/>
    </row>
    <row r="74" spans="1:29" ht="11.25" customHeight="1" x14ac:dyDescent="0.15">
      <c r="A74" s="51"/>
      <c r="B74" s="56"/>
      <c r="C74" s="56"/>
      <c r="D74" s="56"/>
      <c r="E74" s="56"/>
      <c r="F74" s="56"/>
      <c r="G74" s="56"/>
      <c r="H74" s="56"/>
      <c r="I74" s="56"/>
      <c r="J74" s="56"/>
      <c r="K74" s="56"/>
      <c r="L74" s="52" t="s">
        <v>161</v>
      </c>
      <c r="N74" s="51"/>
      <c r="O74" s="51"/>
      <c r="P74" s="51"/>
      <c r="Q74" s="51"/>
      <c r="R74" s="51"/>
      <c r="S74" s="51"/>
      <c r="T74" s="51"/>
      <c r="U74" s="51"/>
      <c r="V74" s="51"/>
      <c r="W74" s="51"/>
      <c r="Y74" s="3" t="s">
        <v>162</v>
      </c>
      <c r="Z74" s="3" t="s">
        <v>163</v>
      </c>
    </row>
    <row r="75" spans="1:29" ht="11.25" customHeight="1" x14ac:dyDescent="0.15">
      <c r="A75" s="51"/>
      <c r="B75" s="56"/>
      <c r="C75" s="56"/>
      <c r="D75" s="56"/>
      <c r="E75" s="56"/>
      <c r="F75" s="56"/>
      <c r="G75" s="56"/>
      <c r="H75" s="56"/>
      <c r="I75" s="56"/>
      <c r="J75" s="56"/>
      <c r="K75" s="56"/>
      <c r="L75" s="50" t="s">
        <v>164</v>
      </c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3" t="s">
        <v>165</v>
      </c>
      <c r="Y75" s="3">
        <f>SUM(T5:T7)+SUM(I6:I73)+T64</f>
        <v>802607.39386622352</v>
      </c>
      <c r="Z75" s="3">
        <f>SUM(V5:V7)+SUM(K6:K73)+V64</f>
        <v>177773.52811855779</v>
      </c>
    </row>
    <row r="76" spans="1:29" ht="11.45" customHeight="1" x14ac:dyDescent="0.15">
      <c r="A76" s="51"/>
      <c r="B76" s="56"/>
      <c r="C76" s="56"/>
      <c r="D76" s="56"/>
      <c r="E76" s="56"/>
      <c r="F76" s="56"/>
      <c r="G76" s="56"/>
      <c r="H76" s="56"/>
      <c r="I76" s="56"/>
      <c r="J76" s="56"/>
      <c r="K76" s="56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</row>
    <row r="77" spans="1:29" ht="11.45" customHeight="1" x14ac:dyDescent="0.15">
      <c r="A77" s="51"/>
      <c r="B77" s="56"/>
      <c r="C77" s="56"/>
      <c r="D77" s="56"/>
      <c r="E77" s="56"/>
      <c r="F77" s="56"/>
      <c r="G77" s="56"/>
      <c r="H77" s="56"/>
      <c r="I77" s="56"/>
      <c r="J77" s="56"/>
      <c r="K77" s="56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</row>
    <row r="78" spans="1:29" ht="11.45" customHeight="1" x14ac:dyDescent="0.15">
      <c r="A78" s="51"/>
      <c r="B78" s="56"/>
      <c r="C78" s="56"/>
      <c r="D78" s="56"/>
      <c r="E78" s="56"/>
      <c r="F78" s="56"/>
      <c r="G78" s="56"/>
      <c r="H78" s="56"/>
      <c r="I78" s="56"/>
      <c r="J78" s="56"/>
      <c r="K78" s="56"/>
      <c r="L78" s="2"/>
      <c r="N78" s="2"/>
      <c r="P78" s="57"/>
      <c r="U78" s="2"/>
      <c r="V78" s="2"/>
    </row>
    <row r="79" spans="1:29" ht="11.45" customHeight="1" x14ac:dyDescent="0.15"/>
    <row r="80" spans="1:29" ht="11.45" customHeight="1" x14ac:dyDescent="0.15"/>
    <row r="81" spans="13:16" x14ac:dyDescent="0.15">
      <c r="M81" s="58"/>
      <c r="N81" s="58"/>
      <c r="O81" s="58"/>
      <c r="P81" s="57"/>
    </row>
    <row r="82" spans="13:16" x14ac:dyDescent="0.15">
      <c r="M82" s="57"/>
      <c r="P82" s="57"/>
    </row>
  </sheetData>
  <mergeCells count="8">
    <mergeCell ref="X3:AA3"/>
    <mergeCell ref="AC3:AF3"/>
    <mergeCell ref="Q2:R2"/>
    <mergeCell ref="S2:T2"/>
    <mergeCell ref="U2:V2"/>
    <mergeCell ref="F3:G3"/>
    <mergeCell ref="H3:I3"/>
    <mergeCell ref="J3:K3"/>
  </mergeCells>
  <phoneticPr fontId="2"/>
  <printOptions horizontalCentered="1" verticalCentered="1" gridLinesSet="0"/>
  <pageMargins left="0.59055118110236227" right="0.48" top="0.39370078740157483" bottom="0.39370078740157483" header="0.51181102362204722" footer="0.39370078740157483"/>
  <pageSetup paperSize="9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hyo43</vt:lpstr>
      <vt:lpstr>hyo43!Print_Area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ㅤ</cp:lastModifiedBy>
  <dcterms:created xsi:type="dcterms:W3CDTF">2020-10-09T08:37:19Z</dcterms:created>
  <dcterms:modified xsi:type="dcterms:W3CDTF">2020-10-09T08:37:32Z</dcterms:modified>
</cp:coreProperties>
</file>