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O:\【新】07参事官（高齢社会対策担当）\090高齢社会対策\広報・啓発（フォーラム、意識調査）\高齢者の意識に関する調査（政策、総合）\国際比較調査\R2年度（2020年度）第９回\17_HP・e-stat\e-stat\"/>
    </mc:Choice>
  </mc:AlternateContent>
  <bookViews>
    <workbookView xWindow="480" yWindow="60" windowWidth="18080" windowHeight="9900" activeTab="1"/>
  </bookViews>
  <sheets>
    <sheet name="目次" sheetId="1" r:id="rId1"/>
    <sheet name="NP(1)" sheetId="2" r:id="rId2"/>
  </sheets>
  <definedNames>
    <definedName name="_xlnm.Print_Area" localSheetId="0">目次!$A:$H</definedName>
    <definedName name="_xlnm.Print_Titles" localSheetId="1">'NP(1)'!$A:$G,'NP(1)'!$1:$2</definedName>
    <definedName name="_xlnm.Print_Titles" localSheetId="0">目次!$1:$5</definedName>
  </definedNames>
  <calcPr calcId="162913"/>
</workbook>
</file>

<file path=xl/calcChain.xml><?xml version="1.0" encoding="utf-8"?>
<calcChain xmlns="http://schemas.openxmlformats.org/spreadsheetml/2006/main">
  <c r="B947" i="2" l="1"/>
  <c r="B932" i="2"/>
  <c r="B917" i="2"/>
  <c r="B902" i="2"/>
  <c r="B887" i="2"/>
  <c r="B872" i="2"/>
  <c r="B857" i="2"/>
  <c r="B842" i="2"/>
  <c r="B827" i="2"/>
  <c r="B812" i="2"/>
  <c r="B797" i="2"/>
  <c r="B782" i="2"/>
  <c r="B767" i="2"/>
  <c r="B752" i="2"/>
  <c r="B737" i="2"/>
  <c r="B722" i="2"/>
  <c r="B707" i="2"/>
  <c r="B692" i="2"/>
  <c r="B677" i="2"/>
  <c r="B662" i="2"/>
  <c r="B647" i="2"/>
  <c r="B632" i="2"/>
  <c r="B617" i="2"/>
  <c r="B602" i="2"/>
  <c r="B587" i="2"/>
  <c r="B572" i="2"/>
  <c r="B557" i="2"/>
  <c r="B542" i="2"/>
  <c r="B527" i="2"/>
  <c r="B512" i="2"/>
  <c r="B497" i="2"/>
  <c r="B482" i="2"/>
  <c r="B467" i="2"/>
  <c r="B452" i="2"/>
  <c r="B437" i="2"/>
  <c r="B422" i="2"/>
  <c r="B407" i="2"/>
  <c r="B392" i="2"/>
  <c r="B377" i="2"/>
  <c r="B362" i="2"/>
  <c r="B347" i="2"/>
  <c r="B332" i="2"/>
  <c r="B317" i="2"/>
  <c r="B302" i="2"/>
  <c r="B287" i="2"/>
  <c r="B272" i="2"/>
  <c r="B257" i="2"/>
  <c r="B242" i="2"/>
  <c r="B227" i="2"/>
  <c r="B212" i="2"/>
  <c r="B197" i="2"/>
  <c r="B182" i="2"/>
  <c r="B167" i="2"/>
  <c r="B152" i="2"/>
  <c r="B137" i="2"/>
  <c r="B122" i="2"/>
  <c r="B107" i="2"/>
  <c r="B92" i="2"/>
  <c r="B77" i="2"/>
  <c r="B64" i="2"/>
  <c r="B49" i="2"/>
  <c r="B34" i="2"/>
  <c r="B19" i="2"/>
  <c r="B4" i="2"/>
  <c r="I70" i="1"/>
  <c r="I69" i="1"/>
  <c r="I68" i="1"/>
  <c r="I67" i="1"/>
  <c r="I66" i="1"/>
  <c r="I65" i="1"/>
  <c r="I64" i="1"/>
  <c r="I63" i="1"/>
  <c r="I62" i="1"/>
  <c r="I61" i="1"/>
  <c r="I60" i="1"/>
  <c r="I59" i="1"/>
  <c r="I58" i="1"/>
  <c r="I57" i="1"/>
  <c r="I56" i="1"/>
  <c r="I55" i="1"/>
  <c r="I54" i="1"/>
  <c r="I53" i="1"/>
  <c r="I52" i="1"/>
  <c r="I51" i="1"/>
  <c r="I50" i="1"/>
  <c r="I49" i="1"/>
  <c r="I48" i="1"/>
  <c r="I47" i="1"/>
  <c r="I46" i="1"/>
  <c r="I45" i="1"/>
  <c r="I44" i="1"/>
  <c r="I43" i="1"/>
  <c r="I42" i="1"/>
  <c r="I41" i="1"/>
  <c r="I40" i="1"/>
  <c r="I39" i="1"/>
  <c r="I38" i="1"/>
  <c r="I37" i="1"/>
  <c r="I36" i="1"/>
  <c r="I35" i="1"/>
  <c r="I34" i="1"/>
  <c r="I33" i="1"/>
  <c r="I32" i="1"/>
  <c r="I31" i="1"/>
  <c r="I30" i="1"/>
  <c r="I29" i="1"/>
  <c r="I28" i="1"/>
  <c r="I27" i="1"/>
  <c r="I26" i="1"/>
  <c r="I25" i="1"/>
  <c r="I24" i="1"/>
  <c r="I23" i="1"/>
  <c r="I22" i="1"/>
  <c r="I21" i="1"/>
  <c r="I20" i="1"/>
  <c r="I19" i="1"/>
  <c r="I18" i="1"/>
  <c r="I17" i="1"/>
  <c r="I16" i="1"/>
  <c r="I15" i="1"/>
  <c r="I14" i="1"/>
  <c r="I13" i="1"/>
  <c r="I12" i="1"/>
  <c r="I11" i="1"/>
  <c r="I10" i="1"/>
  <c r="I9" i="1"/>
  <c r="I8" i="1"/>
  <c r="I7" i="1"/>
</calcChain>
</file>

<file path=xl/sharedStrings.xml><?xml version="1.0" encoding="utf-8"?>
<sst xmlns="http://schemas.openxmlformats.org/spreadsheetml/2006/main" count="1833" uniqueCount="662">
  <si>
    <t>第９回高齢者の生活と意識に関する国際比較調査_GT</t>
  </si>
  <si>
    <t>No</t>
  </si>
  <si>
    <t>表頭</t>
  </si>
  <si>
    <t>アイテム名</t>
  </si>
  <si>
    <t>タイトル</t>
  </si>
  <si>
    <t>型</t>
  </si>
  <si>
    <t>表側</t>
  </si>
  <si>
    <t>N%</t>
  </si>
  <si>
    <t>アイテム条件</t>
  </si>
  <si>
    <t>出力条件</t>
  </si>
  <si>
    <t>表肩</t>
  </si>
  <si>
    <t>表頭:[F1]F1　あなたの性別(SA)</t>
  </si>
  <si>
    <t>表側:[n_Country]国(SA)</t>
  </si>
  <si>
    <t>全体</t>
  </si>
  <si>
    <t>男</t>
  </si>
  <si>
    <t>女</t>
  </si>
  <si>
    <t>無回答</t>
  </si>
  <si>
    <t>-</t>
  </si>
  <si>
    <t>日本</t>
  </si>
  <si>
    <t>アメリカ</t>
  </si>
  <si>
    <t>ドイツ</t>
  </si>
  <si>
    <t>スウェーデン</t>
  </si>
  <si>
    <t>F1</t>
  </si>
  <si>
    <t>F1　あなたの性別</t>
  </si>
  <si>
    <t>SA</t>
  </si>
  <si>
    <t>n_Country</t>
  </si>
  <si>
    <t>国</t>
  </si>
  <si>
    <t xml:space="preserve"> </t>
  </si>
  <si>
    <t>表頭:[F2SA]F2　あなたは、満年齢でおいくつですか(SA)</t>
  </si>
  <si>
    <t>６０～６４歳</t>
  </si>
  <si>
    <t>６５～６９歳</t>
  </si>
  <si>
    <t>７０～７４歳</t>
  </si>
  <si>
    <t>７５～７９歳</t>
  </si>
  <si>
    <t>８０～８４歳</t>
  </si>
  <si>
    <t>８５歳以上</t>
  </si>
  <si>
    <t>平均値（歳）</t>
  </si>
  <si>
    <t>標準偏差</t>
  </si>
  <si>
    <t>F2SA</t>
  </si>
  <si>
    <t>F2　あなたは、満年齢でおいくつですか</t>
  </si>
  <si>
    <t>表頭:[nF1F2]性×年齢(MA)</t>
  </si>
  <si>
    <t>男性（再掲）</t>
  </si>
  <si>
    <t>女性（再掲）</t>
  </si>
  <si>
    <t>nF1F2</t>
  </si>
  <si>
    <t>性×年齢</t>
  </si>
  <si>
    <t>MA</t>
  </si>
  <si>
    <t>表頭:[F3]F3　あなたは、現在、結婚していますか。事実婚も含めて下さい。(SA)</t>
  </si>
  <si>
    <t>結婚したことがない</t>
  </si>
  <si>
    <t>現在、配偶者あるいはパートナーと同居している（仕事上の別居を含む）</t>
  </si>
  <si>
    <t>配偶者あるいはパートナーとは、健康・介護上の理由で別居中である（病院・老人ホーム、子供・親族の世帯などで介護を受けている等)</t>
  </si>
  <si>
    <t>配偶者あるいはパートナーとは、別居あるいは離婚している</t>
  </si>
  <si>
    <t>配偶者あるいはパートナーは、死亡している</t>
  </si>
  <si>
    <t>配偶者あるいはパートナーと同居していない(再掲）</t>
  </si>
  <si>
    <t>不明・無回答</t>
  </si>
  <si>
    <t>F3</t>
  </si>
  <si>
    <t>F3　あなたは、現在、結婚していますか。事実婚も含めて下さい。</t>
  </si>
  <si>
    <t>表頭:[F4]F4　あなたは、現在、どなたと一緒に暮らしていますか。養子の方も含めて下さい。(SA)</t>
  </si>
  <si>
    <t>単身世帯</t>
  </si>
  <si>
    <t>夫婦二人世帯</t>
  </si>
  <si>
    <t>本人（配偶者がいる場合を含む。）と親の世帯</t>
  </si>
  <si>
    <t>本人と子（配偶者がいる場合を含む。）の世帯</t>
  </si>
  <si>
    <t>本人と子と孫（子、孫ともに配偶者がいる場合を含む。）の世帯</t>
  </si>
  <si>
    <t>その他</t>
  </si>
  <si>
    <t>F4</t>
  </si>
  <si>
    <t>F4　あなたは、現在、どなたと一緒に暮らしていますか。養子の方も含めて下さい。</t>
  </si>
  <si>
    <t>表頭:[F4_2SA]F４-２　あなたを含む同居している方の人数をお知らせください。（人）(SA)</t>
  </si>
  <si>
    <t>１人</t>
  </si>
  <si>
    <t>２人</t>
  </si>
  <si>
    <t>３人</t>
  </si>
  <si>
    <t>４人</t>
  </si>
  <si>
    <t>５人</t>
  </si>
  <si>
    <t>６人以上</t>
  </si>
  <si>
    <t>平均値（人）</t>
  </si>
  <si>
    <t>F4_2SA</t>
  </si>
  <si>
    <t>F４-２　あなたを含む同居している方の人数をお知らせください。（人）</t>
  </si>
  <si>
    <t>表頭:[nF1F4]性×同居家族・同居形態(MA)</t>
  </si>
  <si>
    <t>nF1F4</t>
  </si>
  <si>
    <t>性×同居家族・同居形態</t>
  </si>
  <si>
    <t>表頭:[F5]F5　あなたは、現在、お子さんがいらっしゃいますか。(SA)</t>
  </si>
  <si>
    <t>子供あり（同居のみ）</t>
  </si>
  <si>
    <t>子供あり（別居のみ）</t>
  </si>
  <si>
    <t>子供あり（同居・別居ともに）</t>
  </si>
  <si>
    <t>子供あり（再掲）</t>
  </si>
  <si>
    <t>子供はいない</t>
  </si>
  <si>
    <t>F5</t>
  </si>
  <si>
    <t>F5　あなたは、現在、お子さんがいらっしゃいますか。</t>
  </si>
  <si>
    <t>表頭:[F6]F6　あなたが最後に卒業（中退）したのは、どんな学校でしたか。(SA)</t>
  </si>
  <si>
    <t>初等・前期中等教育（小学校・中学校）</t>
  </si>
  <si>
    <t>後期中等教育（高等学校）</t>
  </si>
  <si>
    <t>高等教育（短期大学・高専・専門学校（専修学校専門課程）・大学以上）</t>
  </si>
  <si>
    <t>その他（進学予備校・その他の学校）</t>
  </si>
  <si>
    <t>わからない</t>
  </si>
  <si>
    <t>F6</t>
  </si>
  <si>
    <t>F6　あなたが最後に卒業（中退）したのは、どんな学校でしたか。</t>
  </si>
  <si>
    <t>表頭:[F7]F7　あなたがお住まいの住宅は、次のどれにあたりますか。(SA)</t>
  </si>
  <si>
    <t>持家（一戸建て）</t>
  </si>
  <si>
    <t>持家（分譲マンション等の集合住宅）</t>
  </si>
  <si>
    <t>賃貸住宅（一戸建て）</t>
  </si>
  <si>
    <t>賃貸住宅（アパート、マンション、公営・公団等の集合住宅）</t>
  </si>
  <si>
    <t>高齢者向け住宅・施設</t>
  </si>
  <si>
    <t>持家（再掲）</t>
  </si>
  <si>
    <t>賃貸住宅（再掲）</t>
  </si>
  <si>
    <t>F7</t>
  </si>
  <si>
    <t>F7　あなたがお住まいの住宅は、次のどれにあたりますか。</t>
  </si>
  <si>
    <t>表頭:[Q1]Q1　あなたは、ご家族や親族の方々のなかでどのような役割を果たしていますか。次の中からいくつでもあげて下さい。(MA)</t>
  </si>
  <si>
    <t>家事を担っている</t>
  </si>
  <si>
    <t>小さな子供の世話をしている</t>
  </si>
  <si>
    <t>家族・親族の相談相手になっている</t>
  </si>
  <si>
    <t>家計の支え手（かせぎ手）である</t>
  </si>
  <si>
    <t>家族や親族関係の中の長（まとめ役）である</t>
  </si>
  <si>
    <t>病気や障害を持つ家族・親族の世話や介護をしている</t>
  </si>
  <si>
    <t>特に役割はない</t>
  </si>
  <si>
    <t>役割がある（再掲）</t>
  </si>
  <si>
    <t>延回答数</t>
  </si>
  <si>
    <t>Q1</t>
  </si>
  <si>
    <t>Q1　あなたは、ご家族や親族の方々のなかでどのような役割を果たしていますか。次の中からいくつでもあげて下さい。</t>
  </si>
  <si>
    <t>表頭:[Q2]Q2　別居しているお子さん方とは、どのくらいの頻度で会ったり、電話等で連絡をとったりしていますか。(SA)</t>
  </si>
  <si>
    <t>ほとんど毎日</t>
  </si>
  <si>
    <t>週に１回以上</t>
  </si>
  <si>
    <t>月に１～２回</t>
  </si>
  <si>
    <t>年に数回</t>
  </si>
  <si>
    <t>ほとんどない</t>
  </si>
  <si>
    <t>別居している子供はいない</t>
  </si>
  <si>
    <t>別居している子供がいる（再掲）</t>
  </si>
  <si>
    <t>Q2</t>
  </si>
  <si>
    <t>Q2　別居しているお子さん方とは、どのくらいの頻度で会ったり、電話等で連絡をとったりしていますか。</t>
  </si>
  <si>
    <t>表頭:[Q3]Q3　 老後における子供や孫とのつきあいについて、あなたはどのようにお考えですか。あなたの　お考えに近いものを１つだけあげて下さい。(SA)</t>
  </si>
  <si>
    <t>子供や孫とは、いつも一緒に生活できるのがよい</t>
  </si>
  <si>
    <t>子供や孫とは、ときどき会って食事や会話をするのがよい</t>
  </si>
  <si>
    <t>子供や孫とは、たまに会話をする程度でよい</t>
  </si>
  <si>
    <t>子供や孫とは、全くつき合わずに生活するのがよい</t>
  </si>
  <si>
    <t>Q3</t>
  </si>
  <si>
    <t>Q3　 老後における子供や孫とのつきあいについて、あなたはどのようにお考えですか。あなたの　お考えに近いものを１つだけあげて下さい。</t>
  </si>
  <si>
    <t>表頭:[Q4]Q4　あなたは、現在、健康ですか。(SA)</t>
  </si>
  <si>
    <t>健康である</t>
  </si>
  <si>
    <t>あまり健康とはいえないが、病気ではない</t>
  </si>
  <si>
    <t>病気がちで、寝込むことがある</t>
  </si>
  <si>
    <t>病気で、一日中寝込んでいる</t>
  </si>
  <si>
    <t>Q4</t>
  </si>
  <si>
    <t>Q4　あなたは、現在、健康ですか。</t>
  </si>
  <si>
    <t>表頭:[Q5]Q5　あなたは日常生活を送る上で、誰かの介助や介護が必要ですか。(SA)</t>
  </si>
  <si>
    <t>まったく不自由なく過ごせる</t>
  </si>
  <si>
    <t>少し不自由だが何とか自分でできる</t>
  </si>
  <si>
    <t>不自由で、一部ほかの人の世話や介護を受けている</t>
  </si>
  <si>
    <t>不自由で、全面的にほかの人の世話や介護を受けている</t>
  </si>
  <si>
    <t>Q5</t>
  </si>
  <si>
    <t>Q5　あなたは日常生活を送る上で、誰かの介助や介護が必要ですか。</t>
  </si>
  <si>
    <t>表頭:[Q6]Q6　あなたは、日頃ご自分の健康についてどんなことを心がけていますか。(MA)</t>
  </si>
  <si>
    <t>休養や睡眠を十分とる</t>
  </si>
  <si>
    <t>規則正しい生活を送る</t>
  </si>
  <si>
    <t>栄養のバランスがとれた食事をする</t>
  </si>
  <si>
    <t>保健薬や強壮剤などを飲む</t>
  </si>
  <si>
    <t>健康診断などを定期的に受ける</t>
  </si>
  <si>
    <t>酒やタバコをひかえる</t>
  </si>
  <si>
    <t>散歩や運動をする</t>
  </si>
  <si>
    <t>地域の活動に参加する</t>
  </si>
  <si>
    <t>気持ちをなるべく明るく持つ</t>
  </si>
  <si>
    <t>趣味を持つ</t>
  </si>
  <si>
    <t>なるべく外出する</t>
  </si>
  <si>
    <t>特に心がけていることはない</t>
  </si>
  <si>
    <t>心がけていることがある（再掲）</t>
  </si>
  <si>
    <t>Q6</t>
  </si>
  <si>
    <t>Q6　あなたは、日頃ご自分の健康についてどんなことを心がけていますか。</t>
  </si>
  <si>
    <t>表頭:[Q7]Q7　あなたは、病院や診療所などの医療施設へ通院したり、往診に来てもらうなど、「医療サービス」を日頃どのくらい利用しますか。(SA)</t>
  </si>
  <si>
    <t>ほぼ毎日</t>
  </si>
  <si>
    <t>週に４、５回くらい</t>
  </si>
  <si>
    <t>週に２、３回くらい</t>
  </si>
  <si>
    <t>週に１回くらい</t>
  </si>
  <si>
    <t>月に２、３回くらい</t>
  </si>
  <si>
    <t>月に１回くらい</t>
  </si>
  <si>
    <t>利用していない</t>
  </si>
  <si>
    <t>「医療サービス」を利用している（再掲）</t>
  </si>
  <si>
    <t>Q7</t>
  </si>
  <si>
    <t>Q7　あなたは、病院や診療所などの医療施設へ通院したり、往診に来てもらうなど、「医療サービス」を日頃どのくらい利用しますか。</t>
  </si>
  <si>
    <t>表頭:[Q8]Q8　あなたは、主に利用している「医療サービス」について、どのような不満や問題をお感じですか。(MA)</t>
  </si>
  <si>
    <t xml:space="preserve">    アイテム条件:Q7(1:7)</t>
  </si>
  <si>
    <t>費用が高い</t>
  </si>
  <si>
    <t>医師、看護師などの説明が足りない</t>
  </si>
  <si>
    <t>施設が近くにない</t>
  </si>
  <si>
    <t>施設や設備が古い</t>
  </si>
  <si>
    <t>手術などの日を待たされる</t>
  </si>
  <si>
    <t>診察の時に待たされる</t>
  </si>
  <si>
    <t>プライバシーが守られていない</t>
  </si>
  <si>
    <t>医師、看護師などの職員の対応や態度がよくない</t>
  </si>
  <si>
    <t>十分な治療が受けられない</t>
  </si>
  <si>
    <t>特に不満はない</t>
  </si>
  <si>
    <t>不満がある（再掲）</t>
  </si>
  <si>
    <t>Q8</t>
  </si>
  <si>
    <t>Q8　あなたは、主に利用している「医療サービス」について、どのような不満や問題をお感じですか。</t>
  </si>
  <si>
    <t>Q7(1:7)</t>
  </si>
  <si>
    <t>表頭:[Q9]Q9　もし、利用している医療や福祉サービスに不満がある場合、あなたはどのような対応をすると思いますか。(MA)</t>
  </si>
  <si>
    <t>利用している医療や福祉サービスを提供している機関をかえる</t>
  </si>
  <si>
    <t>利用している医療や福祉サービスを提供している機関に直接苦情を申し立てる</t>
  </si>
  <si>
    <t>家族・友人に相談する</t>
  </si>
  <si>
    <t>苦情処理するための公的機関(オンブズマン制度など)に申し立てる</t>
  </si>
  <si>
    <t>苦情処理するための私的機関に申し立てる</t>
  </si>
  <si>
    <t>弁護士を立てて訴訟を起こす</t>
  </si>
  <si>
    <t>不満があっても我慢する</t>
  </si>
  <si>
    <t>Q9</t>
  </si>
  <si>
    <t>Q9　もし、利用している医療や福祉サービスに不満がある場合、あなたはどのような対応をすると思いますか。</t>
  </si>
  <si>
    <t>表頭:[Q10]Q10　あなたの主な収入源はどれですか。(SA)</t>
  </si>
  <si>
    <t>仕事による収入</t>
  </si>
  <si>
    <t>公的な年金（国民年金、厚生年金など）</t>
  </si>
  <si>
    <t>私的な年金（企業年金、個人年金など）</t>
  </si>
  <si>
    <t>預貯金などの引き出し</t>
  </si>
  <si>
    <t>財産からの収入（利子、配当金、家賃、地代など）</t>
  </si>
  <si>
    <t>子供などからの援助</t>
  </si>
  <si>
    <t>生活保護</t>
  </si>
  <si>
    <t>Q10</t>
  </si>
  <si>
    <t>Q10　あなたの主な収入源はどれですか。</t>
  </si>
  <si>
    <t>表頭:[Q11]Q11　あなたの収入をすべて合計すると、税込みで１か月当たりの平均額ボーナスがある場合は、それを含めて平均した額）はおよそいくらくらいになりますか。(SA)</t>
  </si>
  <si>
    <t>5万円未満（年額では60万円未満）</t>
  </si>
  <si>
    <t>5万円～10万円未満（年額では60万円～120万円未満）</t>
  </si>
  <si>
    <t>10万円～20万円未満（年額では120万円～240万円未満）</t>
  </si>
  <si>
    <t>20万円～30万円未満（年額では240万円～360万円未満）</t>
  </si>
  <si>
    <t>30万円～40万円未満（年額では360万円～480万円未満）</t>
  </si>
  <si>
    <t>40万円～50万円未満（年額では480万円～600万円未満）</t>
  </si>
  <si>
    <t>50万円～60万円未満（年額では600万円～720万円未満）</t>
  </si>
  <si>
    <t>60万円以上（年額では720万円以上）</t>
  </si>
  <si>
    <t>収入はない</t>
  </si>
  <si>
    <t>平均値(万円）</t>
  </si>
  <si>
    <t>(2.5)</t>
  </si>
  <si>
    <t>(7.5)</t>
  </si>
  <si>
    <t>(15)</t>
  </si>
  <si>
    <t>(25)</t>
  </si>
  <si>
    <t>(35)</t>
  </si>
  <si>
    <t>(45)</t>
  </si>
  <si>
    <t>(55)</t>
  </si>
  <si>
    <t>(72.5)</t>
  </si>
  <si>
    <t>(0)</t>
  </si>
  <si>
    <t>Q11</t>
  </si>
  <si>
    <t>Q11　あなたの収入をすべて合計すると、税込みで１か月当たりの平均額ボーナスがある場合は、それを含めて平均した額）はおよそいくらくらいになりますか。</t>
  </si>
  <si>
    <t>表頭:[Q12]Q12　あなたは、経済的な意味で、日々の暮らしに困ることがありますか。(SA)</t>
  </si>
  <si>
    <t>困っている</t>
  </si>
  <si>
    <t>少し困っている</t>
  </si>
  <si>
    <t>あまり困っていない</t>
  </si>
  <si>
    <t>困っていない</t>
  </si>
  <si>
    <t>困っている（再掲）</t>
  </si>
  <si>
    <t>困っていない（再掲）</t>
  </si>
  <si>
    <t>平均値</t>
  </si>
  <si>
    <t>(4)</t>
  </si>
  <si>
    <t>(3)</t>
  </si>
  <si>
    <t>(2)</t>
  </si>
  <si>
    <t>(1)</t>
  </si>
  <si>
    <t>Q12</t>
  </si>
  <si>
    <t>Q12　あなたは、経済的な意味で、日々の暮らしに困ることがありますか。</t>
  </si>
  <si>
    <t>表頭:[Q13]Q13　あなた（配偶者あるいはパートナーがいる場合はお二人）は、５０歳代までに、老後の経済生活に備えて特に何かしていましたか。(MA)</t>
  </si>
  <si>
    <t>預貯金</t>
  </si>
  <si>
    <t>個人年金への加入</t>
  </si>
  <si>
    <t>債券・株式の保有、投資信託</t>
  </si>
  <si>
    <t>不動産取得（賃貸収入を得るための不動産の取得等）</t>
  </si>
  <si>
    <t>貴金属の保有（金、宝石等）</t>
  </si>
  <si>
    <t>老後も働いて収入が得られるように職業能力を高める</t>
  </si>
  <si>
    <t>特に何もしていない</t>
  </si>
  <si>
    <t>備えをしている（再掲）</t>
  </si>
  <si>
    <t>Q13</t>
  </si>
  <si>
    <t>Q13　あなた（配偶者あるいはパートナーがいる場合はお二人）は、５０歳代までに、老後の経済生活に備えて特に何かしていましたか。</t>
  </si>
  <si>
    <t>表頭:[Q14]Q14　現在の貯蓄や資産は、今後、あなた（配偶者あるいはパートナーがいる場合はお二人）の老後の備えとして十分だと思いますか。(SA)</t>
  </si>
  <si>
    <t>社会保障で基本的な生活は満たされているので、資産保有の必要性がない</t>
  </si>
  <si>
    <t>十分だと思う</t>
  </si>
  <si>
    <t>まあ十分だと思う</t>
  </si>
  <si>
    <t>やや足りないと思う</t>
  </si>
  <si>
    <t>まったく足りないと思う</t>
  </si>
  <si>
    <t>十分だと思う（再掲）</t>
  </si>
  <si>
    <t>足りないと思う（再掲）</t>
  </si>
  <si>
    <t>Q14</t>
  </si>
  <si>
    <t>Q14　現在の貯蓄や資産は、今後、あなた（配偶者あるいはパートナーがいる場合はお二人）の老後の備えとして十分だと思いますか。</t>
  </si>
  <si>
    <t>表頭:[Q15]Q15　あなたは、現在、次のような収入の伴う仕事をしていますか。(SA)</t>
  </si>
  <si>
    <t>自営農林漁業（家族従業者も含む）</t>
  </si>
  <si>
    <t>自営商工サービス業（家族従業者も含む）</t>
  </si>
  <si>
    <t>会社又は団体の役員</t>
  </si>
  <si>
    <t>フルタイムの被雇用者</t>
  </si>
  <si>
    <t>パートタイム・臨時の被雇用者</t>
  </si>
  <si>
    <t>収入の伴う仕事はしていない</t>
  </si>
  <si>
    <t>収入の伴う仕事をしている（再掲）</t>
  </si>
  <si>
    <t>Q15</t>
  </si>
  <si>
    <t>Q15　あなたは、現在、次のような収入の伴う仕事をしていますか。</t>
  </si>
  <si>
    <t>表頭:[Q16]Q16　あなたが、これまでに一番長くした仕事はどのような仕事でしたか。(SA)</t>
  </si>
  <si>
    <t>収入の伴う仕事をしたことはない</t>
  </si>
  <si>
    <t>収入の伴う仕事をしたことがある（再掲）</t>
  </si>
  <si>
    <t>Q16</t>
  </si>
  <si>
    <t>Q16　あなたが、これまでに一番長くした仕事はどのような仕事でしたか。</t>
  </si>
  <si>
    <t>表頭:[Q17]Q17　あなたが最終的に収入の伴う仕事を辞めたのは何歳のときですか。(SA)</t>
  </si>
  <si>
    <t xml:space="preserve">    アイテム条件:Q16(1:5)</t>
  </si>
  <si>
    <t>２０歳代ないしはそれ以前</t>
  </si>
  <si>
    <t>３０歳代</t>
  </si>
  <si>
    <t>４０歳代</t>
  </si>
  <si>
    <t>５０歳代</t>
  </si>
  <si>
    <t>６０歳代前半（６０～６４歳）</t>
  </si>
  <si>
    <t>６０歳代後半（６５～６９歳）</t>
  </si>
  <si>
    <t>７０歳以降</t>
  </si>
  <si>
    <t>まだ仕事を辞めていない</t>
  </si>
  <si>
    <t>(62)</t>
  </si>
  <si>
    <t>(67)</t>
  </si>
  <si>
    <t>(72)</t>
  </si>
  <si>
    <t>Q17</t>
  </si>
  <si>
    <t>Q17　あなたが最終的に収入の伴う仕事を辞めたのは何歳のときですか。</t>
  </si>
  <si>
    <t>Q16(1:5)</t>
  </si>
  <si>
    <t>表頭:[Q18]Q18　今後、あなたは、収入の伴う仕事をしたいと思いますか。現在、収入の伴う仕事をされている方は、今後も収入の伴う仕事を続けたいと思いますか。(SA)</t>
  </si>
  <si>
    <t>収入の伴う仕事をしたい（続けたい）</t>
  </si>
  <si>
    <t>収入の伴う仕事をしたくない（辞めたい）</t>
  </si>
  <si>
    <t>Q18</t>
  </si>
  <si>
    <t>Q18　今後、あなたは、収入の伴う仕事をしたいと思いますか。現在、収入の伴う仕事をされている方は、今後も収入の伴う仕事を続けたいと思いますか。</t>
  </si>
  <si>
    <t>表頭:[Q19]Q19　あなたが収入の伴う仕事をしたい（続けたい）と思われるのは主にどのような理由からですか。(SA)</t>
  </si>
  <si>
    <t xml:space="preserve">    アイテム条件:Q18(1)</t>
  </si>
  <si>
    <t>収入がほしいから</t>
  </si>
  <si>
    <t>仕事そのものが面白い、自分の活力になるから</t>
  </si>
  <si>
    <t>仕事を通じて友人や仲間を得ることができるから</t>
  </si>
  <si>
    <t>働くのは体によいから、老化を防ぐから</t>
  </si>
  <si>
    <t>Q19</t>
  </si>
  <si>
    <t>Q19　あなたが収入の伴う仕事をしたい（続けたい）と思われるのは主にどのような理由からですか。</t>
  </si>
  <si>
    <t>Q18(1)</t>
  </si>
  <si>
    <t>表頭:[Q20]Q20　あなたが収入の伴う仕事を辞めたい、あるいは仕事をしたくないと思われるのは主にどのような理由からですか。(SA)</t>
  </si>
  <si>
    <t xml:space="preserve">    アイテム条件:Q18(2)</t>
  </si>
  <si>
    <t>仕事以外にしたい事があるから</t>
  </si>
  <si>
    <t>健康上の理由で働けないから</t>
  </si>
  <si>
    <t>自分に適した仕事がないから</t>
  </si>
  <si>
    <t>ゆっくりとした生活がしたいから</t>
  </si>
  <si>
    <t>家族の介護のため働けないから</t>
  </si>
  <si>
    <t>Q20</t>
  </si>
  <si>
    <t>Q20　あなたが収入の伴う仕事を辞めたい、あるいは仕事をしたくないと思われるのは主にどのような理由からですか。</t>
  </si>
  <si>
    <t>Q18(2)</t>
  </si>
  <si>
    <t>表頭:[Q21]Q21　あなたは、現在お住まいの住宅にどのような問題を感じていますか。(MA)</t>
  </si>
  <si>
    <t>住宅が狭い</t>
  </si>
  <si>
    <t>部屋数が少ない</t>
  </si>
  <si>
    <t>住宅が広すぎて管理がたいへんである</t>
  </si>
  <si>
    <t>台所、便所、浴室などの設備が高齢者には使いにくい</t>
  </si>
  <si>
    <t>住宅の構造（段差や階段等）や造りが高齢者には使いにくい</t>
  </si>
  <si>
    <t>住まいが古くなり、いたんでいる</t>
  </si>
  <si>
    <t>家賃、税金、住宅維持費など住宅に関する経済的負担が重い</t>
  </si>
  <si>
    <t>転居を迫られる心配がある</t>
  </si>
  <si>
    <t>日当たりや風通しが悪い</t>
  </si>
  <si>
    <t>防犯設備が整っていない</t>
  </si>
  <si>
    <t>地震、火事などに対する防災設備が不十分である</t>
  </si>
  <si>
    <t>何も問題を感じていない</t>
  </si>
  <si>
    <t>問題を感じている（再掲）</t>
  </si>
  <si>
    <t>Q21</t>
  </si>
  <si>
    <t>Q21　あなたは、現在お住まいの住宅にどのような問題を感じていますか。</t>
  </si>
  <si>
    <t>表頭:[Q22]Q22　もし、あなたの身体の機能が低下して、車いすや介助者が必要になった場合、あなたの住宅は住みやすいですか。現在、車いすや介助者を必要としている場合は、現状をお答え下さい。(SA)</t>
  </si>
  <si>
    <t>住みやすい</t>
  </si>
  <si>
    <t>まあ住みやすい</t>
  </si>
  <si>
    <t>多少問題がある</t>
  </si>
  <si>
    <t>非常に問題がある</t>
  </si>
  <si>
    <t>住みやすい（再掲）</t>
  </si>
  <si>
    <t>問題がある（再掲）</t>
  </si>
  <si>
    <t>Q22</t>
  </si>
  <si>
    <t>Q22　もし、あなたの身体の機能が低下して、車いすや介助者が必要になった場合、あなたの住宅は住みやすいですか。現在、車いすや介助者を必要としている場合は、現状をお答え下さい。</t>
  </si>
  <si>
    <t>表頭:[Q23]Q23　もし、あなたの身体の機能が低下して、車いすや介助者が必要になった場合、自宅に留まりたいですか。それともどこかへ引っ越したいですか。(SA)</t>
  </si>
  <si>
    <t>現在のまま、自宅に留まりたい</t>
  </si>
  <si>
    <t>改築の上、自宅に留まりたい</t>
  </si>
  <si>
    <t>子供の住宅へ引っ越したい</t>
  </si>
  <si>
    <t>高齢者用住宅へ引っ越したい</t>
  </si>
  <si>
    <t>老人ホームへ入居したい</t>
  </si>
  <si>
    <t>病院に入院したい</t>
  </si>
  <si>
    <t>Q23</t>
  </si>
  <si>
    <t>Q23　もし、あなたの身体の機能が低下して、車いすや介助者が必要になった場合、自宅に留まりたいですか。それともどこかへ引っ越したいですか。</t>
  </si>
  <si>
    <t>表頭:[Q24]Q24　あなたは、ふだん外出する時に何を利用しますか。(MA)</t>
  </si>
  <si>
    <t>徒歩</t>
  </si>
  <si>
    <t>自転車</t>
  </si>
  <si>
    <t>バイク・スクーター</t>
  </si>
  <si>
    <t>自分で運転する自動車</t>
  </si>
  <si>
    <t>家族などの運転する自動車</t>
  </si>
  <si>
    <t>バス・路面電車</t>
  </si>
  <si>
    <t>電車・地下鉄</t>
  </si>
  <si>
    <t>タクシー</t>
  </si>
  <si>
    <t>自分で操作する車いす</t>
  </si>
  <si>
    <t>介助者が必要な車いす</t>
  </si>
  <si>
    <t>Q24</t>
  </si>
  <si>
    <t>Q24　あなたは、ふだん外出する時に何を利用しますか。</t>
  </si>
  <si>
    <t>表頭:[Q25]Q25　あなたは、外出するにあたって不便に思ったり、気になったりすることがありますか。(MA)</t>
  </si>
  <si>
    <t>道路に段差があったり、道路が狭い、滑りやすい</t>
  </si>
  <si>
    <t>歩道がない、または歩道が狭い、歩きにくい</t>
  </si>
  <si>
    <t>信号機がない、歩道橋を渡るなど、道路の横断がしにくい</t>
  </si>
  <si>
    <t>道路や歩道が混雑している、人込みが激しい</t>
  </si>
  <si>
    <t>放置自転車や看板などのために歩きにくい</t>
  </si>
  <si>
    <t>標識や案内表示が少ない、わかりにくい</t>
  </si>
  <si>
    <t>夜間の道路照明が暗い、街路灯が少ない</t>
  </si>
  <si>
    <t>バスや電車の車両のステップが高く、利用しにくい</t>
  </si>
  <si>
    <t>駅に階段が多く、エスカレーター、エレベーターが少ない</t>
  </si>
  <si>
    <t>駅などの料金表示が見づらい、自動販売機などが使いにくい</t>
  </si>
  <si>
    <t>駐車場、駐輪場が少ない</t>
  </si>
  <si>
    <t>トイレが少ない、汚い、使いづらい</t>
  </si>
  <si>
    <t>ちょっと休むベンチや休憩所が少ない</t>
  </si>
  <si>
    <t>特に不便なことはない</t>
  </si>
  <si>
    <t>不便なことがある（再掲）</t>
  </si>
  <si>
    <t>Q25</t>
  </si>
  <si>
    <t>Q25　あなたは、外出するにあたって不便に思ったり、気になったりすることがありますか。</t>
  </si>
  <si>
    <t>表頭:[Q26]Q26　あなたは、ふだんどの程度人（同居の家族、ホームヘルパー等を含む）と直接会って話をしますか。(SA)</t>
  </si>
  <si>
    <t>週に４、５回</t>
  </si>
  <si>
    <t>週に２、３回</t>
  </si>
  <si>
    <t>週に１回</t>
  </si>
  <si>
    <t>(7)</t>
  </si>
  <si>
    <t>(4.5)</t>
  </si>
  <si>
    <t>Q26</t>
  </si>
  <si>
    <t>Q26　あなたは、ふだんどの程度人（同居の家族、ホームヘルパー等を含む）と直接会って話をしますか。</t>
  </si>
  <si>
    <t>表頭:[Q27]Q27　あなたは、病気のときや、一人ではできない日常生活に必要な作業（電球の交換や庭の手入れなど）が必要なとき、同居の家族以外に頼れる人がいますか。(MA)</t>
  </si>
  <si>
    <t>別居の家族・親族</t>
  </si>
  <si>
    <t>友 人</t>
  </si>
  <si>
    <t>近所の人</t>
  </si>
  <si>
    <t>頼れる人はいない</t>
  </si>
  <si>
    <t>頼れる人がいる（再掲）</t>
  </si>
  <si>
    <t>Q27</t>
  </si>
  <si>
    <t>Q27　あなたは、病気のときや、一人ではできない日常生活に必要な作業（電球の交換や庭の手入れなど）が必要なとき、同居の家族以外に頼れる人がいますか。</t>
  </si>
  <si>
    <t>表頭:[Q28]Q28　近所の人とは、どのようなお付き合いをなさっていますか。(MA)</t>
  </si>
  <si>
    <t>お茶や食事を一緒にする</t>
  </si>
  <si>
    <t>趣味をともにする</t>
  </si>
  <si>
    <t>相談ごとがあった時、相談したり、相談されたりする</t>
  </si>
  <si>
    <t>家事やちょっとした用事をしたり、してもらったりする</t>
  </si>
  <si>
    <t>病気の時に助け合う</t>
  </si>
  <si>
    <t>物をあげたりもらったりする</t>
  </si>
  <si>
    <t>外でちょっと立ち話をする程度</t>
  </si>
  <si>
    <t>Q28</t>
  </si>
  <si>
    <t>Q28　近所の人とは、どのようなお付き合いをなさっていますか。</t>
  </si>
  <si>
    <t>表頭:[Q29]Q29　あなたは、家族以外の人で相談し合ったり、世話をし合ったりする親しい友人がいますか。(SA)</t>
  </si>
  <si>
    <t>同性の友人がいる</t>
  </si>
  <si>
    <t>異性の友人がいる</t>
  </si>
  <si>
    <t>同性・異性の両方の友人がいる</t>
  </si>
  <si>
    <t>いずれもいない</t>
  </si>
  <si>
    <t>友人がいる（再掲）</t>
  </si>
  <si>
    <t>Q29</t>
  </si>
  <si>
    <t>Q29　あなたは、家族以外の人で相談し合ったり、世話をし合ったりする親しい友人がいますか。</t>
  </si>
  <si>
    <t>表頭:[Q30]Q30　あなたは福祉や環境を改善することなどを目的としたボランティア活動その他の社会活動を行っていますか。(MA)</t>
  </si>
  <si>
    <t>近隣の公園や通りなどの清掃等の美化活動</t>
  </si>
  <si>
    <t>地域行事、まちづくり活動</t>
  </si>
  <si>
    <t>環境保全・自然保護活動</t>
  </si>
  <si>
    <t>交通安全や防犯・防災に関する活動</t>
  </si>
  <si>
    <t>子供や青少年の健全育成に関する活動</t>
  </si>
  <si>
    <t>趣味やスポーツ、学習活動などの指導</t>
  </si>
  <si>
    <t>高齢者や障害者の話し相手や身の回りの世話</t>
  </si>
  <si>
    <t>医療機関や福祉施設等での手伝い・支援活動</t>
  </si>
  <si>
    <t>国際交流・国際支援活動</t>
  </si>
  <si>
    <t>消費者活動</t>
  </si>
  <si>
    <t>宗教・政治活動</t>
  </si>
  <si>
    <t>自分の趣味や技能などを活かした支援活動</t>
  </si>
  <si>
    <t>以前には参加していたが、今は参加していない</t>
  </si>
  <si>
    <t>全く参加したことがない</t>
  </si>
  <si>
    <t>社会活動に参加している（再掲）</t>
  </si>
  <si>
    <t>Q30</t>
  </si>
  <si>
    <t>Q30　あなたは福祉や環境を改善することなどを目的としたボランティア活動その他の社会活動を行っていますか。</t>
  </si>
  <si>
    <t>表頭:[Q31]Q31　あなたがこのような社会活動に現在参加していない理由をお答え下さい。(MA)</t>
  </si>
  <si>
    <t xml:space="preserve">    アイテム条件:Q30(14:15)</t>
  </si>
  <si>
    <t>関心がない</t>
  </si>
  <si>
    <t>やりたい活動がみつからない</t>
  </si>
  <si>
    <t>近くに適当な場が見つからない</t>
  </si>
  <si>
    <t>一緒にやる仲間がみつからない</t>
  </si>
  <si>
    <t>家族や周囲の理解が得にくい</t>
  </si>
  <si>
    <t>家族の介護をしている</t>
  </si>
  <si>
    <t>これまでのキャリアにふさわしくない</t>
  </si>
  <si>
    <t>他にやりたいことがある</t>
  </si>
  <si>
    <t>時間的・精神的ゆとりがない</t>
  </si>
  <si>
    <t>健康上の理由、体力に自信がない</t>
  </si>
  <si>
    <t>団体内での人間関係がわずらわしい</t>
  </si>
  <si>
    <t>経済的余裕がない</t>
  </si>
  <si>
    <t>Q31</t>
  </si>
  <si>
    <t>Q31　あなたがこのような社会活動に現在参加していない理由をお答え下さい。</t>
  </si>
  <si>
    <t>Q30(14:15)</t>
  </si>
  <si>
    <t>表頭:[Q32]Q32　あなた（配偶者あるいはパートナーがいる場合はお二人）が、情報収集や情報伝達のために、所有している情報通信機器を、すべてお知らせください。(MA)</t>
  </si>
  <si>
    <t>固定電話</t>
  </si>
  <si>
    <t>ファックス</t>
  </si>
  <si>
    <t>テレビ</t>
  </si>
  <si>
    <t>ラジオ</t>
  </si>
  <si>
    <t>携帯電話</t>
  </si>
  <si>
    <t>スマートフォン</t>
  </si>
  <si>
    <t>タブレット</t>
  </si>
  <si>
    <t>パソコン</t>
  </si>
  <si>
    <t>インターネット接続ゲーム機</t>
  </si>
  <si>
    <t>この中にない</t>
  </si>
  <si>
    <t>所有している通信機器がある（再掲）</t>
  </si>
  <si>
    <t>Q32</t>
  </si>
  <si>
    <t>Q32　あなた（配偶者あるいはパートナーがいる場合はお二人）が、情報収集や情報伝達のために、所有している情報通信機器を、すべてお知らせください。</t>
  </si>
  <si>
    <t>表頭:[Q33]Q33　あなたが、ふだん、利用しているものをすべてお知らせください。(MA)</t>
  </si>
  <si>
    <t>利用している通信機器がある（再掲）</t>
  </si>
  <si>
    <t>Q33</t>
  </si>
  <si>
    <t>Q33　あなたが、ふだん、利用しているものをすべてお知らせください。</t>
  </si>
  <si>
    <t>表頭:[Q34]Q34　あなたは、情報機器を使って、どのようなことをされますか。あてはまるものをすべてあげて下さい。(MA)</t>
  </si>
  <si>
    <t>ファックスで家族・友人などと連絡をとる</t>
  </si>
  <si>
    <t>パソコンの電子メールで家族・友人などと連絡をとる※１</t>
  </si>
  <si>
    <t>携帯電話・スマホで家族・友人などと連絡をとる（携帯電話のメールを含む。）※２</t>
  </si>
  <si>
    <t>インターネットで情報を集めたり、ショッピングをする※３</t>
  </si>
  <si>
    <t>SＮS(Facebook,Twitter,Line,Instagramなど)を利用する※４</t>
  </si>
  <si>
    <t>ホームページやブログへの書き込みまたは開設・更新をする※５</t>
  </si>
  <si>
    <t>ネットバンキングや金融取引（証券・保険取引など）をする※６</t>
  </si>
  <si>
    <t>国や行政の手続きをインターネットで行う（電子政府・電子自治体）</t>
  </si>
  <si>
    <t>いずれも使わない</t>
  </si>
  <si>
    <t>※1～3の使い方をする（再掲）</t>
  </si>
  <si>
    <t>※4～6の使い方をする（再掲）</t>
  </si>
  <si>
    <t>Q34</t>
  </si>
  <si>
    <t>Q34　あなたは、情報機器を使って、どのようなことをされますか。あてはまるものをすべてあげて下さい。</t>
  </si>
  <si>
    <t>表頭:[Q35]Q35　では、情報機器をお使いにならないのはなぜですか。(MA)</t>
  </si>
  <si>
    <t xml:space="preserve">    アイテム条件:Q34(9)</t>
  </si>
  <si>
    <t>必要性を感じないから</t>
  </si>
  <si>
    <t>使い方が分からないので、面倒だから</t>
  </si>
  <si>
    <t>興味はあるが購入場所、購入方法などがわからないから</t>
  </si>
  <si>
    <t>使い方を覚えたいが、教えてくれる人がいないから</t>
  </si>
  <si>
    <t>お金がかかるから</t>
  </si>
  <si>
    <t>文字が見にくいから</t>
  </si>
  <si>
    <t>Q35</t>
  </si>
  <si>
    <t>Q35　では、情報機器をお使いにならないのはなぜですか。</t>
  </si>
  <si>
    <t>Q34(9)</t>
  </si>
  <si>
    <t>表頭:[Q36]Q36　あなたは、現在、どの程度生きがい(喜びや楽しみ)を感じていますか。(SA)</t>
  </si>
  <si>
    <t>大変感じている</t>
  </si>
  <si>
    <t>多少感じている</t>
  </si>
  <si>
    <t>どちらとも言えない</t>
  </si>
  <si>
    <t>あまり感じていない</t>
  </si>
  <si>
    <t>まったく感じていない</t>
  </si>
  <si>
    <t>感じている（再掲）</t>
  </si>
  <si>
    <t>感じていない（再掲）</t>
  </si>
  <si>
    <t>(5)</t>
  </si>
  <si>
    <t>Q36</t>
  </si>
  <si>
    <t>Q36　あなたは、現在、どの程度生きがい(喜びや楽しみ)を感じていますか。</t>
  </si>
  <si>
    <t>表頭:[Q37]Q37　あなたが生きがい（生きていることの喜びや楽しみを実感すること）を感じるのはどのような時ですか。(MA)</t>
  </si>
  <si>
    <t>仕事にうちこんでいる時</t>
  </si>
  <si>
    <t>勉強や教養などに身をいれている時</t>
  </si>
  <si>
    <t>趣味に熱中している時</t>
  </si>
  <si>
    <t>スポーツに熱中している時</t>
  </si>
  <si>
    <t>夫婦団らんの時</t>
  </si>
  <si>
    <t>子供や孫など家族との団らんの時</t>
  </si>
  <si>
    <t>友人や知人と食事、雑談している時</t>
  </si>
  <si>
    <t>テレビを見たり、ラジオを聞いている時</t>
  </si>
  <si>
    <t>社会奉仕や地域活動をしている時</t>
  </si>
  <si>
    <t>旅行に行っている時</t>
  </si>
  <si>
    <t>他人から感謝された時</t>
  </si>
  <si>
    <t>収入があった時</t>
  </si>
  <si>
    <t>おいしい物を食べている時</t>
  </si>
  <si>
    <t>若い世代と交流している時</t>
  </si>
  <si>
    <t>おしゃれをする時</t>
  </si>
  <si>
    <t>犬や猫などのペットと過ごす時</t>
  </si>
  <si>
    <t>Q37</t>
  </si>
  <si>
    <t>Q37　あなたが生きがい（生きていることの喜びや楽しみを実感すること）を感じるのはどのような時ですか。</t>
  </si>
  <si>
    <t>表頭:[Q38]Q38　総合的にみて、あなたは現在の生活に満足していますか。(SA)</t>
  </si>
  <si>
    <t>満足している</t>
  </si>
  <si>
    <t>まあ満足している</t>
  </si>
  <si>
    <t>やや不満である</t>
  </si>
  <si>
    <t>不満である</t>
  </si>
  <si>
    <t>満足している（再掲）</t>
  </si>
  <si>
    <t>不満である（再掲）</t>
  </si>
  <si>
    <t>Q38</t>
  </si>
  <si>
    <t>Q38　総合的にみて、あなたは現在の生活に満足していますか。</t>
  </si>
  <si>
    <t>表頭:[Q39]Q39　今後、政府の政策全般において、高齢者や若い世代に対する対応をどのようにしていくべきだと考えますか。(SA)</t>
  </si>
  <si>
    <t>高齢者をもっと重視すべき</t>
  </si>
  <si>
    <t>現状のままでよい</t>
  </si>
  <si>
    <t>若い世代をもっと重視すべき</t>
  </si>
  <si>
    <t>Q39</t>
  </si>
  <si>
    <t>Q39　今後、政府の政策全般において、高齢者や若い世代に対する対応をどのようにしていくべきだと考えますか。</t>
  </si>
  <si>
    <t>表頭:[Q40]Q40　あなたが大切だと思う、高齢者に対する政策や支援はどれですか。(MA)</t>
  </si>
  <si>
    <t>働く場の確保</t>
  </si>
  <si>
    <t>公的な年金制度</t>
  </si>
  <si>
    <t>老後のための個人的な財産形成（財形、個人年金等）の支援</t>
  </si>
  <si>
    <t>医療サービス</t>
  </si>
  <si>
    <t>介護や福祉サービス</t>
  </si>
  <si>
    <t>ボランティア活動のための場の確保</t>
  </si>
  <si>
    <t>学習のための場の確保</t>
  </si>
  <si>
    <t>高齢者向けの住宅</t>
  </si>
  <si>
    <t>高齢者に配慮した街づくり（交通機関、道路等の整備）</t>
  </si>
  <si>
    <t>事故や犯罪防止（財産目当ての犯罪、交通事故等）</t>
  </si>
  <si>
    <t>高齢者の人権について一般市民の理解の促進</t>
  </si>
  <si>
    <t>Q40</t>
  </si>
  <si>
    <t>Q40　あなたが大切だと思う、高齢者に対する政策や支援はどれですか。</t>
  </si>
  <si>
    <t>表頭:[Q41]Q41　社会保障制度の水準や負担の在り方について、あなたはどの考えに近いですか。(SA)</t>
  </si>
  <si>
    <t>たとえ、今後、税や保険料の負担を増やすこととなっても、社会保障制度の現在の水準は向上させるべき</t>
  </si>
  <si>
    <t>たとえ、今後、税や保険料の負担を増やすこととなっても、社会保障制度の現在の水準はできるだけ維持すべき</t>
  </si>
  <si>
    <t>できるだけ、今後、税や保険料の負担を増やさないようにするためには、社会保障制度の現在の水準が下がってもやむを得ない</t>
  </si>
  <si>
    <t>Q41</t>
  </si>
  <si>
    <t>Q41　社会保障制度の水準や負担の在り方について、あなたはどの考えに近いですか。</t>
  </si>
  <si>
    <t>表頭:[Q42]Q42　「老後の生活」における生活費について、あなたは、主にどのようにまかなわれるべきだと思いますか。(SA)</t>
  </si>
  <si>
    <t>老後の生活費は、働けるうちに準備し、家族や公的な援助には頼らないようにすべきである</t>
  </si>
  <si>
    <t>老後の生活費は、家族が面倒をみるべきである</t>
  </si>
  <si>
    <t>老後の生活費は、社会保障など公的な援助によってまかなわれるべきである</t>
  </si>
  <si>
    <t>Q42</t>
  </si>
  <si>
    <t>Q42　「老後の生活」における生活費について、あなたは、主にどのようにまかなわれるべきだと思いますか。</t>
  </si>
  <si>
    <t>表頭:[Q43]Q43　最後の質問になりますが、新型コロナウイルス感染症（COVID-19)の拡大により、あなたの生活にはどのような影響がありましたか。(MA)</t>
  </si>
  <si>
    <t>仕事をやめた（仕事がなくなった）※１</t>
  </si>
  <si>
    <t>仕事をする日数や時間数が減った※２</t>
  </si>
  <si>
    <t>ボランティア活動をやめた（中止になった）※３</t>
  </si>
  <si>
    <t>ボランティア活動をする日数や時間数が減った※４</t>
  </si>
  <si>
    <t>旅行や買い物などで外出することが減った</t>
  </si>
  <si>
    <t>友人・知人や近所付き合いが減った※５</t>
  </si>
  <si>
    <t>別居している家族と会う機会が減った※６</t>
  </si>
  <si>
    <t>家族と過ごす時間が増えた</t>
  </si>
  <si>
    <t>医療を受ける回数（通院回数など）が減った※７</t>
  </si>
  <si>
    <t>医療を受ける医療費の支出が増えた※８</t>
  </si>
  <si>
    <t>介護サービスを受ける回数が減った※９</t>
  </si>
  <si>
    <t>メール、電話、オンラインでの連絡が増えた</t>
  </si>
  <si>
    <t>その他の影響</t>
  </si>
  <si>
    <t>特に影響はない（特に影響はなかった）</t>
  </si>
  <si>
    <t>影響がある（影響があった）（再掲）</t>
  </si>
  <si>
    <t>※1～2仕事に影響あり（再掲）</t>
  </si>
  <si>
    <t>※3～4ボランティア活動に影響あり（再掲）</t>
  </si>
  <si>
    <t>※5～6つきあい・会合に影響あり（再掲）</t>
  </si>
  <si>
    <t>※7～9医療・介護サービスに影響あり（再掲）</t>
  </si>
  <si>
    <t>Q43</t>
  </si>
  <si>
    <t>Q43　最後の質問になりますが、新型コロナウイルス感染症（COVID-19)の拡大により、あなたの生活にはどのような影響がありましたか。</t>
  </si>
  <si>
    <t>表頭:[n_Region_JP]地域（日本）(SA)</t>
  </si>
  <si>
    <t xml:space="preserve">    アイテム条件:Country(1)</t>
  </si>
  <si>
    <t>北海道・東北</t>
  </si>
  <si>
    <t>関東</t>
  </si>
  <si>
    <t>中部</t>
  </si>
  <si>
    <t>近畿</t>
  </si>
  <si>
    <t>中国・四国</t>
  </si>
  <si>
    <t>九州</t>
  </si>
  <si>
    <t>n_Region_JP</t>
  </si>
  <si>
    <t>地域（日本）</t>
  </si>
  <si>
    <t>Country(1)</t>
  </si>
  <si>
    <t>表頭:[n_Region_US]地域（アメリカ）(SA)</t>
  </si>
  <si>
    <t xml:space="preserve">    アイテム条件:Country(2)</t>
  </si>
  <si>
    <t>北東部</t>
  </si>
  <si>
    <t>中西部</t>
  </si>
  <si>
    <t>南部</t>
  </si>
  <si>
    <t>西部</t>
  </si>
  <si>
    <t>n_Region_US</t>
  </si>
  <si>
    <t>地域（アメリカ）</t>
  </si>
  <si>
    <t>Country(2)</t>
  </si>
  <si>
    <t>表頭:[n_Region_GR]地域（ドイツ）(SA)</t>
  </si>
  <si>
    <t xml:space="preserve">    アイテム条件:Country(3)</t>
  </si>
  <si>
    <t>北部</t>
  </si>
  <si>
    <t>東部</t>
  </si>
  <si>
    <t>中央</t>
  </si>
  <si>
    <t>n_Region_GR</t>
  </si>
  <si>
    <t>地域（ドイツ）</t>
  </si>
  <si>
    <t>Country(3)</t>
  </si>
  <si>
    <t>表頭:[n_Region_SW]地域（スウェーデン）(SA)</t>
  </si>
  <si>
    <t xml:space="preserve">    アイテム条件:Country(4)</t>
  </si>
  <si>
    <t>n_Region_SW</t>
  </si>
  <si>
    <t>地域（スウェーデン）</t>
  </si>
  <si>
    <t>Country(4)</t>
  </si>
  <si>
    <t>表頭:[n_Size_JP]都市規模（日本）(SA)</t>
  </si>
  <si>
    <t>東京都23区・政令指定都市</t>
  </si>
  <si>
    <t>人口10万人以上市</t>
  </si>
  <si>
    <t>人口10万人未満市</t>
  </si>
  <si>
    <t>町村（人口5万人未満）</t>
  </si>
  <si>
    <t>n_Size_JP</t>
  </si>
  <si>
    <t>都市規模（日本）</t>
  </si>
  <si>
    <t>表頭:[n_Size_US]都市規模（アメリカ）(SA)</t>
  </si>
  <si>
    <t>人口50万以上市</t>
  </si>
  <si>
    <t>人口10万以上市</t>
  </si>
  <si>
    <t>人口10万未満市</t>
  </si>
  <si>
    <t>人口5万人未満</t>
  </si>
  <si>
    <t>n_Size_US</t>
  </si>
  <si>
    <t>都市規模（アメリカ）</t>
  </si>
  <si>
    <t>表頭:[n_Size2_US]都市規模２（アメリカ）(SA)</t>
  </si>
  <si>
    <t>都市部</t>
  </si>
  <si>
    <t>非都市部</t>
  </si>
  <si>
    <t>n_Size2_US</t>
  </si>
  <si>
    <t>都市規模２（アメリカ）</t>
  </si>
  <si>
    <t>表頭:[n_Size_GR]都市規模（ドイツ）(SA)</t>
  </si>
  <si>
    <t>n_Size_GR</t>
  </si>
  <si>
    <t>都市規模（ドイツ）</t>
  </si>
  <si>
    <t>表頭:[n_Size_SW]都市規模（スウェーデン）(SA)</t>
  </si>
  <si>
    <t>都市</t>
  </si>
  <si>
    <t>中小都市</t>
  </si>
  <si>
    <t>町村</t>
  </si>
  <si>
    <t>n_Size_SW</t>
  </si>
  <si>
    <t>都市規模（スウェーデン）</t>
  </si>
  <si>
    <t>表頭:[Sample_US]固定・携帯（アメリカ）(SA)</t>
  </si>
  <si>
    <t>Sample_US</t>
  </si>
  <si>
    <t>固定・携帯（アメリカ）</t>
  </si>
  <si>
    <t>表頭:[Mode_GR]回収方法（ドイツ）(SA)</t>
  </si>
  <si>
    <t>対面</t>
  </si>
  <si>
    <t>電話</t>
  </si>
  <si>
    <t>Mode_GR</t>
  </si>
  <si>
    <t>回収方法（ドイツ）</t>
  </si>
  <si>
    <t>第９回高齢者の生活と意識に関する国際比較調査</t>
    <rPh sb="0" eb="1">
      <t>ダイ</t>
    </rPh>
    <rPh sb="2" eb="3">
      <t>カイ</t>
    </rPh>
    <rPh sb="3" eb="6">
      <t>コウレイシャ</t>
    </rPh>
    <rPh sb="7" eb="9">
      <t>セイカツ</t>
    </rPh>
    <rPh sb="10" eb="12">
      <t>イシキ</t>
    </rPh>
    <rPh sb="13" eb="14">
      <t>カン</t>
    </rPh>
    <rPh sb="16" eb="18">
      <t>コクサイ</t>
    </rPh>
    <rPh sb="18" eb="20">
      <t>ヒカク</t>
    </rPh>
    <rPh sb="20" eb="22">
      <t>チョウサ</t>
    </rPh>
    <phoneticPr fontId="6"/>
  </si>
  <si>
    <t>４か国単純集計結果</t>
    <rPh sb="2" eb="3">
      <t>コク</t>
    </rPh>
    <rPh sb="3" eb="5">
      <t>タンジュン</t>
    </rPh>
    <rPh sb="5" eb="7">
      <t>シュウケイ</t>
    </rPh>
    <rPh sb="7" eb="9">
      <t>ケッカ</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</si>
</sst>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0"/>
  </numFmts>
  <fonts count="8" x14ac:knownFonts="1">
    <font>
      <sz val="11"/>
      <color theme="1"/>
      <name val="游ゴシック"/>
      <family val="2"/>
      <scheme val="minor"/>
    </font>
    <font>
      <sz val="11"/>
      <color theme="1"/>
      <name val="ＭＳ ゴシック"/>
      <family val="3"/>
      <charset val="128"/>
    </font>
    <font>
      <b/>
      <sz val="11"/>
      <color theme="1"/>
      <name val="ＭＳ ゴシック"/>
      <family val="3"/>
      <charset val="128"/>
    </font>
    <font>
      <sz val="11"/>
      <color rgb="FF0000FF"/>
      <name val="ＭＳ ゴシック"/>
      <family val="3"/>
      <charset val="128"/>
    </font>
    <font>
      <sz val="9"/>
      <color theme="1"/>
      <name val="ＭＳ ゴシック"/>
      <family val="3"/>
      <charset val="128"/>
    </font>
    <font>
      <u/>
      <sz val="9"/>
      <color rgb="FF0000FF"/>
      <name val="ＭＳ ゴシック"/>
      <family val="3"/>
      <charset val="128"/>
    </font>
    <font>
      <sz val="6"/>
      <name val="游ゴシック"/>
      <family val="3"/>
      <charset val="128"/>
      <scheme val="minor"/>
    </font>
    <font>
      <b/>
      <sz val="12"/>
      <color theme="1"/>
      <name val="ＭＳ ゴシック"/>
      <family val="3"/>
      <charset val="128"/>
    </font>
  </fonts>
  <fills count="4">
    <fill>
      <patternFill patternType="none"/>
    </fill>
    <fill>
      <patternFill patternType="gray125"/>
    </fill>
    <fill>
      <patternFill patternType="solid">
        <fgColor rgb="FFFFFFFF"/>
        <bgColor indexed="64"/>
      </patternFill>
    </fill>
    <fill>
      <patternFill patternType="solid">
        <fgColor rgb="FFDAEEF3"/>
        <bgColor indexed="64"/>
      </patternFill>
    </fill>
  </fills>
  <borders count="30">
    <border>
      <left/>
      <right/>
      <top/>
      <bottom/>
      <diagonal/>
    </border>
    <border>
      <left style="hair">
        <color indexed="64"/>
      </left>
      <right style="hair">
        <color indexed="64"/>
      </right>
      <top/>
      <bottom/>
      <diagonal/>
    </border>
    <border>
      <left style="hair">
        <color indexed="64"/>
      </left>
      <right style="hair">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style="hair">
        <color indexed="64"/>
      </top>
      <bottom/>
      <diagonal/>
    </border>
    <border>
      <left/>
      <right/>
      <top style="hair">
        <color indexed="64"/>
      </top>
      <bottom/>
      <diagonal/>
    </border>
    <border>
      <left style="thin">
        <color indexed="64"/>
      </left>
      <right style="thin">
        <color indexed="64"/>
      </right>
      <top/>
      <bottom/>
      <diagonal/>
    </border>
    <border>
      <left style="hair">
        <color indexed="64"/>
      </left>
      <right style="thin">
        <color indexed="64"/>
      </right>
      <top/>
      <bottom/>
      <diagonal/>
    </border>
    <border>
      <left style="thin">
        <color indexed="64"/>
      </left>
      <right style="thin">
        <color indexed="64"/>
      </right>
      <top style="hair">
        <color indexed="64"/>
      </top>
      <bottom/>
      <diagonal/>
    </border>
    <border>
      <left/>
      <right style="hair">
        <color indexed="64"/>
      </right>
      <top style="hair">
        <color indexed="64"/>
      </top>
      <bottom/>
      <diagonal/>
    </border>
    <border>
      <left style="thin">
        <color indexed="64"/>
      </left>
      <right/>
      <top/>
      <bottom/>
      <diagonal/>
    </border>
    <border>
      <left/>
      <right style="hair">
        <color indexed="64"/>
      </right>
      <top/>
      <bottom/>
      <diagonal/>
    </border>
    <border>
      <left style="hair">
        <color indexed="64"/>
      </left>
      <right style="thin">
        <color indexed="64"/>
      </right>
      <top style="hair">
        <color indexed="64"/>
      </top>
      <bottom/>
      <diagonal/>
    </border>
    <border>
      <left style="thin">
        <color indexed="64"/>
      </left>
      <right/>
      <top/>
      <bottom style="thin">
        <color indexed="64"/>
      </bottom>
      <diagonal/>
    </border>
    <border>
      <left/>
      <right style="hair">
        <color indexed="64"/>
      </right>
      <top style="thin">
        <color indexed="64"/>
      </top>
      <bottom/>
      <diagonal/>
    </border>
    <border>
      <left style="thin">
        <color indexed="64"/>
      </left>
      <right style="thin">
        <color indexed="64"/>
      </right>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top style="thin">
        <color indexed="64"/>
      </top>
      <bottom/>
      <diagonal/>
    </border>
    <border>
      <left style="hair">
        <color indexed="64"/>
      </left>
      <right style="thin">
        <color indexed="64"/>
      </right>
      <top style="thin">
        <color indexed="64"/>
      </top>
      <bottom/>
      <diagonal/>
    </border>
    <border>
      <left/>
      <right/>
      <top/>
      <bottom style="thin">
        <color indexed="64"/>
      </bottom>
      <diagonal/>
    </border>
    <border>
      <left style="thin">
        <color indexed="64"/>
      </left>
      <right style="hair">
        <color indexed="64"/>
      </right>
      <top/>
      <bottom style="thin">
        <color indexed="64"/>
      </bottom>
      <diagonal/>
    </border>
    <border>
      <left/>
      <right style="hair">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63">
    <xf numFmtId="0" fontId="0" fillId="0" borderId="0" xfId="0"/>
    <xf numFmtId="177" fontId="2" fillId="2" borderId="1" xfId="0" applyNumberFormat="1" applyFont="1" applyFill="1" applyBorder="1"/>
    <xf numFmtId="176" fontId="1" fillId="2" borderId="2" xfId="0" applyNumberFormat="1" applyFont="1" applyFill="1" applyBorder="1"/>
    <xf numFmtId="49" fontId="1" fillId="2" borderId="3" xfId="0" applyNumberFormat="1" applyFont="1" applyFill="1" applyBorder="1" applyAlignment="1">
      <alignment horizontal="left" vertical="top" wrapText="1"/>
    </xf>
    <xf numFmtId="176" fontId="1" fillId="2" borderId="3" xfId="0" applyNumberFormat="1" applyFont="1" applyFill="1" applyBorder="1"/>
    <xf numFmtId="177" fontId="2" fillId="2" borderId="4" xfId="0" applyNumberFormat="1" applyFont="1" applyFill="1" applyBorder="1"/>
    <xf numFmtId="0" fontId="1" fillId="2" borderId="4" xfId="0" applyFont="1" applyFill="1" applyBorder="1"/>
    <xf numFmtId="49" fontId="1" fillId="2" borderId="5" xfId="0" applyNumberFormat="1" applyFont="1" applyFill="1" applyBorder="1" applyAlignment="1">
      <alignment horizontal="left" wrapText="1"/>
    </xf>
    <xf numFmtId="0" fontId="1" fillId="2" borderId="6" xfId="0" applyFont="1" applyFill="1" applyBorder="1"/>
    <xf numFmtId="177" fontId="2" fillId="2" borderId="7" xfId="0" applyNumberFormat="1" applyFont="1" applyFill="1" applyBorder="1"/>
    <xf numFmtId="177" fontId="2" fillId="2" borderId="8" xfId="0" applyNumberFormat="1" applyFont="1" applyFill="1" applyBorder="1"/>
    <xf numFmtId="0" fontId="1" fillId="2" borderId="0" xfId="0" applyFont="1" applyFill="1"/>
    <xf numFmtId="176" fontId="1" fillId="2" borderId="9" xfId="0" applyNumberFormat="1" applyFont="1" applyFill="1" applyBorder="1"/>
    <xf numFmtId="176" fontId="1" fillId="2" borderId="10" xfId="0" applyNumberFormat="1" applyFont="1" applyFill="1" applyBorder="1"/>
    <xf numFmtId="0" fontId="1" fillId="2" borderId="11" xfId="0" applyFont="1" applyFill="1" applyBorder="1"/>
    <xf numFmtId="177" fontId="2" fillId="2" borderId="12" xfId="0" applyNumberFormat="1" applyFont="1" applyFill="1" applyBorder="1"/>
    <xf numFmtId="176" fontId="1" fillId="2" borderId="13" xfId="0" applyNumberFormat="1" applyFont="1" applyFill="1" applyBorder="1"/>
    <xf numFmtId="0" fontId="1" fillId="2" borderId="14" xfId="0" applyFont="1" applyFill="1" applyBorder="1"/>
    <xf numFmtId="176" fontId="1" fillId="2" borderId="15" xfId="0" applyNumberFormat="1" applyFont="1" applyFill="1" applyBorder="1"/>
    <xf numFmtId="0" fontId="1" fillId="2" borderId="16" xfId="0" applyFont="1" applyFill="1" applyBorder="1"/>
    <xf numFmtId="49" fontId="1" fillId="2" borderId="17" xfId="0" applyNumberFormat="1" applyFont="1" applyFill="1" applyBorder="1" applyAlignment="1">
      <alignment horizontal="left" vertical="top" wrapText="1"/>
    </xf>
    <xf numFmtId="0" fontId="1" fillId="2" borderId="18" xfId="0" applyFont="1" applyFill="1" applyBorder="1"/>
    <xf numFmtId="0" fontId="3" fillId="0" borderId="0" xfId="0" applyFont="1"/>
    <xf numFmtId="176" fontId="1" fillId="2" borderId="20" xfId="0" applyNumberFormat="1" applyFont="1" applyFill="1" applyBorder="1"/>
    <xf numFmtId="49" fontId="1" fillId="2" borderId="20" xfId="0" applyNumberFormat="1" applyFont="1" applyFill="1" applyBorder="1" applyAlignment="1">
      <alignment horizontal="left" vertical="top" wrapText="1"/>
    </xf>
    <xf numFmtId="49" fontId="1" fillId="2" borderId="22" xfId="0" applyNumberFormat="1" applyFont="1" applyFill="1" applyBorder="1" applyAlignment="1">
      <alignment horizontal="left" vertical="top" wrapText="1"/>
    </xf>
    <xf numFmtId="0" fontId="1" fillId="2" borderId="23" xfId="0" applyFont="1" applyFill="1" applyBorder="1"/>
    <xf numFmtId="0" fontId="2" fillId="2" borderId="1" xfId="0" applyFont="1" applyFill="1" applyBorder="1" applyAlignment="1">
      <alignment horizontal="right"/>
    </xf>
    <xf numFmtId="0" fontId="1" fillId="2" borderId="24" xfId="0" applyFont="1" applyFill="1" applyBorder="1"/>
    <xf numFmtId="177" fontId="2" fillId="2" borderId="16" xfId="0" applyNumberFormat="1" applyFont="1" applyFill="1" applyBorder="1"/>
    <xf numFmtId="177" fontId="2" fillId="2" borderId="18" xfId="0" applyNumberFormat="1" applyFont="1" applyFill="1" applyBorder="1"/>
    <xf numFmtId="177" fontId="2" fillId="2" borderId="25" xfId="0" applyNumberFormat="1" applyFont="1" applyFill="1" applyBorder="1"/>
    <xf numFmtId="176" fontId="1" fillId="2" borderId="22" xfId="0" applyNumberFormat="1" applyFont="1" applyFill="1" applyBorder="1"/>
    <xf numFmtId="0" fontId="2" fillId="2" borderId="8" xfId="0" applyFont="1" applyFill="1" applyBorder="1" applyAlignment="1">
      <alignment horizontal="right"/>
    </xf>
    <xf numFmtId="49" fontId="1" fillId="2" borderId="4" xfId="0" applyNumberFormat="1" applyFont="1" applyFill="1" applyBorder="1" applyAlignment="1">
      <alignment horizontal="right"/>
    </xf>
    <xf numFmtId="0" fontId="1" fillId="2" borderId="2" xfId="0" applyFont="1" applyFill="1" applyBorder="1" applyAlignment="1">
      <alignment horizontal="right"/>
    </xf>
    <xf numFmtId="0" fontId="1" fillId="2" borderId="13" xfId="0" applyFont="1" applyFill="1" applyBorder="1" applyAlignment="1">
      <alignment horizontal="right"/>
    </xf>
    <xf numFmtId="0" fontId="2" fillId="2" borderId="7" xfId="0" applyFont="1" applyFill="1" applyBorder="1" applyAlignment="1">
      <alignment horizontal="right"/>
    </xf>
    <xf numFmtId="0" fontId="2" fillId="2" borderId="12" xfId="0" applyFont="1" applyFill="1" applyBorder="1" applyAlignment="1">
      <alignment horizontal="right"/>
    </xf>
    <xf numFmtId="0" fontId="2" fillId="2" borderId="4" xfId="0" applyFont="1" applyFill="1" applyBorder="1" applyAlignment="1">
      <alignment horizontal="right"/>
    </xf>
    <xf numFmtId="0" fontId="4" fillId="3" borderId="26" xfId="0" applyFont="1" applyFill="1" applyBorder="1" applyAlignment="1">
      <alignment horizontal="center" vertical="center"/>
    </xf>
    <xf numFmtId="0" fontId="2" fillId="2" borderId="25" xfId="0" applyFont="1" applyFill="1" applyBorder="1" applyAlignment="1">
      <alignment horizontal="right"/>
    </xf>
    <xf numFmtId="0" fontId="2" fillId="2" borderId="18" xfId="0" applyFont="1" applyFill="1" applyBorder="1" applyAlignment="1">
      <alignment horizontal="right"/>
    </xf>
    <xf numFmtId="0" fontId="1" fillId="2" borderId="22" xfId="0" applyFont="1" applyFill="1" applyBorder="1" applyAlignment="1">
      <alignment horizontal="right"/>
    </xf>
    <xf numFmtId="0" fontId="4" fillId="0" borderId="26" xfId="0" applyFont="1" applyBorder="1" applyAlignment="1">
      <alignment vertical="center" wrapText="1"/>
    </xf>
    <xf numFmtId="0" fontId="1" fillId="2" borderId="3" xfId="0" applyFont="1" applyFill="1" applyBorder="1" applyAlignment="1">
      <alignment horizontal="right"/>
    </xf>
    <xf numFmtId="0" fontId="2" fillId="2" borderId="16" xfId="0" applyFont="1" applyFill="1" applyBorder="1" applyAlignment="1">
      <alignment horizontal="right"/>
    </xf>
    <xf numFmtId="49" fontId="1" fillId="2" borderId="24" xfId="0" applyNumberFormat="1" applyFont="1" applyFill="1" applyBorder="1" applyAlignment="1">
      <alignment horizontal="right"/>
    </xf>
    <xf numFmtId="0" fontId="4" fillId="0" borderId="0" xfId="0" applyFont="1"/>
    <xf numFmtId="0" fontId="4" fillId="0" borderId="0" xfId="0" applyFont="1" applyAlignment="1">
      <alignment vertical="center"/>
    </xf>
    <xf numFmtId="0" fontId="1" fillId="0" borderId="0" xfId="0" applyFont="1"/>
    <xf numFmtId="0" fontId="5" fillId="0" borderId="26" xfId="0" applyFont="1" applyBorder="1" applyAlignment="1">
      <alignment vertical="center" wrapText="1"/>
    </xf>
    <xf numFmtId="0" fontId="4" fillId="3" borderId="26" xfId="0" applyFont="1" applyFill="1" applyBorder="1" applyAlignment="1">
      <alignment horizontal="center" vertical="center"/>
    </xf>
    <xf numFmtId="0" fontId="4" fillId="3" borderId="28" xfId="0" applyFont="1" applyFill="1" applyBorder="1" applyAlignment="1">
      <alignment horizontal="center" vertical="center"/>
    </xf>
    <xf numFmtId="0" fontId="4" fillId="3" borderId="27" xfId="0" applyFont="1" applyFill="1" applyBorder="1" applyAlignment="1">
      <alignment horizontal="center" vertical="center"/>
    </xf>
    <xf numFmtId="0" fontId="4" fillId="3" borderId="29" xfId="0" applyFont="1" applyFill="1" applyBorder="1" applyAlignment="1">
      <alignment horizontal="center" vertical="center"/>
    </xf>
    <xf numFmtId="0" fontId="1" fillId="0" borderId="0" xfId="0" applyFont="1" applyAlignment="1">
      <alignment vertical="top" wrapText="1"/>
    </xf>
    <xf numFmtId="0" fontId="1" fillId="0" borderId="0" xfId="0" applyFont="1" applyAlignment="1">
      <alignment wrapText="1"/>
    </xf>
    <xf numFmtId="0" fontId="1" fillId="2" borderId="19" xfId="0" applyFont="1" applyFill="1" applyBorder="1" applyAlignment="1">
      <alignment vertical="top" wrapText="1"/>
    </xf>
    <xf numFmtId="0" fontId="1" fillId="2" borderId="21" xfId="0" applyFont="1" applyFill="1" applyBorder="1" applyAlignment="1">
      <alignment vertical="top" wrapText="1"/>
    </xf>
    <xf numFmtId="0" fontId="1" fillId="2" borderId="14" xfId="0" applyFont="1" applyFill="1" applyBorder="1" applyAlignment="1">
      <alignment vertical="top" wrapText="1"/>
    </xf>
    <xf numFmtId="0" fontId="1" fillId="2" borderId="23" xfId="0" applyFont="1" applyFill="1" applyBorder="1" applyAlignment="1">
      <alignment vertical="top" wrapText="1"/>
    </xf>
    <xf numFmtId="0" fontId="7" fillId="0" borderId="0" xfId="0" applyFont="1"/>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70"/>
  <sheetViews>
    <sheetView topLeftCell="F1" workbookViewId="0">
      <selection activeCell="I7" sqref="I7"/>
    </sheetView>
  </sheetViews>
  <sheetFormatPr defaultColWidth="8.9140625" defaultRowHeight="11" x14ac:dyDescent="0.2"/>
  <cols>
    <col min="1" max="1" width="3.58203125" style="48" customWidth="1"/>
    <col min="2" max="2" width="5.58203125" style="48" customWidth="1"/>
    <col min="3" max="3" width="7.58203125" style="48" customWidth="1"/>
    <col min="4" max="4" width="26.58203125" style="48" customWidth="1"/>
    <col min="5" max="6" width="7.58203125" style="48" customWidth="1"/>
    <col min="7" max="7" width="26.58203125" style="48" customWidth="1"/>
    <col min="8" max="8" width="7.58203125" style="48" customWidth="1"/>
    <col min="9" max="9" width="10.58203125" style="48" customWidth="1"/>
    <col min="10" max="12" width="26.58203125" style="48" customWidth="1"/>
    <col min="13" max="16384" width="8.9140625" style="48"/>
  </cols>
  <sheetData>
    <row r="1" spans="2:12" x14ac:dyDescent="0.2">
      <c r="B1" s="49"/>
    </row>
    <row r="2" spans="2:12" x14ac:dyDescent="0.2">
      <c r="B2" s="48" t="s">
        <v>0</v>
      </c>
    </row>
    <row r="5" spans="2:12" x14ac:dyDescent="0.2">
      <c r="B5" s="52" t="s">
        <v>1</v>
      </c>
      <c r="C5" s="53" t="s">
        <v>2</v>
      </c>
      <c r="D5" s="54"/>
      <c r="E5" s="55"/>
      <c r="F5" s="53" t="s">
        <v>6</v>
      </c>
      <c r="G5" s="54"/>
      <c r="H5" s="55"/>
      <c r="I5" s="52" t="s">
        <v>7</v>
      </c>
      <c r="J5" s="52" t="s">
        <v>8</v>
      </c>
      <c r="K5" s="52" t="s">
        <v>9</v>
      </c>
      <c r="L5" s="52" t="s">
        <v>10</v>
      </c>
    </row>
    <row r="6" spans="2:12" x14ac:dyDescent="0.2">
      <c r="B6" s="52"/>
      <c r="C6" s="40" t="s">
        <v>3</v>
      </c>
      <c r="D6" s="40" t="s">
        <v>4</v>
      </c>
      <c r="E6" s="40" t="s">
        <v>5</v>
      </c>
      <c r="F6" s="40" t="s">
        <v>3</v>
      </c>
      <c r="G6" s="40" t="s">
        <v>4</v>
      </c>
      <c r="H6" s="40" t="s">
        <v>5</v>
      </c>
      <c r="I6" s="52"/>
      <c r="J6" s="52"/>
      <c r="K6" s="52"/>
      <c r="L6" s="52"/>
    </row>
    <row r="7" spans="2:12" x14ac:dyDescent="0.2">
      <c r="B7" s="44">
        <v>1</v>
      </c>
      <c r="C7" s="44" t="s">
        <v>22</v>
      </c>
      <c r="D7" s="44" t="s">
        <v>23</v>
      </c>
      <c r="E7" s="44" t="s">
        <v>24</v>
      </c>
      <c r="F7" s="44" t="s">
        <v>25</v>
      </c>
      <c r="G7" s="44" t="s">
        <v>26</v>
      </c>
      <c r="H7" s="44" t="s">
        <v>24</v>
      </c>
      <c r="I7" s="51" t="str">
        <f xml:space="preserve"> HYPERLINK("#'NP(1)'!B4:J19", "NP(1)")</f>
        <v>NP(1)</v>
      </c>
      <c r="J7" s="44"/>
      <c r="K7" s="44"/>
      <c r="L7" s="44" t="s">
        <v>27</v>
      </c>
    </row>
    <row r="8" spans="2:12" ht="22" x14ac:dyDescent="0.2">
      <c r="B8" s="44">
        <v>2</v>
      </c>
      <c r="C8" s="44" t="s">
        <v>37</v>
      </c>
      <c r="D8" s="44" t="s">
        <v>38</v>
      </c>
      <c r="E8" s="44" t="s">
        <v>24</v>
      </c>
      <c r="F8" s="44" t="s">
        <v>25</v>
      </c>
      <c r="G8" s="44" t="s">
        <v>26</v>
      </c>
      <c r="H8" s="44" t="s">
        <v>24</v>
      </c>
      <c r="I8" s="51" t="str">
        <f xml:space="preserve"> HYPERLINK("#'NP(1)'!B21:O36", "NP(1)")</f>
        <v>NP(1)</v>
      </c>
      <c r="J8" s="44"/>
      <c r="K8" s="44"/>
      <c r="L8" s="44" t="s">
        <v>27</v>
      </c>
    </row>
    <row r="9" spans="2:12" x14ac:dyDescent="0.2">
      <c r="B9" s="44">
        <v>3</v>
      </c>
      <c r="C9" s="44" t="s">
        <v>42</v>
      </c>
      <c r="D9" s="44" t="s">
        <v>43</v>
      </c>
      <c r="E9" s="44" t="s">
        <v>44</v>
      </c>
      <c r="F9" s="44" t="s">
        <v>25</v>
      </c>
      <c r="G9" s="44" t="s">
        <v>26</v>
      </c>
      <c r="H9" s="44" t="s">
        <v>24</v>
      </c>
      <c r="I9" s="51" t="str">
        <f xml:space="preserve"> HYPERLINK("#'NP(1)'!B38:U53", "NP(1)")</f>
        <v>NP(1)</v>
      </c>
      <c r="J9" s="44"/>
      <c r="K9" s="44"/>
      <c r="L9" s="44" t="s">
        <v>27</v>
      </c>
    </row>
    <row r="10" spans="2:12" ht="22" x14ac:dyDescent="0.2">
      <c r="B10" s="44">
        <v>4</v>
      </c>
      <c r="C10" s="44" t="s">
        <v>53</v>
      </c>
      <c r="D10" s="44" t="s">
        <v>54</v>
      </c>
      <c r="E10" s="44" t="s">
        <v>24</v>
      </c>
      <c r="F10" s="44" t="s">
        <v>25</v>
      </c>
      <c r="G10" s="44" t="s">
        <v>26</v>
      </c>
      <c r="H10" s="44" t="s">
        <v>24</v>
      </c>
      <c r="I10" s="51" t="str">
        <f xml:space="preserve"> HYPERLINK("#'NP(1)'!B55:N70", "NP(1)")</f>
        <v>NP(1)</v>
      </c>
      <c r="J10" s="44"/>
      <c r="K10" s="44"/>
      <c r="L10" s="44" t="s">
        <v>27</v>
      </c>
    </row>
    <row r="11" spans="2:12" ht="33" x14ac:dyDescent="0.2">
      <c r="B11" s="44">
        <v>5</v>
      </c>
      <c r="C11" s="44" t="s">
        <v>62</v>
      </c>
      <c r="D11" s="44" t="s">
        <v>63</v>
      </c>
      <c r="E11" s="44" t="s">
        <v>24</v>
      </c>
      <c r="F11" s="44" t="s">
        <v>25</v>
      </c>
      <c r="G11" s="44" t="s">
        <v>26</v>
      </c>
      <c r="H11" s="44" t="s">
        <v>24</v>
      </c>
      <c r="I11" s="51" t="str">
        <f xml:space="preserve"> HYPERLINK("#'NP(1)'!B72:N87", "NP(1)")</f>
        <v>NP(1)</v>
      </c>
      <c r="J11" s="44"/>
      <c r="K11" s="44"/>
      <c r="L11" s="44" t="s">
        <v>27</v>
      </c>
    </row>
    <row r="12" spans="2:12" ht="22" x14ac:dyDescent="0.2">
      <c r="B12" s="44">
        <v>6</v>
      </c>
      <c r="C12" s="44" t="s">
        <v>72</v>
      </c>
      <c r="D12" s="44" t="s">
        <v>73</v>
      </c>
      <c r="E12" s="44" t="s">
        <v>24</v>
      </c>
      <c r="F12" s="44" t="s">
        <v>25</v>
      </c>
      <c r="G12" s="44" t="s">
        <v>26</v>
      </c>
      <c r="H12" s="44" t="s">
        <v>24</v>
      </c>
      <c r="I12" s="51" t="str">
        <f xml:space="preserve"> HYPERLINK("#'NP(1)'!B89:P104", "NP(1)")</f>
        <v>NP(1)</v>
      </c>
      <c r="J12" s="44"/>
      <c r="K12" s="44"/>
      <c r="L12" s="44" t="s">
        <v>27</v>
      </c>
    </row>
    <row r="13" spans="2:12" x14ac:dyDescent="0.2">
      <c r="B13" s="44">
        <v>7</v>
      </c>
      <c r="C13" s="44" t="s">
        <v>75</v>
      </c>
      <c r="D13" s="44" t="s">
        <v>76</v>
      </c>
      <c r="E13" s="44" t="s">
        <v>44</v>
      </c>
      <c r="F13" s="44" t="s">
        <v>25</v>
      </c>
      <c r="G13" s="44" t="s">
        <v>26</v>
      </c>
      <c r="H13" s="44" t="s">
        <v>24</v>
      </c>
      <c r="I13" s="51" t="str">
        <f xml:space="preserve"> HYPERLINK("#'NP(1)'!B106:W121", "NP(1)")</f>
        <v>NP(1)</v>
      </c>
      <c r="J13" s="44"/>
      <c r="K13" s="44"/>
      <c r="L13" s="44" t="s">
        <v>27</v>
      </c>
    </row>
    <row r="14" spans="2:12" ht="22" x14ac:dyDescent="0.2">
      <c r="B14" s="44">
        <v>8</v>
      </c>
      <c r="C14" s="44" t="s">
        <v>83</v>
      </c>
      <c r="D14" s="44" t="s">
        <v>84</v>
      </c>
      <c r="E14" s="44" t="s">
        <v>24</v>
      </c>
      <c r="F14" s="44" t="s">
        <v>25</v>
      </c>
      <c r="G14" s="44" t="s">
        <v>26</v>
      </c>
      <c r="H14" s="44" t="s">
        <v>24</v>
      </c>
      <c r="I14" s="51" t="str">
        <f xml:space="preserve"> HYPERLINK("#'NP(1)'!B123:M138", "NP(1)")</f>
        <v>NP(1)</v>
      </c>
      <c r="J14" s="44"/>
      <c r="K14" s="44"/>
      <c r="L14" s="44" t="s">
        <v>27</v>
      </c>
    </row>
    <row r="15" spans="2:12" ht="22" x14ac:dyDescent="0.2">
      <c r="B15" s="44">
        <v>9</v>
      </c>
      <c r="C15" s="44" t="s">
        <v>91</v>
      </c>
      <c r="D15" s="44" t="s">
        <v>92</v>
      </c>
      <c r="E15" s="44" t="s">
        <v>24</v>
      </c>
      <c r="F15" s="44" t="s">
        <v>25</v>
      </c>
      <c r="G15" s="44" t="s">
        <v>26</v>
      </c>
      <c r="H15" s="44" t="s">
        <v>24</v>
      </c>
      <c r="I15" s="51" t="str">
        <f xml:space="preserve"> HYPERLINK("#'NP(1)'!B140:M155", "NP(1)")</f>
        <v>NP(1)</v>
      </c>
      <c r="J15" s="44"/>
      <c r="K15" s="44"/>
      <c r="L15" s="44" t="s">
        <v>27</v>
      </c>
    </row>
    <row r="16" spans="2:12" ht="22" x14ac:dyDescent="0.2">
      <c r="B16" s="44">
        <v>10</v>
      </c>
      <c r="C16" s="44" t="s">
        <v>101</v>
      </c>
      <c r="D16" s="44" t="s">
        <v>102</v>
      </c>
      <c r="E16" s="44" t="s">
        <v>24</v>
      </c>
      <c r="F16" s="44" t="s">
        <v>25</v>
      </c>
      <c r="G16" s="44" t="s">
        <v>26</v>
      </c>
      <c r="H16" s="44" t="s">
        <v>24</v>
      </c>
      <c r="I16" s="51" t="str">
        <f xml:space="preserve"> HYPERLINK("#'NP(1)'!B157:P172", "NP(1)")</f>
        <v>NP(1)</v>
      </c>
      <c r="J16" s="44"/>
      <c r="K16" s="44"/>
      <c r="L16" s="44" t="s">
        <v>27</v>
      </c>
    </row>
    <row r="17" spans="2:12" ht="44" x14ac:dyDescent="0.2">
      <c r="B17" s="44">
        <v>11</v>
      </c>
      <c r="C17" s="44" t="s">
        <v>113</v>
      </c>
      <c r="D17" s="44" t="s">
        <v>114</v>
      </c>
      <c r="E17" s="44" t="s">
        <v>44</v>
      </c>
      <c r="F17" s="44" t="s">
        <v>25</v>
      </c>
      <c r="G17" s="44" t="s">
        <v>26</v>
      </c>
      <c r="H17" s="44" t="s">
        <v>24</v>
      </c>
      <c r="I17" s="51" t="str">
        <f xml:space="preserve"> HYPERLINK("#'NP(1)'!B174:R189", "NP(1)")</f>
        <v>NP(1)</v>
      </c>
      <c r="J17" s="44"/>
      <c r="K17" s="44"/>
      <c r="L17" s="44" t="s">
        <v>27</v>
      </c>
    </row>
    <row r="18" spans="2:12" ht="33" x14ac:dyDescent="0.2">
      <c r="B18" s="44">
        <v>12</v>
      </c>
      <c r="C18" s="44" t="s">
        <v>123</v>
      </c>
      <c r="D18" s="44" t="s">
        <v>124</v>
      </c>
      <c r="E18" s="44" t="s">
        <v>24</v>
      </c>
      <c r="F18" s="44" t="s">
        <v>25</v>
      </c>
      <c r="G18" s="44" t="s">
        <v>26</v>
      </c>
      <c r="H18" s="44" t="s">
        <v>24</v>
      </c>
      <c r="I18" s="51" t="str">
        <f xml:space="preserve"> HYPERLINK("#'NP(1)'!B191:O206", "NP(1)")</f>
        <v>NP(1)</v>
      </c>
      <c r="J18" s="44"/>
      <c r="K18" s="44"/>
      <c r="L18" s="44" t="s">
        <v>27</v>
      </c>
    </row>
    <row r="19" spans="2:12" ht="44" x14ac:dyDescent="0.2">
      <c r="B19" s="44">
        <v>13</v>
      </c>
      <c r="C19" s="44" t="s">
        <v>130</v>
      </c>
      <c r="D19" s="44" t="s">
        <v>131</v>
      </c>
      <c r="E19" s="44" t="s">
        <v>24</v>
      </c>
      <c r="F19" s="44" t="s">
        <v>25</v>
      </c>
      <c r="G19" s="44" t="s">
        <v>26</v>
      </c>
      <c r="H19" s="44" t="s">
        <v>24</v>
      </c>
      <c r="I19" s="51" t="str">
        <f xml:space="preserve"> HYPERLINK("#'NP(1)'!B208:M223", "NP(1)")</f>
        <v>NP(1)</v>
      </c>
      <c r="J19" s="44"/>
      <c r="K19" s="44"/>
      <c r="L19" s="44" t="s">
        <v>27</v>
      </c>
    </row>
    <row r="20" spans="2:12" x14ac:dyDescent="0.2">
      <c r="B20" s="44">
        <v>14</v>
      </c>
      <c r="C20" s="44" t="s">
        <v>137</v>
      </c>
      <c r="D20" s="44" t="s">
        <v>138</v>
      </c>
      <c r="E20" s="44" t="s">
        <v>24</v>
      </c>
      <c r="F20" s="44" t="s">
        <v>25</v>
      </c>
      <c r="G20" s="44" t="s">
        <v>26</v>
      </c>
      <c r="H20" s="44" t="s">
        <v>24</v>
      </c>
      <c r="I20" s="51" t="str">
        <f xml:space="preserve"> HYPERLINK("#'NP(1)'!B225:L240", "NP(1)")</f>
        <v>NP(1)</v>
      </c>
      <c r="J20" s="44"/>
      <c r="K20" s="44"/>
      <c r="L20" s="44" t="s">
        <v>27</v>
      </c>
    </row>
    <row r="21" spans="2:12" ht="22" x14ac:dyDescent="0.2">
      <c r="B21" s="44">
        <v>15</v>
      </c>
      <c r="C21" s="44" t="s">
        <v>144</v>
      </c>
      <c r="D21" s="44" t="s">
        <v>145</v>
      </c>
      <c r="E21" s="44" t="s">
        <v>24</v>
      </c>
      <c r="F21" s="44" t="s">
        <v>25</v>
      </c>
      <c r="G21" s="44" t="s">
        <v>26</v>
      </c>
      <c r="H21" s="44" t="s">
        <v>24</v>
      </c>
      <c r="I21" s="51" t="str">
        <f xml:space="preserve"> HYPERLINK("#'NP(1)'!B242:L257", "NP(1)")</f>
        <v>NP(1)</v>
      </c>
      <c r="J21" s="44"/>
      <c r="K21" s="44"/>
      <c r="L21" s="44" t="s">
        <v>27</v>
      </c>
    </row>
    <row r="22" spans="2:12" ht="22" x14ac:dyDescent="0.2">
      <c r="B22" s="44">
        <v>16</v>
      </c>
      <c r="C22" s="44" t="s">
        <v>160</v>
      </c>
      <c r="D22" s="44" t="s">
        <v>161</v>
      </c>
      <c r="E22" s="44" t="s">
        <v>44</v>
      </c>
      <c r="F22" s="44" t="s">
        <v>25</v>
      </c>
      <c r="G22" s="44" t="s">
        <v>26</v>
      </c>
      <c r="H22" s="44" t="s">
        <v>24</v>
      </c>
      <c r="I22" s="51" t="str">
        <f xml:space="preserve"> HYPERLINK("#'NP(1)'!B259:W274", "NP(1)")</f>
        <v>NP(1)</v>
      </c>
      <c r="J22" s="44"/>
      <c r="K22" s="44"/>
      <c r="L22" s="44" t="s">
        <v>27</v>
      </c>
    </row>
    <row r="23" spans="2:12" ht="44" x14ac:dyDescent="0.2">
      <c r="B23" s="44">
        <v>17</v>
      </c>
      <c r="C23" s="44" t="s">
        <v>171</v>
      </c>
      <c r="D23" s="44" t="s">
        <v>172</v>
      </c>
      <c r="E23" s="44" t="s">
        <v>24</v>
      </c>
      <c r="F23" s="44" t="s">
        <v>25</v>
      </c>
      <c r="G23" s="44" t="s">
        <v>26</v>
      </c>
      <c r="H23" s="44" t="s">
        <v>24</v>
      </c>
      <c r="I23" s="51" t="str">
        <f xml:space="preserve"> HYPERLINK("#'NP(1)'!B276:Q291", "NP(1)")</f>
        <v>NP(1)</v>
      </c>
      <c r="J23" s="44"/>
      <c r="K23" s="44"/>
      <c r="L23" s="44" t="s">
        <v>27</v>
      </c>
    </row>
    <row r="24" spans="2:12" ht="33" x14ac:dyDescent="0.2">
      <c r="B24" s="44">
        <v>18</v>
      </c>
      <c r="C24" s="44" t="s">
        <v>186</v>
      </c>
      <c r="D24" s="44" t="s">
        <v>187</v>
      </c>
      <c r="E24" s="44" t="s">
        <v>44</v>
      </c>
      <c r="F24" s="44" t="s">
        <v>25</v>
      </c>
      <c r="G24" s="44" t="s">
        <v>26</v>
      </c>
      <c r="H24" s="44" t="s">
        <v>24</v>
      </c>
      <c r="I24" s="51" t="str">
        <f xml:space="preserve"> HYPERLINK("#'NP(1)'!B293:U308", "NP(1)")</f>
        <v>NP(1)</v>
      </c>
      <c r="J24" s="44" t="s">
        <v>188</v>
      </c>
      <c r="K24" s="44"/>
      <c r="L24" s="44" t="s">
        <v>27</v>
      </c>
    </row>
    <row r="25" spans="2:12" ht="33" x14ac:dyDescent="0.2">
      <c r="B25" s="44">
        <v>19</v>
      </c>
      <c r="C25" s="44" t="s">
        <v>197</v>
      </c>
      <c r="D25" s="44" t="s">
        <v>198</v>
      </c>
      <c r="E25" s="44" t="s">
        <v>44</v>
      </c>
      <c r="F25" s="44" t="s">
        <v>25</v>
      </c>
      <c r="G25" s="44" t="s">
        <v>26</v>
      </c>
      <c r="H25" s="44" t="s">
        <v>24</v>
      </c>
      <c r="I25" s="51" t="str">
        <f xml:space="preserve"> HYPERLINK("#'NP(1)'!B310:R325", "NP(1)")</f>
        <v>NP(1)</v>
      </c>
      <c r="J25" s="44"/>
      <c r="K25" s="44"/>
      <c r="L25" s="44" t="s">
        <v>27</v>
      </c>
    </row>
    <row r="26" spans="2:12" ht="22" x14ac:dyDescent="0.2">
      <c r="B26" s="44">
        <v>20</v>
      </c>
      <c r="C26" s="44" t="s">
        <v>207</v>
      </c>
      <c r="D26" s="44" t="s">
        <v>208</v>
      </c>
      <c r="E26" s="44" t="s">
        <v>24</v>
      </c>
      <c r="F26" s="44" t="s">
        <v>25</v>
      </c>
      <c r="G26" s="44" t="s">
        <v>26</v>
      </c>
      <c r="H26" s="44" t="s">
        <v>24</v>
      </c>
      <c r="I26" s="51" t="str">
        <f xml:space="preserve"> HYPERLINK("#'NP(1)'!B327:P342", "NP(1)")</f>
        <v>NP(1)</v>
      </c>
      <c r="J26" s="44"/>
      <c r="K26" s="44"/>
      <c r="L26" s="44" t="s">
        <v>27</v>
      </c>
    </row>
    <row r="27" spans="2:12" ht="55" x14ac:dyDescent="0.2">
      <c r="B27" s="44">
        <v>21</v>
      </c>
      <c r="C27" s="44" t="s">
        <v>229</v>
      </c>
      <c r="D27" s="44" t="s">
        <v>230</v>
      </c>
      <c r="E27" s="44" t="s">
        <v>24</v>
      </c>
      <c r="F27" s="44" t="s">
        <v>25</v>
      </c>
      <c r="G27" s="44" t="s">
        <v>26</v>
      </c>
      <c r="H27" s="44" t="s">
        <v>24</v>
      </c>
      <c r="I27" s="51" t="str">
        <f xml:space="preserve"> HYPERLINK("#'NP(1)'!B344:S359", "NP(1)")</f>
        <v>NP(1)</v>
      </c>
      <c r="J27" s="44"/>
      <c r="K27" s="44"/>
      <c r="L27" s="44" t="s">
        <v>27</v>
      </c>
    </row>
    <row r="28" spans="2:12" ht="33" x14ac:dyDescent="0.2">
      <c r="B28" s="44">
        <v>22</v>
      </c>
      <c r="C28" s="44" t="s">
        <v>243</v>
      </c>
      <c r="D28" s="44" t="s">
        <v>244</v>
      </c>
      <c r="E28" s="44" t="s">
        <v>24</v>
      </c>
      <c r="F28" s="44" t="s">
        <v>25</v>
      </c>
      <c r="G28" s="44" t="s">
        <v>26</v>
      </c>
      <c r="H28" s="44" t="s">
        <v>24</v>
      </c>
      <c r="I28" s="51" t="str">
        <f xml:space="preserve"> HYPERLINK("#'NP(1)'!B361:P376", "NP(1)")</f>
        <v>NP(1)</v>
      </c>
      <c r="J28" s="44"/>
      <c r="K28" s="44"/>
      <c r="L28" s="44" t="s">
        <v>27</v>
      </c>
    </row>
    <row r="29" spans="2:12" ht="44" x14ac:dyDescent="0.2">
      <c r="B29" s="44">
        <v>23</v>
      </c>
      <c r="C29" s="44" t="s">
        <v>254</v>
      </c>
      <c r="D29" s="44" t="s">
        <v>255</v>
      </c>
      <c r="E29" s="44" t="s">
        <v>44</v>
      </c>
      <c r="F29" s="44" t="s">
        <v>25</v>
      </c>
      <c r="G29" s="44" t="s">
        <v>26</v>
      </c>
      <c r="H29" s="44" t="s">
        <v>24</v>
      </c>
      <c r="I29" s="51" t="str">
        <f xml:space="preserve"> HYPERLINK("#'NP(1)'!B378:R393", "NP(1)")</f>
        <v>NP(1)</v>
      </c>
      <c r="J29" s="44"/>
      <c r="K29" s="44"/>
      <c r="L29" s="44" t="s">
        <v>27</v>
      </c>
    </row>
    <row r="30" spans="2:12" ht="44" x14ac:dyDescent="0.2">
      <c r="B30" s="44">
        <v>24</v>
      </c>
      <c r="C30" s="44" t="s">
        <v>264</v>
      </c>
      <c r="D30" s="44" t="s">
        <v>265</v>
      </c>
      <c r="E30" s="44" t="s">
        <v>24</v>
      </c>
      <c r="F30" s="44" t="s">
        <v>25</v>
      </c>
      <c r="G30" s="44" t="s">
        <v>26</v>
      </c>
      <c r="H30" s="44" t="s">
        <v>24</v>
      </c>
      <c r="I30" s="51" t="str">
        <f xml:space="preserve"> HYPERLINK("#'NP(1)'!B395:R410", "NP(1)")</f>
        <v>NP(1)</v>
      </c>
      <c r="J30" s="44"/>
      <c r="K30" s="44"/>
      <c r="L30" s="44" t="s">
        <v>27</v>
      </c>
    </row>
    <row r="31" spans="2:12" ht="22" x14ac:dyDescent="0.2">
      <c r="B31" s="44">
        <v>25</v>
      </c>
      <c r="C31" s="44" t="s">
        <v>274</v>
      </c>
      <c r="D31" s="44" t="s">
        <v>275</v>
      </c>
      <c r="E31" s="44" t="s">
        <v>24</v>
      </c>
      <c r="F31" s="44" t="s">
        <v>25</v>
      </c>
      <c r="G31" s="44" t="s">
        <v>26</v>
      </c>
      <c r="H31" s="44" t="s">
        <v>24</v>
      </c>
      <c r="I31" s="51" t="str">
        <f xml:space="preserve"> HYPERLINK("#'NP(1)'!B412:O427", "NP(1)")</f>
        <v>NP(1)</v>
      </c>
      <c r="J31" s="44"/>
      <c r="K31" s="44"/>
      <c r="L31" s="44" t="s">
        <v>27</v>
      </c>
    </row>
    <row r="32" spans="2:12" ht="22" x14ac:dyDescent="0.2">
      <c r="B32" s="44">
        <v>26</v>
      </c>
      <c r="C32" s="44" t="s">
        <v>279</v>
      </c>
      <c r="D32" s="44" t="s">
        <v>280</v>
      </c>
      <c r="E32" s="44" t="s">
        <v>24</v>
      </c>
      <c r="F32" s="44" t="s">
        <v>25</v>
      </c>
      <c r="G32" s="44" t="s">
        <v>26</v>
      </c>
      <c r="H32" s="44" t="s">
        <v>24</v>
      </c>
      <c r="I32" s="51" t="str">
        <f xml:space="preserve"> HYPERLINK("#'NP(1)'!B429:O444", "NP(1)")</f>
        <v>NP(1)</v>
      </c>
      <c r="J32" s="44"/>
      <c r="K32" s="44"/>
      <c r="L32" s="44" t="s">
        <v>27</v>
      </c>
    </row>
    <row r="33" spans="2:12" ht="22" x14ac:dyDescent="0.2">
      <c r="B33" s="44">
        <v>27</v>
      </c>
      <c r="C33" s="44" t="s">
        <v>294</v>
      </c>
      <c r="D33" s="44" t="s">
        <v>295</v>
      </c>
      <c r="E33" s="44" t="s">
        <v>24</v>
      </c>
      <c r="F33" s="44" t="s">
        <v>25</v>
      </c>
      <c r="G33" s="44" t="s">
        <v>26</v>
      </c>
      <c r="H33" s="44" t="s">
        <v>24</v>
      </c>
      <c r="I33" s="51" t="str">
        <f xml:space="preserve"> HYPERLINK("#'NP(1)'!B446:R461", "NP(1)")</f>
        <v>NP(1)</v>
      </c>
      <c r="J33" s="44" t="s">
        <v>296</v>
      </c>
      <c r="K33" s="44"/>
      <c r="L33" s="44" t="s">
        <v>27</v>
      </c>
    </row>
    <row r="34" spans="2:12" ht="55" x14ac:dyDescent="0.2">
      <c r="B34" s="44">
        <v>28</v>
      </c>
      <c r="C34" s="44" t="s">
        <v>300</v>
      </c>
      <c r="D34" s="44" t="s">
        <v>301</v>
      </c>
      <c r="E34" s="44" t="s">
        <v>24</v>
      </c>
      <c r="F34" s="44" t="s">
        <v>25</v>
      </c>
      <c r="G34" s="44" t="s">
        <v>26</v>
      </c>
      <c r="H34" s="44" t="s">
        <v>24</v>
      </c>
      <c r="I34" s="51" t="str">
        <f xml:space="preserve"> HYPERLINK("#'NP(1)'!B463:J478", "NP(1)")</f>
        <v>NP(1)</v>
      </c>
      <c r="J34" s="44"/>
      <c r="K34" s="44"/>
      <c r="L34" s="44" t="s">
        <v>27</v>
      </c>
    </row>
    <row r="35" spans="2:12" ht="33" x14ac:dyDescent="0.2">
      <c r="B35" s="44">
        <v>29</v>
      </c>
      <c r="C35" s="44" t="s">
        <v>308</v>
      </c>
      <c r="D35" s="44" t="s">
        <v>309</v>
      </c>
      <c r="E35" s="44" t="s">
        <v>24</v>
      </c>
      <c r="F35" s="44" t="s">
        <v>25</v>
      </c>
      <c r="G35" s="44" t="s">
        <v>26</v>
      </c>
      <c r="H35" s="44" t="s">
        <v>24</v>
      </c>
      <c r="I35" s="51" t="str">
        <f xml:space="preserve"> HYPERLINK("#'NP(1)'!B480:M495", "NP(1)")</f>
        <v>NP(1)</v>
      </c>
      <c r="J35" s="44" t="s">
        <v>310</v>
      </c>
      <c r="K35" s="44"/>
      <c r="L35" s="44" t="s">
        <v>27</v>
      </c>
    </row>
    <row r="36" spans="2:12" ht="44" x14ac:dyDescent="0.2">
      <c r="B36" s="44">
        <v>30</v>
      </c>
      <c r="C36" s="44" t="s">
        <v>318</v>
      </c>
      <c r="D36" s="44" t="s">
        <v>319</v>
      </c>
      <c r="E36" s="44" t="s">
        <v>24</v>
      </c>
      <c r="F36" s="44" t="s">
        <v>25</v>
      </c>
      <c r="G36" s="44" t="s">
        <v>26</v>
      </c>
      <c r="H36" s="44" t="s">
        <v>24</v>
      </c>
      <c r="I36" s="51" t="str">
        <f xml:space="preserve"> HYPERLINK("#'NP(1)'!B497:N512", "NP(1)")</f>
        <v>NP(1)</v>
      </c>
      <c r="J36" s="44" t="s">
        <v>320</v>
      </c>
      <c r="K36" s="44"/>
      <c r="L36" s="44" t="s">
        <v>27</v>
      </c>
    </row>
    <row r="37" spans="2:12" ht="22" x14ac:dyDescent="0.2">
      <c r="B37" s="44">
        <v>31</v>
      </c>
      <c r="C37" s="44" t="s">
        <v>335</v>
      </c>
      <c r="D37" s="44" t="s">
        <v>336</v>
      </c>
      <c r="E37" s="44" t="s">
        <v>44</v>
      </c>
      <c r="F37" s="44" t="s">
        <v>25</v>
      </c>
      <c r="G37" s="44" t="s">
        <v>26</v>
      </c>
      <c r="H37" s="44" t="s">
        <v>24</v>
      </c>
      <c r="I37" s="51" t="str">
        <f xml:space="preserve"> HYPERLINK("#'NP(1)'!B514:X529", "NP(1)")</f>
        <v>NP(1)</v>
      </c>
      <c r="J37" s="44"/>
      <c r="K37" s="44"/>
      <c r="L37" s="44" t="s">
        <v>27</v>
      </c>
    </row>
    <row r="38" spans="2:12" ht="66" x14ac:dyDescent="0.2">
      <c r="B38" s="44">
        <v>32</v>
      </c>
      <c r="C38" s="44" t="s">
        <v>344</v>
      </c>
      <c r="D38" s="44" t="s">
        <v>345</v>
      </c>
      <c r="E38" s="44" t="s">
        <v>24</v>
      </c>
      <c r="F38" s="44" t="s">
        <v>25</v>
      </c>
      <c r="G38" s="44" t="s">
        <v>26</v>
      </c>
      <c r="H38" s="44" t="s">
        <v>24</v>
      </c>
      <c r="I38" s="51" t="str">
        <f xml:space="preserve"> HYPERLINK("#'NP(1)'!B531:P546", "NP(1)")</f>
        <v>NP(1)</v>
      </c>
      <c r="J38" s="44"/>
      <c r="K38" s="44"/>
      <c r="L38" s="44" t="s">
        <v>27</v>
      </c>
    </row>
    <row r="39" spans="2:12" ht="44" x14ac:dyDescent="0.2">
      <c r="B39" s="44">
        <v>33</v>
      </c>
      <c r="C39" s="44" t="s">
        <v>353</v>
      </c>
      <c r="D39" s="44" t="s">
        <v>354</v>
      </c>
      <c r="E39" s="44" t="s">
        <v>24</v>
      </c>
      <c r="F39" s="44" t="s">
        <v>25</v>
      </c>
      <c r="G39" s="44" t="s">
        <v>26</v>
      </c>
      <c r="H39" s="44" t="s">
        <v>24</v>
      </c>
      <c r="I39" s="51" t="str">
        <f xml:space="preserve"> HYPERLINK("#'NP(1)'!B548:O563", "NP(1)")</f>
        <v>NP(1)</v>
      </c>
      <c r="J39" s="44"/>
      <c r="K39" s="44"/>
      <c r="L39" s="44" t="s">
        <v>27</v>
      </c>
    </row>
    <row r="40" spans="2:12" ht="22" x14ac:dyDescent="0.2">
      <c r="B40" s="44">
        <v>34</v>
      </c>
      <c r="C40" s="44" t="s">
        <v>366</v>
      </c>
      <c r="D40" s="44" t="s">
        <v>367</v>
      </c>
      <c r="E40" s="44" t="s">
        <v>44</v>
      </c>
      <c r="F40" s="44" t="s">
        <v>25</v>
      </c>
      <c r="G40" s="44" t="s">
        <v>26</v>
      </c>
      <c r="H40" s="44" t="s">
        <v>24</v>
      </c>
      <c r="I40" s="51" t="str">
        <f xml:space="preserve"> HYPERLINK("#'NP(1)'!B565:T580", "NP(1)")</f>
        <v>NP(1)</v>
      </c>
      <c r="J40" s="44"/>
      <c r="K40" s="44"/>
      <c r="L40" s="44" t="s">
        <v>27</v>
      </c>
    </row>
    <row r="41" spans="2:12" ht="33" x14ac:dyDescent="0.2">
      <c r="B41" s="44">
        <v>35</v>
      </c>
      <c r="C41" s="44" t="s">
        <v>384</v>
      </c>
      <c r="D41" s="44" t="s">
        <v>385</v>
      </c>
      <c r="E41" s="44" t="s">
        <v>44</v>
      </c>
      <c r="F41" s="44" t="s">
        <v>25</v>
      </c>
      <c r="G41" s="44" t="s">
        <v>26</v>
      </c>
      <c r="H41" s="44" t="s">
        <v>24</v>
      </c>
      <c r="I41" s="51" t="str">
        <f xml:space="preserve"> HYPERLINK("#'NP(1)'!B582:Y597", "NP(1)")</f>
        <v>NP(1)</v>
      </c>
      <c r="J41" s="44"/>
      <c r="K41" s="44"/>
      <c r="L41" s="44" t="s">
        <v>27</v>
      </c>
    </row>
    <row r="42" spans="2:12" ht="33" x14ac:dyDescent="0.2">
      <c r="B42" s="44">
        <v>36</v>
      </c>
      <c r="C42" s="44" t="s">
        <v>392</v>
      </c>
      <c r="D42" s="44" t="s">
        <v>393</v>
      </c>
      <c r="E42" s="44" t="s">
        <v>24</v>
      </c>
      <c r="F42" s="44" t="s">
        <v>25</v>
      </c>
      <c r="G42" s="44" t="s">
        <v>26</v>
      </c>
      <c r="H42" s="44" t="s">
        <v>24</v>
      </c>
      <c r="I42" s="51" t="str">
        <f xml:space="preserve"> HYPERLINK("#'NP(1)'!B599:O614", "NP(1)")</f>
        <v>NP(1)</v>
      </c>
      <c r="J42" s="44"/>
      <c r="K42" s="44"/>
      <c r="L42" s="44" t="s">
        <v>27</v>
      </c>
    </row>
    <row r="43" spans="2:12" ht="55" x14ac:dyDescent="0.2">
      <c r="B43" s="44">
        <v>37</v>
      </c>
      <c r="C43" s="44" t="s">
        <v>400</v>
      </c>
      <c r="D43" s="44" t="s">
        <v>401</v>
      </c>
      <c r="E43" s="44" t="s">
        <v>44</v>
      </c>
      <c r="F43" s="44" t="s">
        <v>25</v>
      </c>
      <c r="G43" s="44" t="s">
        <v>26</v>
      </c>
      <c r="H43" s="44" t="s">
        <v>24</v>
      </c>
      <c r="I43" s="51" t="str">
        <f xml:space="preserve"> HYPERLINK("#'NP(1)'!B616:O631", "NP(1)")</f>
        <v>NP(1)</v>
      </c>
      <c r="J43" s="44"/>
      <c r="K43" s="44"/>
      <c r="L43" s="44" t="s">
        <v>27</v>
      </c>
    </row>
    <row r="44" spans="2:12" ht="22" x14ac:dyDescent="0.2">
      <c r="B44" s="44">
        <v>38</v>
      </c>
      <c r="C44" s="44" t="s">
        <v>410</v>
      </c>
      <c r="D44" s="44" t="s">
        <v>411</v>
      </c>
      <c r="E44" s="44" t="s">
        <v>44</v>
      </c>
      <c r="F44" s="44" t="s">
        <v>25</v>
      </c>
      <c r="G44" s="44" t="s">
        <v>26</v>
      </c>
      <c r="H44" s="44" t="s">
        <v>24</v>
      </c>
      <c r="I44" s="51" t="str">
        <f xml:space="preserve"> HYPERLINK("#'NP(1)'!B633:Q648", "NP(1)")</f>
        <v>NP(1)</v>
      </c>
      <c r="J44" s="44"/>
      <c r="K44" s="44"/>
      <c r="L44" s="44" t="s">
        <v>27</v>
      </c>
    </row>
    <row r="45" spans="2:12" ht="33" x14ac:dyDescent="0.2">
      <c r="B45" s="44">
        <v>39</v>
      </c>
      <c r="C45" s="44" t="s">
        <v>418</v>
      </c>
      <c r="D45" s="44" t="s">
        <v>419</v>
      </c>
      <c r="E45" s="44" t="s">
        <v>24</v>
      </c>
      <c r="F45" s="44" t="s">
        <v>25</v>
      </c>
      <c r="G45" s="44" t="s">
        <v>26</v>
      </c>
      <c r="H45" s="44" t="s">
        <v>24</v>
      </c>
      <c r="I45" s="51" t="str">
        <f xml:space="preserve"> HYPERLINK("#'NP(1)'!B650:N665", "NP(1)")</f>
        <v>NP(1)</v>
      </c>
      <c r="J45" s="44"/>
      <c r="K45" s="44"/>
      <c r="L45" s="44" t="s">
        <v>27</v>
      </c>
    </row>
    <row r="46" spans="2:12" ht="44" x14ac:dyDescent="0.2">
      <c r="B46" s="44">
        <v>40</v>
      </c>
      <c r="C46" s="44" t="s">
        <v>436</v>
      </c>
      <c r="D46" s="44" t="s">
        <v>437</v>
      </c>
      <c r="E46" s="44" t="s">
        <v>44</v>
      </c>
      <c r="F46" s="44" t="s">
        <v>25</v>
      </c>
      <c r="G46" s="44" t="s">
        <v>26</v>
      </c>
      <c r="H46" s="44" t="s">
        <v>24</v>
      </c>
      <c r="I46" s="51" t="str">
        <f xml:space="preserve"> HYPERLINK("#'NP(1)'!B667:Y682", "NP(1)")</f>
        <v>NP(1)</v>
      </c>
      <c r="J46" s="44"/>
      <c r="K46" s="44"/>
      <c r="L46" s="44" t="s">
        <v>27</v>
      </c>
    </row>
    <row r="47" spans="2:12" ht="33" x14ac:dyDescent="0.2">
      <c r="B47" s="44">
        <v>41</v>
      </c>
      <c r="C47" s="44" t="s">
        <v>452</v>
      </c>
      <c r="D47" s="44" t="s">
        <v>453</v>
      </c>
      <c r="E47" s="44" t="s">
        <v>44</v>
      </c>
      <c r="F47" s="44" t="s">
        <v>25</v>
      </c>
      <c r="G47" s="44" t="s">
        <v>26</v>
      </c>
      <c r="H47" s="44" t="s">
        <v>24</v>
      </c>
      <c r="I47" s="51" t="str">
        <f xml:space="preserve"> HYPERLINK("#'NP(1)'!B684:V699", "NP(1)")</f>
        <v>NP(1)</v>
      </c>
      <c r="J47" s="44" t="s">
        <v>454</v>
      </c>
      <c r="K47" s="44"/>
      <c r="L47" s="44" t="s">
        <v>27</v>
      </c>
    </row>
    <row r="48" spans="2:12" ht="55" x14ac:dyDescent="0.2">
      <c r="B48" s="44">
        <v>42</v>
      </c>
      <c r="C48" s="44" t="s">
        <v>467</v>
      </c>
      <c r="D48" s="44" t="s">
        <v>468</v>
      </c>
      <c r="E48" s="44" t="s">
        <v>44</v>
      </c>
      <c r="F48" s="44" t="s">
        <v>25</v>
      </c>
      <c r="G48" s="44" t="s">
        <v>26</v>
      </c>
      <c r="H48" s="44" t="s">
        <v>24</v>
      </c>
      <c r="I48" s="51" t="str">
        <f xml:space="preserve"> HYPERLINK("#'NP(1)'!B701:U716", "NP(1)")</f>
        <v>NP(1)</v>
      </c>
      <c r="J48" s="44"/>
      <c r="K48" s="44"/>
      <c r="L48" s="44" t="s">
        <v>27</v>
      </c>
    </row>
    <row r="49" spans="2:12" ht="22" x14ac:dyDescent="0.2">
      <c r="B49" s="44">
        <v>43</v>
      </c>
      <c r="C49" s="44" t="s">
        <v>471</v>
      </c>
      <c r="D49" s="44" t="s">
        <v>472</v>
      </c>
      <c r="E49" s="44" t="s">
        <v>44</v>
      </c>
      <c r="F49" s="44" t="s">
        <v>25</v>
      </c>
      <c r="G49" s="44" t="s">
        <v>26</v>
      </c>
      <c r="H49" s="44" t="s">
        <v>24</v>
      </c>
      <c r="I49" s="51" t="str">
        <f xml:space="preserve"> HYPERLINK("#'NP(1)'!B718:U733", "NP(1)")</f>
        <v>NP(1)</v>
      </c>
      <c r="J49" s="44"/>
      <c r="K49" s="44"/>
      <c r="L49" s="44" t="s">
        <v>27</v>
      </c>
    </row>
    <row r="50" spans="2:12" ht="33" x14ac:dyDescent="0.2">
      <c r="B50" s="44">
        <v>44</v>
      </c>
      <c r="C50" s="44" t="s">
        <v>485</v>
      </c>
      <c r="D50" s="44" t="s">
        <v>486</v>
      </c>
      <c r="E50" s="44" t="s">
        <v>44</v>
      </c>
      <c r="F50" s="44" t="s">
        <v>25</v>
      </c>
      <c r="G50" s="44" t="s">
        <v>26</v>
      </c>
      <c r="H50" s="44" t="s">
        <v>24</v>
      </c>
      <c r="I50" s="51" t="str">
        <f xml:space="preserve"> HYPERLINK("#'NP(1)'!B735:T750", "NP(1)")</f>
        <v>NP(1)</v>
      </c>
      <c r="J50" s="44"/>
      <c r="K50" s="44"/>
      <c r="L50" s="44" t="s">
        <v>27</v>
      </c>
    </row>
    <row r="51" spans="2:12" ht="22" x14ac:dyDescent="0.2">
      <c r="B51" s="44">
        <v>45</v>
      </c>
      <c r="C51" s="44" t="s">
        <v>495</v>
      </c>
      <c r="D51" s="44" t="s">
        <v>496</v>
      </c>
      <c r="E51" s="44" t="s">
        <v>44</v>
      </c>
      <c r="F51" s="44" t="s">
        <v>25</v>
      </c>
      <c r="G51" s="44" t="s">
        <v>26</v>
      </c>
      <c r="H51" s="44" t="s">
        <v>24</v>
      </c>
      <c r="I51" s="51" t="str">
        <f xml:space="preserve"> HYPERLINK("#'NP(1)'!B752:P767", "NP(1)")</f>
        <v>NP(1)</v>
      </c>
      <c r="J51" s="44" t="s">
        <v>497</v>
      </c>
      <c r="K51" s="44"/>
      <c r="L51" s="44" t="s">
        <v>27</v>
      </c>
    </row>
    <row r="52" spans="2:12" ht="33" x14ac:dyDescent="0.2">
      <c r="B52" s="44">
        <v>46</v>
      </c>
      <c r="C52" s="44" t="s">
        <v>507</v>
      </c>
      <c r="D52" s="44" t="s">
        <v>508</v>
      </c>
      <c r="E52" s="44" t="s">
        <v>24</v>
      </c>
      <c r="F52" s="44" t="s">
        <v>25</v>
      </c>
      <c r="G52" s="44" t="s">
        <v>26</v>
      </c>
      <c r="H52" s="44" t="s">
        <v>24</v>
      </c>
      <c r="I52" s="51" t="str">
        <f xml:space="preserve"> HYPERLINK("#'NP(1)'!B769:Q784", "NP(1)")</f>
        <v>NP(1)</v>
      </c>
      <c r="J52" s="44"/>
      <c r="K52" s="44"/>
      <c r="L52" s="44" t="s">
        <v>27</v>
      </c>
    </row>
    <row r="53" spans="2:12" ht="33" x14ac:dyDescent="0.2">
      <c r="B53" s="44">
        <v>47</v>
      </c>
      <c r="C53" s="44" t="s">
        <v>526</v>
      </c>
      <c r="D53" s="44" t="s">
        <v>527</v>
      </c>
      <c r="E53" s="44" t="s">
        <v>44</v>
      </c>
      <c r="F53" s="44" t="s">
        <v>25</v>
      </c>
      <c r="G53" s="44" t="s">
        <v>26</v>
      </c>
      <c r="H53" s="44" t="s">
        <v>24</v>
      </c>
      <c r="I53" s="51" t="str">
        <f xml:space="preserve"> HYPERLINK("#'NP(1)'!B786:AA801", "NP(1)")</f>
        <v>NP(1)</v>
      </c>
      <c r="J53" s="44"/>
      <c r="K53" s="44"/>
      <c r="L53" s="44" t="s">
        <v>27</v>
      </c>
    </row>
    <row r="54" spans="2:12" ht="22" x14ac:dyDescent="0.2">
      <c r="B54" s="44">
        <v>48</v>
      </c>
      <c r="C54" s="44" t="s">
        <v>535</v>
      </c>
      <c r="D54" s="44" t="s">
        <v>536</v>
      </c>
      <c r="E54" s="44" t="s">
        <v>24</v>
      </c>
      <c r="F54" s="44" t="s">
        <v>25</v>
      </c>
      <c r="G54" s="44" t="s">
        <v>26</v>
      </c>
      <c r="H54" s="44" t="s">
        <v>24</v>
      </c>
      <c r="I54" s="51" t="str">
        <f xml:space="preserve"> HYPERLINK("#'NP(1)'!B803:P818", "NP(1)")</f>
        <v>NP(1)</v>
      </c>
      <c r="J54" s="44"/>
      <c r="K54" s="44"/>
      <c r="L54" s="44" t="s">
        <v>27</v>
      </c>
    </row>
    <row r="55" spans="2:12" ht="44" x14ac:dyDescent="0.2">
      <c r="B55" s="44">
        <v>49</v>
      </c>
      <c r="C55" s="44" t="s">
        <v>541</v>
      </c>
      <c r="D55" s="44" t="s">
        <v>542</v>
      </c>
      <c r="E55" s="44" t="s">
        <v>24</v>
      </c>
      <c r="F55" s="44" t="s">
        <v>25</v>
      </c>
      <c r="G55" s="44" t="s">
        <v>26</v>
      </c>
      <c r="H55" s="44" t="s">
        <v>24</v>
      </c>
      <c r="I55" s="51" t="str">
        <f xml:space="preserve"> HYPERLINK("#'NP(1)'!B820:L835", "NP(1)")</f>
        <v>NP(1)</v>
      </c>
      <c r="J55" s="44"/>
      <c r="K55" s="44"/>
      <c r="L55" s="44" t="s">
        <v>27</v>
      </c>
    </row>
    <row r="56" spans="2:12" ht="22" x14ac:dyDescent="0.2">
      <c r="B56" s="44">
        <v>50</v>
      </c>
      <c r="C56" s="44" t="s">
        <v>555</v>
      </c>
      <c r="D56" s="44" t="s">
        <v>556</v>
      </c>
      <c r="E56" s="44" t="s">
        <v>44</v>
      </c>
      <c r="F56" s="44" t="s">
        <v>25</v>
      </c>
      <c r="G56" s="44" t="s">
        <v>26</v>
      </c>
      <c r="H56" s="44" t="s">
        <v>24</v>
      </c>
      <c r="I56" s="51" t="str">
        <f xml:space="preserve"> HYPERLINK("#'NP(1)'!B837:U852", "NP(1)")</f>
        <v>NP(1)</v>
      </c>
      <c r="J56" s="44"/>
      <c r="K56" s="44"/>
      <c r="L56" s="44" t="s">
        <v>27</v>
      </c>
    </row>
    <row r="57" spans="2:12" ht="33" x14ac:dyDescent="0.2">
      <c r="B57" s="44">
        <v>51</v>
      </c>
      <c r="C57" s="44" t="s">
        <v>561</v>
      </c>
      <c r="D57" s="44" t="s">
        <v>562</v>
      </c>
      <c r="E57" s="44" t="s">
        <v>24</v>
      </c>
      <c r="F57" s="44" t="s">
        <v>25</v>
      </c>
      <c r="G57" s="44" t="s">
        <v>26</v>
      </c>
      <c r="H57" s="44" t="s">
        <v>24</v>
      </c>
      <c r="I57" s="51" t="str">
        <f xml:space="preserve"> HYPERLINK("#'NP(1)'!B854:L869", "NP(1)")</f>
        <v>NP(1)</v>
      </c>
      <c r="J57" s="44"/>
      <c r="K57" s="44"/>
      <c r="L57" s="44" t="s">
        <v>27</v>
      </c>
    </row>
    <row r="58" spans="2:12" ht="33" x14ac:dyDescent="0.2">
      <c r="B58" s="44">
        <v>52</v>
      </c>
      <c r="C58" s="44" t="s">
        <v>567</v>
      </c>
      <c r="D58" s="44" t="s">
        <v>568</v>
      </c>
      <c r="E58" s="44" t="s">
        <v>24</v>
      </c>
      <c r="F58" s="44" t="s">
        <v>25</v>
      </c>
      <c r="G58" s="44" t="s">
        <v>26</v>
      </c>
      <c r="H58" s="44" t="s">
        <v>24</v>
      </c>
      <c r="I58" s="51" t="str">
        <f xml:space="preserve"> HYPERLINK("#'NP(1)'!B871:L886", "NP(1)")</f>
        <v>NP(1)</v>
      </c>
      <c r="J58" s="44"/>
      <c r="K58" s="44"/>
      <c r="L58" s="44" t="s">
        <v>27</v>
      </c>
    </row>
    <row r="59" spans="2:12" ht="44" x14ac:dyDescent="0.2">
      <c r="B59" s="44">
        <v>53</v>
      </c>
      <c r="C59" s="44" t="s">
        <v>589</v>
      </c>
      <c r="D59" s="44" t="s">
        <v>590</v>
      </c>
      <c r="E59" s="44" t="s">
        <v>44</v>
      </c>
      <c r="F59" s="44" t="s">
        <v>25</v>
      </c>
      <c r="G59" s="44" t="s">
        <v>26</v>
      </c>
      <c r="H59" s="44" t="s">
        <v>24</v>
      </c>
      <c r="I59" s="51" t="str">
        <f xml:space="preserve"> HYPERLINK("#'NP(1)'!B888:AB903", "NP(1)")</f>
        <v>NP(1)</v>
      </c>
      <c r="J59" s="44"/>
      <c r="K59" s="44"/>
      <c r="L59" s="44" t="s">
        <v>27</v>
      </c>
    </row>
    <row r="60" spans="2:12" ht="22" x14ac:dyDescent="0.2">
      <c r="B60" s="44">
        <v>54</v>
      </c>
      <c r="C60" s="44" t="s">
        <v>599</v>
      </c>
      <c r="D60" s="44" t="s">
        <v>600</v>
      </c>
      <c r="E60" s="44" t="s">
        <v>24</v>
      </c>
      <c r="F60" s="44" t="s">
        <v>25</v>
      </c>
      <c r="G60" s="44" t="s">
        <v>26</v>
      </c>
      <c r="H60" s="44" t="s">
        <v>24</v>
      </c>
      <c r="I60" s="51" t="str">
        <f xml:space="preserve"> HYPERLINK("#'NP(1)'!B905:M920", "NP(1)")</f>
        <v>NP(1)</v>
      </c>
      <c r="J60" s="44" t="s">
        <v>601</v>
      </c>
      <c r="K60" s="44"/>
      <c r="L60" s="44" t="s">
        <v>27</v>
      </c>
    </row>
    <row r="61" spans="2:12" ht="22" x14ac:dyDescent="0.2">
      <c r="B61" s="44">
        <v>55</v>
      </c>
      <c r="C61" s="44" t="s">
        <v>608</v>
      </c>
      <c r="D61" s="44" t="s">
        <v>609</v>
      </c>
      <c r="E61" s="44" t="s">
        <v>24</v>
      </c>
      <c r="F61" s="44" t="s">
        <v>25</v>
      </c>
      <c r="G61" s="44" t="s">
        <v>26</v>
      </c>
      <c r="H61" s="44" t="s">
        <v>24</v>
      </c>
      <c r="I61" s="51" t="str">
        <f xml:space="preserve"> HYPERLINK("#'NP(1)'!B922:K937", "NP(1)")</f>
        <v>NP(1)</v>
      </c>
      <c r="J61" s="44" t="s">
        <v>610</v>
      </c>
      <c r="K61" s="44"/>
      <c r="L61" s="44" t="s">
        <v>27</v>
      </c>
    </row>
    <row r="62" spans="2:12" ht="22" x14ac:dyDescent="0.2">
      <c r="B62" s="44">
        <v>56</v>
      </c>
      <c r="C62" s="44" t="s">
        <v>616</v>
      </c>
      <c r="D62" s="44" t="s">
        <v>617</v>
      </c>
      <c r="E62" s="44" t="s">
        <v>24</v>
      </c>
      <c r="F62" s="44" t="s">
        <v>25</v>
      </c>
      <c r="G62" s="44" t="s">
        <v>26</v>
      </c>
      <c r="H62" s="44" t="s">
        <v>24</v>
      </c>
      <c r="I62" s="51" t="str">
        <f xml:space="preserve"> HYPERLINK("#'NP(1)'!B939:K954", "NP(1)")</f>
        <v>NP(1)</v>
      </c>
      <c r="J62" s="44" t="s">
        <v>618</v>
      </c>
      <c r="K62" s="44"/>
      <c r="L62" s="44" t="s">
        <v>27</v>
      </c>
    </row>
    <row r="63" spans="2:12" ht="22" x14ac:dyDescent="0.2">
      <c r="B63" s="44">
        <v>57</v>
      </c>
      <c r="C63" s="44" t="s">
        <v>621</v>
      </c>
      <c r="D63" s="44" t="s">
        <v>622</v>
      </c>
      <c r="E63" s="44" t="s">
        <v>24</v>
      </c>
      <c r="F63" s="44" t="s">
        <v>25</v>
      </c>
      <c r="G63" s="44" t="s">
        <v>26</v>
      </c>
      <c r="H63" s="44" t="s">
        <v>24</v>
      </c>
      <c r="I63" s="51" t="str">
        <f xml:space="preserve"> HYPERLINK("#'NP(1)'!B956:J971", "NP(1)")</f>
        <v>NP(1)</v>
      </c>
      <c r="J63" s="44" t="s">
        <v>623</v>
      </c>
      <c r="K63" s="44"/>
      <c r="L63" s="44" t="s">
        <v>27</v>
      </c>
    </row>
    <row r="64" spans="2:12" x14ac:dyDescent="0.2">
      <c r="B64" s="44">
        <v>58</v>
      </c>
      <c r="C64" s="44" t="s">
        <v>629</v>
      </c>
      <c r="D64" s="44" t="s">
        <v>630</v>
      </c>
      <c r="E64" s="44" t="s">
        <v>24</v>
      </c>
      <c r="F64" s="44" t="s">
        <v>25</v>
      </c>
      <c r="G64" s="44" t="s">
        <v>26</v>
      </c>
      <c r="H64" s="44" t="s">
        <v>24</v>
      </c>
      <c r="I64" s="51" t="str">
        <f xml:space="preserve"> HYPERLINK("#'NP(1)'!B973:K988", "NP(1)")</f>
        <v>NP(1)</v>
      </c>
      <c r="J64" s="44" t="s">
        <v>601</v>
      </c>
      <c r="K64" s="44"/>
      <c r="L64" s="44" t="s">
        <v>27</v>
      </c>
    </row>
    <row r="65" spans="2:12" x14ac:dyDescent="0.2">
      <c r="B65" s="44">
        <v>59</v>
      </c>
      <c r="C65" s="44" t="s">
        <v>636</v>
      </c>
      <c r="D65" s="44" t="s">
        <v>637</v>
      </c>
      <c r="E65" s="44" t="s">
        <v>24</v>
      </c>
      <c r="F65" s="44" t="s">
        <v>25</v>
      </c>
      <c r="G65" s="44" t="s">
        <v>26</v>
      </c>
      <c r="H65" s="44" t="s">
        <v>24</v>
      </c>
      <c r="I65" s="51" t="str">
        <f xml:space="preserve"> HYPERLINK("#'NP(1)'!B990:K1005", "NP(1)")</f>
        <v>NP(1)</v>
      </c>
      <c r="J65" s="44" t="s">
        <v>610</v>
      </c>
      <c r="K65" s="44"/>
      <c r="L65" s="44" t="s">
        <v>27</v>
      </c>
    </row>
    <row r="66" spans="2:12" ht="22" x14ac:dyDescent="0.2">
      <c r="B66" s="44">
        <v>60</v>
      </c>
      <c r="C66" s="44" t="s">
        <v>641</v>
      </c>
      <c r="D66" s="44" t="s">
        <v>642</v>
      </c>
      <c r="E66" s="44" t="s">
        <v>24</v>
      </c>
      <c r="F66" s="44" t="s">
        <v>25</v>
      </c>
      <c r="G66" s="44" t="s">
        <v>26</v>
      </c>
      <c r="H66" s="44" t="s">
        <v>24</v>
      </c>
      <c r="I66" s="51" t="str">
        <f xml:space="preserve"> HYPERLINK("#'NP(1)'!B1007:I1022", "NP(1)")</f>
        <v>NP(1)</v>
      </c>
      <c r="J66" s="44" t="s">
        <v>610</v>
      </c>
      <c r="K66" s="44"/>
      <c r="L66" s="44" t="s">
        <v>27</v>
      </c>
    </row>
    <row r="67" spans="2:12" x14ac:dyDescent="0.2">
      <c r="B67" s="44">
        <v>61</v>
      </c>
      <c r="C67" s="44" t="s">
        <v>644</v>
      </c>
      <c r="D67" s="44" t="s">
        <v>645</v>
      </c>
      <c r="E67" s="44" t="s">
        <v>24</v>
      </c>
      <c r="F67" s="44" t="s">
        <v>25</v>
      </c>
      <c r="G67" s="44" t="s">
        <v>26</v>
      </c>
      <c r="H67" s="44" t="s">
        <v>24</v>
      </c>
      <c r="I67" s="51" t="str">
        <f xml:space="preserve"> HYPERLINK("#'NP(1)'!B1024:K1039", "NP(1)")</f>
        <v>NP(1)</v>
      </c>
      <c r="J67" s="44" t="s">
        <v>618</v>
      </c>
      <c r="K67" s="44"/>
      <c r="L67" s="44" t="s">
        <v>27</v>
      </c>
    </row>
    <row r="68" spans="2:12" x14ac:dyDescent="0.2">
      <c r="B68" s="44">
        <v>62</v>
      </c>
      <c r="C68" s="44" t="s">
        <v>650</v>
      </c>
      <c r="D68" s="44" t="s">
        <v>651</v>
      </c>
      <c r="E68" s="44" t="s">
        <v>24</v>
      </c>
      <c r="F68" s="44" t="s">
        <v>25</v>
      </c>
      <c r="G68" s="44" t="s">
        <v>26</v>
      </c>
      <c r="H68" s="44" t="s">
        <v>24</v>
      </c>
      <c r="I68" s="51" t="str">
        <f xml:space="preserve"> HYPERLINK("#'NP(1)'!B1041:J1056", "NP(1)")</f>
        <v>NP(1)</v>
      </c>
      <c r="J68" s="44" t="s">
        <v>623</v>
      </c>
      <c r="K68" s="44"/>
      <c r="L68" s="44" t="s">
        <v>27</v>
      </c>
    </row>
    <row r="69" spans="2:12" x14ac:dyDescent="0.2">
      <c r="B69" s="44">
        <v>63</v>
      </c>
      <c r="C69" s="44" t="s">
        <v>653</v>
      </c>
      <c r="D69" s="44" t="s">
        <v>654</v>
      </c>
      <c r="E69" s="44" t="s">
        <v>24</v>
      </c>
      <c r="F69" s="44" t="s">
        <v>25</v>
      </c>
      <c r="G69" s="44" t="s">
        <v>26</v>
      </c>
      <c r="H69" s="44" t="s">
        <v>24</v>
      </c>
      <c r="I69" s="51" t="str">
        <f xml:space="preserve"> HYPERLINK("#'NP(1)'!B1058:J1073", "NP(1)")</f>
        <v>NP(1)</v>
      </c>
      <c r="J69" s="44" t="s">
        <v>610</v>
      </c>
      <c r="K69" s="44"/>
      <c r="L69" s="44" t="s">
        <v>27</v>
      </c>
    </row>
    <row r="70" spans="2:12" x14ac:dyDescent="0.2">
      <c r="B70" s="44">
        <v>64</v>
      </c>
      <c r="C70" s="44" t="s">
        <v>658</v>
      </c>
      <c r="D70" s="44" t="s">
        <v>659</v>
      </c>
      <c r="E70" s="44" t="s">
        <v>24</v>
      </c>
      <c r="F70" s="44" t="s">
        <v>25</v>
      </c>
      <c r="G70" s="44" t="s">
        <v>26</v>
      </c>
      <c r="H70" s="44" t="s">
        <v>24</v>
      </c>
      <c r="I70" s="51" t="str">
        <f xml:space="preserve"> HYPERLINK("#'NP(1)'!B1075:J1090", "NP(1)")</f>
        <v>NP(1)</v>
      </c>
      <c r="J70" s="44" t="s">
        <v>618</v>
      </c>
      <c r="K70" s="44"/>
      <c r="L70" s="44" t="s">
        <v>27</v>
      </c>
    </row>
  </sheetData>
  <mergeCells count="7">
    <mergeCell ref="B5:B6"/>
    <mergeCell ref="I5:I6"/>
    <mergeCell ref="J5:J6"/>
    <mergeCell ref="K5:K6"/>
    <mergeCell ref="L5:L6"/>
    <mergeCell ref="F5:H5"/>
    <mergeCell ref="C5:E5"/>
  </mergeCells>
  <phoneticPr fontId="6"/>
  <pageMargins left="0.7" right="0.7" top="0.75" bottom="0.75" header="0.3" footer="0.3"/>
  <pageSetup paperSize="9" scale="63" pageOrder="overThenDown"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960"/>
  <sheetViews>
    <sheetView tabSelected="1" topLeftCell="B1" workbookViewId="0">
      <selection activeCell="E2" sqref="E2"/>
    </sheetView>
  </sheetViews>
  <sheetFormatPr defaultColWidth="8.9140625" defaultRowHeight="13" x14ac:dyDescent="0.2"/>
  <cols>
    <col min="1" max="1" width="8.9140625" style="50" hidden="1" customWidth="1"/>
    <col min="2" max="2" width="4.58203125" style="50" customWidth="1"/>
    <col min="3" max="4" width="7.58203125" style="50" customWidth="1"/>
    <col min="5" max="5" width="25.58203125" style="50" customWidth="1"/>
    <col min="6" max="6" width="3.75" style="50" customWidth="1"/>
    <col min="7" max="28" width="8.33203125" style="50" customWidth="1"/>
    <col min="29" max="16384" width="8.9140625" style="50"/>
  </cols>
  <sheetData>
    <row r="1" spans="2:22" ht="14" x14ac:dyDescent="0.2">
      <c r="C1" s="62" t="s">
        <v>660</v>
      </c>
      <c r="D1" s="62"/>
      <c r="E1" s="62"/>
    </row>
    <row r="2" spans="2:22" ht="14" x14ac:dyDescent="0.2">
      <c r="C2" s="62"/>
      <c r="D2" s="62" t="s">
        <v>661</v>
      </c>
      <c r="E2" s="62"/>
    </row>
    <row r="4" spans="2:22" x14ac:dyDescent="0.2">
      <c r="B4" s="22" t="str">
        <f xml:space="preserve"> HYPERLINK("#'目次'!B7", "[1]")</f>
        <v>[1]</v>
      </c>
      <c r="C4" s="56" t="s">
        <v>11</v>
      </c>
      <c r="D4" s="57"/>
      <c r="E4" s="57"/>
      <c r="F4" s="57"/>
      <c r="G4" s="57"/>
      <c r="H4" s="57"/>
      <c r="I4" s="57"/>
      <c r="J4" s="57"/>
      <c r="K4" s="57"/>
      <c r="L4" s="57"/>
      <c r="M4" s="57"/>
      <c r="N4" s="57"/>
      <c r="O4" s="57"/>
      <c r="P4" s="57"/>
      <c r="Q4" s="57"/>
      <c r="R4" s="57"/>
      <c r="S4" s="57"/>
      <c r="T4" s="57"/>
      <c r="U4" s="57"/>
      <c r="V4" s="57"/>
    </row>
    <row r="7" spans="2:22" x14ac:dyDescent="0.2">
      <c r="C7" s="56" t="s">
        <v>12</v>
      </c>
      <c r="D7" s="57"/>
      <c r="E7" s="57"/>
      <c r="F7" s="57"/>
      <c r="G7" s="57"/>
      <c r="H7" s="57"/>
      <c r="I7" s="57"/>
      <c r="J7" s="57"/>
      <c r="K7" s="57"/>
      <c r="L7" s="57"/>
      <c r="M7" s="57"/>
      <c r="N7" s="57"/>
      <c r="O7" s="57"/>
      <c r="P7" s="57"/>
      <c r="Q7" s="57"/>
      <c r="R7" s="57"/>
      <c r="S7" s="57"/>
      <c r="T7" s="57"/>
      <c r="U7" s="57"/>
      <c r="V7" s="57"/>
    </row>
    <row r="8" spans="2:22" x14ac:dyDescent="0.2">
      <c r="E8" s="58"/>
      <c r="F8" s="59"/>
      <c r="G8" s="24" t="s">
        <v>13</v>
      </c>
      <c r="H8" s="20" t="s">
        <v>14</v>
      </c>
      <c r="I8" s="3" t="s">
        <v>15</v>
      </c>
      <c r="J8" s="25" t="s">
        <v>16</v>
      </c>
    </row>
    <row r="9" spans="2:22" x14ac:dyDescent="0.2">
      <c r="E9" s="60"/>
      <c r="F9" s="61"/>
      <c r="G9" s="19"/>
      <c r="H9" s="28"/>
      <c r="I9" s="6"/>
      <c r="J9" s="21"/>
    </row>
    <row r="10" spans="2:22" x14ac:dyDescent="0.2">
      <c r="E10" s="7" t="s">
        <v>18</v>
      </c>
      <c r="F10" s="8"/>
      <c r="G10" s="23">
        <v>1367</v>
      </c>
      <c r="H10" s="18">
        <v>651</v>
      </c>
      <c r="I10" s="4">
        <v>716</v>
      </c>
      <c r="J10" s="32">
        <v>0</v>
      </c>
    </row>
    <row r="11" spans="2:22" x14ac:dyDescent="0.2">
      <c r="E11" s="14"/>
      <c r="F11" s="11"/>
      <c r="G11" s="9">
        <v>100</v>
      </c>
      <c r="H11" s="15">
        <v>47.622531089977997</v>
      </c>
      <c r="I11" s="1">
        <v>52.377468910022003</v>
      </c>
      <c r="J11" s="33" t="s">
        <v>17</v>
      </c>
    </row>
    <row r="12" spans="2:22" x14ac:dyDescent="0.2">
      <c r="E12" s="7" t="s">
        <v>19</v>
      </c>
      <c r="F12" s="8"/>
      <c r="G12" s="12">
        <v>1006</v>
      </c>
      <c r="H12" s="13">
        <v>425</v>
      </c>
      <c r="I12" s="2">
        <v>581</v>
      </c>
      <c r="J12" s="16">
        <v>0</v>
      </c>
    </row>
    <row r="13" spans="2:22" x14ac:dyDescent="0.2">
      <c r="E13" s="14"/>
      <c r="F13" s="11"/>
      <c r="G13" s="9">
        <v>100</v>
      </c>
      <c r="H13" s="15">
        <v>42.246520874750999</v>
      </c>
      <c r="I13" s="1">
        <v>57.753479125249001</v>
      </c>
      <c r="J13" s="33" t="s">
        <v>17</v>
      </c>
    </row>
    <row r="14" spans="2:22" x14ac:dyDescent="0.2">
      <c r="E14" s="7" t="s">
        <v>20</v>
      </c>
      <c r="F14" s="8"/>
      <c r="G14" s="12">
        <v>1043</v>
      </c>
      <c r="H14" s="13">
        <v>469</v>
      </c>
      <c r="I14" s="2">
        <v>574</v>
      </c>
      <c r="J14" s="16">
        <v>0</v>
      </c>
    </row>
    <row r="15" spans="2:22" x14ac:dyDescent="0.2">
      <c r="E15" s="14"/>
      <c r="F15" s="11"/>
      <c r="G15" s="9">
        <v>100</v>
      </c>
      <c r="H15" s="15">
        <v>44.96644295302</v>
      </c>
      <c r="I15" s="1">
        <v>55.03355704698</v>
      </c>
      <c r="J15" s="33" t="s">
        <v>17</v>
      </c>
    </row>
    <row r="16" spans="2:22" x14ac:dyDescent="0.2">
      <c r="E16" s="7" t="s">
        <v>21</v>
      </c>
      <c r="F16" s="8"/>
      <c r="G16" s="12">
        <v>1528</v>
      </c>
      <c r="H16" s="13">
        <v>763</v>
      </c>
      <c r="I16" s="2">
        <v>765</v>
      </c>
      <c r="J16" s="16">
        <v>0</v>
      </c>
    </row>
    <row r="17" spans="2:22" x14ac:dyDescent="0.2">
      <c r="E17" s="17"/>
      <c r="F17" s="26"/>
      <c r="G17" s="29">
        <v>100</v>
      </c>
      <c r="H17" s="31">
        <v>49.934554973822003</v>
      </c>
      <c r="I17" s="5">
        <v>50.065445026177997</v>
      </c>
      <c r="J17" s="42" t="s">
        <v>17</v>
      </c>
    </row>
    <row r="19" spans="2:22" x14ac:dyDescent="0.2">
      <c r="B19" s="22" t="str">
        <f xml:space="preserve"> HYPERLINK("#'目次'!B8", "[2]")</f>
        <v>[2]</v>
      </c>
      <c r="C19" s="56" t="s">
        <v>28</v>
      </c>
      <c r="D19" s="57"/>
      <c r="E19" s="57"/>
      <c r="F19" s="57"/>
      <c r="G19" s="57"/>
      <c r="H19" s="57"/>
      <c r="I19" s="57"/>
      <c r="J19" s="57"/>
      <c r="K19" s="57"/>
      <c r="L19" s="57"/>
      <c r="M19" s="57"/>
      <c r="N19" s="57"/>
      <c r="O19" s="57"/>
      <c r="P19" s="57"/>
      <c r="Q19" s="57"/>
      <c r="R19" s="57"/>
      <c r="S19" s="57"/>
      <c r="T19" s="57"/>
      <c r="U19" s="57"/>
      <c r="V19" s="57"/>
    </row>
    <row r="22" spans="2:22" x14ac:dyDescent="0.2">
      <c r="C22" s="56" t="s">
        <v>12</v>
      </c>
      <c r="D22" s="57"/>
      <c r="E22" s="57"/>
      <c r="F22" s="57"/>
      <c r="G22" s="57"/>
      <c r="H22" s="57"/>
      <c r="I22" s="57"/>
      <c r="J22" s="57"/>
      <c r="K22" s="57"/>
      <c r="L22" s="57"/>
      <c r="M22" s="57"/>
      <c r="N22" s="57"/>
      <c r="O22" s="57"/>
      <c r="P22" s="57"/>
      <c r="Q22" s="57"/>
      <c r="R22" s="57"/>
      <c r="S22" s="57"/>
      <c r="T22" s="57"/>
      <c r="U22" s="57"/>
      <c r="V22" s="57"/>
    </row>
    <row r="23" spans="2:22" ht="26" x14ac:dyDescent="0.2">
      <c r="E23" s="58"/>
      <c r="F23" s="59"/>
      <c r="G23" s="24" t="s">
        <v>13</v>
      </c>
      <c r="H23" s="20" t="s">
        <v>29</v>
      </c>
      <c r="I23" s="3" t="s">
        <v>30</v>
      </c>
      <c r="J23" s="3" t="s">
        <v>31</v>
      </c>
      <c r="K23" s="3" t="s">
        <v>32</v>
      </c>
      <c r="L23" s="3" t="s">
        <v>33</v>
      </c>
      <c r="M23" s="3" t="s">
        <v>34</v>
      </c>
      <c r="N23" s="3" t="s">
        <v>35</v>
      </c>
      <c r="O23" s="25" t="s">
        <v>36</v>
      </c>
    </row>
    <row r="24" spans="2:22" x14ac:dyDescent="0.2">
      <c r="E24" s="60"/>
      <c r="F24" s="61"/>
      <c r="G24" s="19"/>
      <c r="H24" s="28"/>
      <c r="I24" s="6"/>
      <c r="J24" s="6"/>
      <c r="K24" s="6"/>
      <c r="L24" s="6"/>
      <c r="M24" s="6"/>
      <c r="N24" s="6"/>
      <c r="O24" s="21"/>
    </row>
    <row r="25" spans="2:22" x14ac:dyDescent="0.2">
      <c r="E25" s="7" t="s">
        <v>18</v>
      </c>
      <c r="F25" s="8"/>
      <c r="G25" s="23">
        <v>1367</v>
      </c>
      <c r="H25" s="18">
        <v>195</v>
      </c>
      <c r="I25" s="4">
        <v>302</v>
      </c>
      <c r="J25" s="4">
        <v>372</v>
      </c>
      <c r="K25" s="4">
        <v>231</v>
      </c>
      <c r="L25" s="4">
        <v>143</v>
      </c>
      <c r="M25" s="4">
        <v>124</v>
      </c>
      <c r="N25" s="45" t="s">
        <v>17</v>
      </c>
      <c r="O25" s="43" t="s">
        <v>17</v>
      </c>
    </row>
    <row r="26" spans="2:22" x14ac:dyDescent="0.2">
      <c r="E26" s="14"/>
      <c r="F26" s="11"/>
      <c r="G26" s="9">
        <v>100</v>
      </c>
      <c r="H26" s="15">
        <v>14.264813460132</v>
      </c>
      <c r="I26" s="1">
        <v>22.092172640819001</v>
      </c>
      <c r="J26" s="1">
        <v>27.212874908559002</v>
      </c>
      <c r="K26" s="1">
        <v>16.898317483541</v>
      </c>
      <c r="L26" s="1">
        <v>10.460863204097</v>
      </c>
      <c r="M26" s="1">
        <v>9.0709583028530005</v>
      </c>
      <c r="N26" s="1">
        <v>72.804681784931006</v>
      </c>
      <c r="O26" s="10">
        <v>7.6898542252939999</v>
      </c>
    </row>
    <row r="27" spans="2:22" x14ac:dyDescent="0.2">
      <c r="E27" s="7" t="s">
        <v>19</v>
      </c>
      <c r="F27" s="8"/>
      <c r="G27" s="12">
        <v>1006</v>
      </c>
      <c r="H27" s="13">
        <v>189</v>
      </c>
      <c r="I27" s="2">
        <v>229</v>
      </c>
      <c r="J27" s="2">
        <v>209</v>
      </c>
      <c r="K27" s="2">
        <v>174</v>
      </c>
      <c r="L27" s="2">
        <v>110</v>
      </c>
      <c r="M27" s="2">
        <v>95</v>
      </c>
      <c r="N27" s="35" t="s">
        <v>17</v>
      </c>
      <c r="O27" s="36" t="s">
        <v>17</v>
      </c>
    </row>
    <row r="28" spans="2:22" x14ac:dyDescent="0.2">
      <c r="E28" s="14"/>
      <c r="F28" s="11"/>
      <c r="G28" s="9">
        <v>100</v>
      </c>
      <c r="H28" s="15">
        <v>18.787276341948001</v>
      </c>
      <c r="I28" s="1">
        <v>22.763419483101</v>
      </c>
      <c r="J28" s="1">
        <v>20.775347912525</v>
      </c>
      <c r="K28" s="1">
        <v>17.296222664016</v>
      </c>
      <c r="L28" s="1">
        <v>10.934393638171001</v>
      </c>
      <c r="M28" s="1">
        <v>9.4433399602389994</v>
      </c>
      <c r="N28" s="1">
        <v>72.492047713717994</v>
      </c>
      <c r="O28" s="10">
        <v>8.3475164705190004</v>
      </c>
    </row>
    <row r="29" spans="2:22" x14ac:dyDescent="0.2">
      <c r="E29" s="7" t="s">
        <v>20</v>
      </c>
      <c r="F29" s="8"/>
      <c r="G29" s="12">
        <v>1043</v>
      </c>
      <c r="H29" s="13">
        <v>268</v>
      </c>
      <c r="I29" s="2">
        <v>209</v>
      </c>
      <c r="J29" s="2">
        <v>204</v>
      </c>
      <c r="K29" s="2">
        <v>194</v>
      </c>
      <c r="L29" s="2">
        <v>116</v>
      </c>
      <c r="M29" s="2">
        <v>52</v>
      </c>
      <c r="N29" s="35" t="s">
        <v>17</v>
      </c>
      <c r="O29" s="36" t="s">
        <v>17</v>
      </c>
    </row>
    <row r="30" spans="2:22" x14ac:dyDescent="0.2">
      <c r="E30" s="14"/>
      <c r="F30" s="11"/>
      <c r="G30" s="9">
        <v>100</v>
      </c>
      <c r="H30" s="15">
        <v>25.695110258869001</v>
      </c>
      <c r="I30" s="1">
        <v>20.038350910834001</v>
      </c>
      <c r="J30" s="1">
        <v>19.558964525406999</v>
      </c>
      <c r="K30" s="1">
        <v>18.600191754554</v>
      </c>
      <c r="L30" s="1">
        <v>11.121764141898</v>
      </c>
      <c r="M30" s="1">
        <v>4.9856184084370003</v>
      </c>
      <c r="N30" s="1">
        <v>71.186960690315999</v>
      </c>
      <c r="O30" s="10">
        <v>7.8807415267170002</v>
      </c>
    </row>
    <row r="31" spans="2:22" x14ac:dyDescent="0.2">
      <c r="E31" s="7" t="s">
        <v>21</v>
      </c>
      <c r="F31" s="8"/>
      <c r="G31" s="12">
        <v>1528</v>
      </c>
      <c r="H31" s="13">
        <v>302</v>
      </c>
      <c r="I31" s="2">
        <v>329</v>
      </c>
      <c r="J31" s="2">
        <v>355</v>
      </c>
      <c r="K31" s="2">
        <v>254</v>
      </c>
      <c r="L31" s="2">
        <v>158</v>
      </c>
      <c r="M31" s="2">
        <v>130</v>
      </c>
      <c r="N31" s="35" t="s">
        <v>17</v>
      </c>
      <c r="O31" s="36" t="s">
        <v>17</v>
      </c>
    </row>
    <row r="32" spans="2:22" x14ac:dyDescent="0.2">
      <c r="E32" s="17"/>
      <c r="F32" s="26"/>
      <c r="G32" s="29">
        <v>100</v>
      </c>
      <c r="H32" s="31">
        <v>19.764397905759001</v>
      </c>
      <c r="I32" s="5">
        <v>21.531413612565</v>
      </c>
      <c r="J32" s="5">
        <v>23.232984293194001</v>
      </c>
      <c r="K32" s="5">
        <v>16.623036649214999</v>
      </c>
      <c r="L32" s="5">
        <v>10.340314136126</v>
      </c>
      <c r="M32" s="5">
        <v>8.5078534031410005</v>
      </c>
      <c r="N32" s="5">
        <v>72.228403141360999</v>
      </c>
      <c r="O32" s="30">
        <v>8.0461702769399999</v>
      </c>
    </row>
    <row r="34" spans="2:22" x14ac:dyDescent="0.2">
      <c r="B34" s="22" t="str">
        <f xml:space="preserve"> HYPERLINK("#'目次'!B9", "[3]")</f>
        <v>[3]</v>
      </c>
      <c r="C34" s="56" t="s">
        <v>39</v>
      </c>
      <c r="D34" s="57"/>
      <c r="E34" s="57"/>
      <c r="F34" s="57"/>
      <c r="G34" s="57"/>
      <c r="H34" s="57"/>
      <c r="I34" s="57"/>
      <c r="J34" s="57"/>
      <c r="K34" s="57"/>
      <c r="L34" s="57"/>
      <c r="M34" s="57"/>
      <c r="N34" s="57"/>
      <c r="O34" s="57"/>
      <c r="P34" s="57"/>
      <c r="Q34" s="57"/>
      <c r="R34" s="57"/>
      <c r="S34" s="57"/>
      <c r="T34" s="57"/>
      <c r="U34" s="57"/>
      <c r="V34" s="57"/>
    </row>
    <row r="37" spans="2:22" x14ac:dyDescent="0.2">
      <c r="C37" s="56" t="s">
        <v>12</v>
      </c>
      <c r="D37" s="57"/>
      <c r="E37" s="57"/>
      <c r="F37" s="57"/>
      <c r="G37" s="57"/>
      <c r="H37" s="57"/>
      <c r="I37" s="57"/>
      <c r="J37" s="57"/>
      <c r="K37" s="57"/>
      <c r="L37" s="57"/>
      <c r="M37" s="57"/>
      <c r="N37" s="57"/>
      <c r="O37" s="57"/>
      <c r="P37" s="57"/>
      <c r="Q37" s="57"/>
      <c r="R37" s="57"/>
      <c r="S37" s="57"/>
      <c r="T37" s="57"/>
      <c r="U37" s="57"/>
      <c r="V37" s="57"/>
    </row>
    <row r="38" spans="2:22" ht="26" x14ac:dyDescent="0.2">
      <c r="E38" s="58"/>
      <c r="F38" s="59"/>
      <c r="G38" s="24" t="s">
        <v>13</v>
      </c>
      <c r="H38" s="20" t="s">
        <v>40</v>
      </c>
      <c r="I38" s="3" t="s">
        <v>29</v>
      </c>
      <c r="J38" s="3" t="s">
        <v>30</v>
      </c>
      <c r="K38" s="3" t="s">
        <v>31</v>
      </c>
      <c r="L38" s="3" t="s">
        <v>32</v>
      </c>
      <c r="M38" s="3" t="s">
        <v>33</v>
      </c>
      <c r="N38" s="3" t="s">
        <v>34</v>
      </c>
      <c r="O38" s="3" t="s">
        <v>41</v>
      </c>
      <c r="P38" s="3" t="s">
        <v>29</v>
      </c>
      <c r="Q38" s="3" t="s">
        <v>30</v>
      </c>
      <c r="R38" s="3" t="s">
        <v>31</v>
      </c>
      <c r="S38" s="3" t="s">
        <v>32</v>
      </c>
      <c r="T38" s="3" t="s">
        <v>33</v>
      </c>
      <c r="U38" s="25" t="s">
        <v>34</v>
      </c>
    </row>
    <row r="39" spans="2:22" x14ac:dyDescent="0.2">
      <c r="E39" s="60"/>
      <c r="F39" s="61"/>
      <c r="G39" s="19"/>
      <c r="H39" s="28"/>
      <c r="I39" s="6"/>
      <c r="J39" s="6"/>
      <c r="K39" s="6"/>
      <c r="L39" s="6"/>
      <c r="M39" s="6"/>
      <c r="N39" s="6"/>
      <c r="O39" s="6"/>
      <c r="P39" s="6"/>
      <c r="Q39" s="6"/>
      <c r="R39" s="6"/>
      <c r="S39" s="6"/>
      <c r="T39" s="6"/>
      <c r="U39" s="21"/>
    </row>
    <row r="40" spans="2:22" x14ac:dyDescent="0.2">
      <c r="E40" s="7" t="s">
        <v>18</v>
      </c>
      <c r="F40" s="8"/>
      <c r="G40" s="23">
        <v>1367</v>
      </c>
      <c r="H40" s="18">
        <v>651</v>
      </c>
      <c r="I40" s="4">
        <v>102</v>
      </c>
      <c r="J40" s="4">
        <v>146</v>
      </c>
      <c r="K40" s="4">
        <v>188</v>
      </c>
      <c r="L40" s="4">
        <v>105</v>
      </c>
      <c r="M40" s="4">
        <v>65</v>
      </c>
      <c r="N40" s="4">
        <v>45</v>
      </c>
      <c r="O40" s="4">
        <v>716</v>
      </c>
      <c r="P40" s="4">
        <v>93</v>
      </c>
      <c r="Q40" s="4">
        <v>156</v>
      </c>
      <c r="R40" s="4">
        <v>184</v>
      </c>
      <c r="S40" s="4">
        <v>126</v>
      </c>
      <c r="T40" s="4">
        <v>78</v>
      </c>
      <c r="U40" s="32">
        <v>79</v>
      </c>
    </row>
    <row r="41" spans="2:22" x14ac:dyDescent="0.2">
      <c r="E41" s="14"/>
      <c r="F41" s="11"/>
      <c r="G41" s="9">
        <v>100</v>
      </c>
      <c r="H41" s="15">
        <v>47.622531089977997</v>
      </c>
      <c r="I41" s="1">
        <v>7.4615947329920003</v>
      </c>
      <c r="J41" s="1">
        <v>10.680321872714</v>
      </c>
      <c r="K41" s="1">
        <v>13.752743233358</v>
      </c>
      <c r="L41" s="1">
        <v>7.6810534016089997</v>
      </c>
      <c r="M41" s="1">
        <v>4.7549378200439998</v>
      </c>
      <c r="N41" s="1">
        <v>3.2918800292610002</v>
      </c>
      <c r="O41" s="1">
        <v>52.377468910022003</v>
      </c>
      <c r="P41" s="1">
        <v>6.80321872714</v>
      </c>
      <c r="Q41" s="1">
        <v>11.411850768104999</v>
      </c>
      <c r="R41" s="1">
        <v>13.460131675201</v>
      </c>
      <c r="S41" s="1">
        <v>9.2172640819310008</v>
      </c>
      <c r="T41" s="1">
        <v>5.7059253840529998</v>
      </c>
      <c r="U41" s="10">
        <v>5.7790782735919999</v>
      </c>
    </row>
    <row r="42" spans="2:22" x14ac:dyDescent="0.2">
      <c r="E42" s="7" t="s">
        <v>19</v>
      </c>
      <c r="F42" s="8"/>
      <c r="G42" s="12">
        <v>1006</v>
      </c>
      <c r="H42" s="13">
        <v>425</v>
      </c>
      <c r="I42" s="2">
        <v>79</v>
      </c>
      <c r="J42" s="2">
        <v>100</v>
      </c>
      <c r="K42" s="2">
        <v>86</v>
      </c>
      <c r="L42" s="2">
        <v>73</v>
      </c>
      <c r="M42" s="2">
        <v>50</v>
      </c>
      <c r="N42" s="2">
        <v>37</v>
      </c>
      <c r="O42" s="2">
        <v>581</v>
      </c>
      <c r="P42" s="2">
        <v>110</v>
      </c>
      <c r="Q42" s="2">
        <v>129</v>
      </c>
      <c r="R42" s="2">
        <v>123</v>
      </c>
      <c r="S42" s="2">
        <v>101</v>
      </c>
      <c r="T42" s="2">
        <v>60</v>
      </c>
      <c r="U42" s="16">
        <v>58</v>
      </c>
    </row>
    <row r="43" spans="2:22" x14ac:dyDescent="0.2">
      <c r="E43" s="14"/>
      <c r="F43" s="11"/>
      <c r="G43" s="9">
        <v>100</v>
      </c>
      <c r="H43" s="15">
        <v>42.246520874750999</v>
      </c>
      <c r="I43" s="1">
        <v>7.8528827037770004</v>
      </c>
      <c r="J43" s="1">
        <v>9.9403578528830003</v>
      </c>
      <c r="K43" s="1">
        <v>8.5487077534790004</v>
      </c>
      <c r="L43" s="1">
        <v>7.2564612326039999</v>
      </c>
      <c r="M43" s="1">
        <v>4.9701789264410001</v>
      </c>
      <c r="N43" s="1">
        <v>3.6779324055670002</v>
      </c>
      <c r="O43" s="1">
        <v>57.753479125249001</v>
      </c>
      <c r="P43" s="1">
        <v>10.934393638171001</v>
      </c>
      <c r="Q43" s="1">
        <v>12.823061630219</v>
      </c>
      <c r="R43" s="1">
        <v>12.226640159045999</v>
      </c>
      <c r="S43" s="1">
        <v>10.039761431412</v>
      </c>
      <c r="T43" s="1">
        <v>5.9642147117300004</v>
      </c>
      <c r="U43" s="10">
        <v>5.7654075546719996</v>
      </c>
    </row>
    <row r="44" spans="2:22" x14ac:dyDescent="0.2">
      <c r="E44" s="7" t="s">
        <v>20</v>
      </c>
      <c r="F44" s="8"/>
      <c r="G44" s="12">
        <v>1043</v>
      </c>
      <c r="H44" s="13">
        <v>469</v>
      </c>
      <c r="I44" s="2">
        <v>133</v>
      </c>
      <c r="J44" s="2">
        <v>97</v>
      </c>
      <c r="K44" s="2">
        <v>85</v>
      </c>
      <c r="L44" s="2">
        <v>85</v>
      </c>
      <c r="M44" s="2">
        <v>51</v>
      </c>
      <c r="N44" s="2">
        <v>18</v>
      </c>
      <c r="O44" s="2">
        <v>574</v>
      </c>
      <c r="P44" s="2">
        <v>135</v>
      </c>
      <c r="Q44" s="2">
        <v>112</v>
      </c>
      <c r="R44" s="2">
        <v>119</v>
      </c>
      <c r="S44" s="2">
        <v>109</v>
      </c>
      <c r="T44" s="2">
        <v>65</v>
      </c>
      <c r="U44" s="16">
        <v>34</v>
      </c>
    </row>
    <row r="45" spans="2:22" x14ac:dyDescent="0.2">
      <c r="E45" s="14"/>
      <c r="F45" s="11"/>
      <c r="G45" s="9">
        <v>100</v>
      </c>
      <c r="H45" s="15">
        <v>44.96644295302</v>
      </c>
      <c r="I45" s="1">
        <v>12.751677852348999</v>
      </c>
      <c r="J45" s="1">
        <v>9.3000958772770002</v>
      </c>
      <c r="K45" s="1">
        <v>8.1495685522529993</v>
      </c>
      <c r="L45" s="1">
        <v>8.1495685522529993</v>
      </c>
      <c r="M45" s="1">
        <v>4.8897411313520003</v>
      </c>
      <c r="N45" s="1">
        <v>1.725790987536</v>
      </c>
      <c r="O45" s="1">
        <v>55.03355704698</v>
      </c>
      <c r="P45" s="1">
        <v>12.943432406519999</v>
      </c>
      <c r="Q45" s="1">
        <v>10.738255033557</v>
      </c>
      <c r="R45" s="1">
        <v>11.409395973154</v>
      </c>
      <c r="S45" s="1">
        <v>10.450623202300999</v>
      </c>
      <c r="T45" s="1">
        <v>6.2320230105469996</v>
      </c>
      <c r="U45" s="10">
        <v>3.2598274209009999</v>
      </c>
    </row>
    <row r="46" spans="2:22" x14ac:dyDescent="0.2">
      <c r="E46" s="7" t="s">
        <v>21</v>
      </c>
      <c r="F46" s="8"/>
      <c r="G46" s="12">
        <v>1528</v>
      </c>
      <c r="H46" s="13">
        <v>763</v>
      </c>
      <c r="I46" s="2">
        <v>153</v>
      </c>
      <c r="J46" s="2">
        <v>174</v>
      </c>
      <c r="K46" s="2">
        <v>180</v>
      </c>
      <c r="L46" s="2">
        <v>121</v>
      </c>
      <c r="M46" s="2">
        <v>79</v>
      </c>
      <c r="N46" s="2">
        <v>56</v>
      </c>
      <c r="O46" s="2">
        <v>765</v>
      </c>
      <c r="P46" s="2">
        <v>149</v>
      </c>
      <c r="Q46" s="2">
        <v>155</v>
      </c>
      <c r="R46" s="2">
        <v>175</v>
      </c>
      <c r="S46" s="2">
        <v>133</v>
      </c>
      <c r="T46" s="2">
        <v>79</v>
      </c>
      <c r="U46" s="16">
        <v>74</v>
      </c>
    </row>
    <row r="47" spans="2:22" x14ac:dyDescent="0.2">
      <c r="E47" s="17"/>
      <c r="F47" s="26"/>
      <c r="G47" s="29">
        <v>100</v>
      </c>
      <c r="H47" s="31">
        <v>49.934554973822003</v>
      </c>
      <c r="I47" s="5">
        <v>10.013089005236001</v>
      </c>
      <c r="J47" s="5">
        <v>11.387434554974</v>
      </c>
      <c r="K47" s="5">
        <v>11.780104712042</v>
      </c>
      <c r="L47" s="5">
        <v>7.9188481675390001</v>
      </c>
      <c r="M47" s="5">
        <v>5.1701570680630002</v>
      </c>
      <c r="N47" s="5">
        <v>3.6649214659689999</v>
      </c>
      <c r="O47" s="5">
        <v>50.065445026177997</v>
      </c>
      <c r="P47" s="5">
        <v>9.7513089005240001</v>
      </c>
      <c r="Q47" s="5">
        <v>10.143979057592</v>
      </c>
      <c r="R47" s="5">
        <v>11.452879581152001</v>
      </c>
      <c r="S47" s="5">
        <v>8.7041884816750006</v>
      </c>
      <c r="T47" s="5">
        <v>5.1701570680630002</v>
      </c>
      <c r="U47" s="30">
        <v>4.8429319371729997</v>
      </c>
    </row>
    <row r="49" spans="2:22" x14ac:dyDescent="0.2">
      <c r="B49" s="22" t="str">
        <f xml:space="preserve"> HYPERLINK("#'目次'!B10", "[4]")</f>
        <v>[4]</v>
      </c>
      <c r="C49" s="56" t="s">
        <v>45</v>
      </c>
      <c r="D49" s="57"/>
      <c r="E49" s="57"/>
      <c r="F49" s="57"/>
      <c r="G49" s="57"/>
      <c r="H49" s="57"/>
      <c r="I49" s="57"/>
      <c r="J49" s="57"/>
      <c r="K49" s="57"/>
      <c r="L49" s="57"/>
      <c r="M49" s="57"/>
      <c r="N49" s="57"/>
      <c r="O49" s="57"/>
      <c r="P49" s="57"/>
      <c r="Q49" s="57"/>
      <c r="R49" s="57"/>
      <c r="S49" s="57"/>
      <c r="T49" s="57"/>
      <c r="U49" s="57"/>
      <c r="V49" s="57"/>
    </row>
    <row r="52" spans="2:22" x14ac:dyDescent="0.2">
      <c r="C52" s="56" t="s">
        <v>12</v>
      </c>
      <c r="D52" s="57"/>
      <c r="E52" s="57"/>
      <c r="F52" s="57"/>
      <c r="G52" s="57"/>
      <c r="H52" s="57"/>
      <c r="I52" s="57"/>
      <c r="J52" s="57"/>
      <c r="K52" s="57"/>
      <c r="L52" s="57"/>
      <c r="M52" s="57"/>
      <c r="N52" s="57"/>
      <c r="O52" s="57"/>
      <c r="P52" s="57"/>
      <c r="Q52" s="57"/>
      <c r="R52" s="57"/>
      <c r="S52" s="57"/>
      <c r="T52" s="57"/>
      <c r="U52" s="57"/>
      <c r="V52" s="57"/>
    </row>
    <row r="53" spans="2:22" ht="221" x14ac:dyDescent="0.2">
      <c r="E53" s="58"/>
      <c r="F53" s="59"/>
      <c r="G53" s="24" t="s">
        <v>13</v>
      </c>
      <c r="H53" s="20" t="s">
        <v>46</v>
      </c>
      <c r="I53" s="3" t="s">
        <v>47</v>
      </c>
      <c r="J53" s="3" t="s">
        <v>48</v>
      </c>
      <c r="K53" s="3" t="s">
        <v>49</v>
      </c>
      <c r="L53" s="3" t="s">
        <v>50</v>
      </c>
      <c r="M53" s="3" t="s">
        <v>51</v>
      </c>
      <c r="N53" s="25" t="s">
        <v>52</v>
      </c>
    </row>
    <row r="54" spans="2:22" x14ac:dyDescent="0.2">
      <c r="E54" s="60"/>
      <c r="F54" s="61"/>
      <c r="G54" s="19"/>
      <c r="H54" s="28"/>
      <c r="I54" s="6"/>
      <c r="J54" s="6"/>
      <c r="K54" s="6"/>
      <c r="L54" s="6"/>
      <c r="M54" s="6"/>
      <c r="N54" s="21"/>
    </row>
    <row r="55" spans="2:22" x14ac:dyDescent="0.2">
      <c r="E55" s="7" t="s">
        <v>18</v>
      </c>
      <c r="F55" s="8"/>
      <c r="G55" s="23">
        <v>1367</v>
      </c>
      <c r="H55" s="18">
        <v>79</v>
      </c>
      <c r="I55" s="4">
        <v>948</v>
      </c>
      <c r="J55" s="4">
        <v>22</v>
      </c>
      <c r="K55" s="4">
        <v>82</v>
      </c>
      <c r="L55" s="4">
        <v>227</v>
      </c>
      <c r="M55" s="4">
        <v>331</v>
      </c>
      <c r="N55" s="32">
        <v>9</v>
      </c>
    </row>
    <row r="56" spans="2:22" x14ac:dyDescent="0.2">
      <c r="E56" s="14"/>
      <c r="F56" s="11"/>
      <c r="G56" s="9">
        <v>100</v>
      </c>
      <c r="H56" s="15">
        <v>5.7790782735919999</v>
      </c>
      <c r="I56" s="1">
        <v>69.348939283101998</v>
      </c>
      <c r="J56" s="1">
        <v>1.609363569861</v>
      </c>
      <c r="K56" s="1">
        <v>5.9985369422090002</v>
      </c>
      <c r="L56" s="1">
        <v>16.605705925384001</v>
      </c>
      <c r="M56" s="1">
        <v>24.213606437454001</v>
      </c>
      <c r="N56" s="10">
        <v>0.65837600585199996</v>
      </c>
    </row>
    <row r="57" spans="2:22" x14ac:dyDescent="0.2">
      <c r="E57" s="7" t="s">
        <v>19</v>
      </c>
      <c r="F57" s="8"/>
      <c r="G57" s="12">
        <v>1006</v>
      </c>
      <c r="H57" s="13">
        <v>63</v>
      </c>
      <c r="I57" s="2">
        <v>505</v>
      </c>
      <c r="J57" s="2">
        <v>12</v>
      </c>
      <c r="K57" s="2">
        <v>150</v>
      </c>
      <c r="L57" s="2">
        <v>262</v>
      </c>
      <c r="M57" s="2">
        <v>424</v>
      </c>
      <c r="N57" s="16">
        <v>14</v>
      </c>
    </row>
    <row r="58" spans="2:22" x14ac:dyDescent="0.2">
      <c r="E58" s="14"/>
      <c r="F58" s="11"/>
      <c r="G58" s="9">
        <v>100</v>
      </c>
      <c r="H58" s="15">
        <v>6.2624254473159997</v>
      </c>
      <c r="I58" s="1">
        <v>50.198807157057999</v>
      </c>
      <c r="J58" s="1">
        <v>1.1928429423460001</v>
      </c>
      <c r="K58" s="1">
        <v>14.910536779324</v>
      </c>
      <c r="L58" s="1">
        <v>26.043737574552999</v>
      </c>
      <c r="M58" s="1">
        <v>42.147117296223001</v>
      </c>
      <c r="N58" s="10">
        <v>1.391650099404</v>
      </c>
    </row>
    <row r="59" spans="2:22" x14ac:dyDescent="0.2">
      <c r="E59" s="7" t="s">
        <v>20</v>
      </c>
      <c r="F59" s="8"/>
      <c r="G59" s="12">
        <v>1043</v>
      </c>
      <c r="H59" s="13">
        <v>72</v>
      </c>
      <c r="I59" s="2">
        <v>535</v>
      </c>
      <c r="J59" s="2">
        <v>12</v>
      </c>
      <c r="K59" s="2">
        <v>185</v>
      </c>
      <c r="L59" s="2">
        <v>238</v>
      </c>
      <c r="M59" s="2">
        <v>435</v>
      </c>
      <c r="N59" s="16">
        <v>1</v>
      </c>
    </row>
    <row r="60" spans="2:22" x14ac:dyDescent="0.2">
      <c r="E60" s="14"/>
      <c r="F60" s="11"/>
      <c r="G60" s="9">
        <v>100</v>
      </c>
      <c r="H60" s="15">
        <v>6.9031639501440001</v>
      </c>
      <c r="I60" s="1">
        <v>51.294343240651997</v>
      </c>
      <c r="J60" s="1">
        <v>1.150527325024</v>
      </c>
      <c r="K60" s="1">
        <v>17.737296260786</v>
      </c>
      <c r="L60" s="1">
        <v>22.818791946308998</v>
      </c>
      <c r="M60" s="1">
        <v>41.706615532119002</v>
      </c>
      <c r="N60" s="10">
        <v>9.5877277085000004E-2</v>
      </c>
    </row>
    <row r="61" spans="2:22" x14ac:dyDescent="0.2">
      <c r="E61" s="7" t="s">
        <v>21</v>
      </c>
      <c r="F61" s="8"/>
      <c r="G61" s="12">
        <v>1528</v>
      </c>
      <c r="H61" s="13">
        <v>72</v>
      </c>
      <c r="I61" s="2">
        <v>1007</v>
      </c>
      <c r="J61" s="2">
        <v>15</v>
      </c>
      <c r="K61" s="2">
        <v>197</v>
      </c>
      <c r="L61" s="2">
        <v>205</v>
      </c>
      <c r="M61" s="2">
        <v>417</v>
      </c>
      <c r="N61" s="16">
        <v>32</v>
      </c>
    </row>
    <row r="62" spans="2:22" x14ac:dyDescent="0.2">
      <c r="E62" s="17"/>
      <c r="F62" s="26"/>
      <c r="G62" s="29">
        <v>100</v>
      </c>
      <c r="H62" s="31">
        <v>4.7120418848170003</v>
      </c>
      <c r="I62" s="5">
        <v>65.903141361256999</v>
      </c>
      <c r="J62" s="5">
        <v>0.98167539267000004</v>
      </c>
      <c r="K62" s="5">
        <v>12.892670157068</v>
      </c>
      <c r="L62" s="5">
        <v>13.416230366492</v>
      </c>
      <c r="M62" s="5">
        <v>27.290575916230001</v>
      </c>
      <c r="N62" s="30">
        <v>2.0942408376959998</v>
      </c>
    </row>
    <row r="64" spans="2:22" x14ac:dyDescent="0.2">
      <c r="B64" s="22" t="str">
        <f xml:space="preserve"> HYPERLINK("#'目次'!B11", "[5]")</f>
        <v>[5]</v>
      </c>
      <c r="C64" s="56" t="s">
        <v>55</v>
      </c>
      <c r="D64" s="57"/>
      <c r="E64" s="57"/>
      <c r="F64" s="57"/>
      <c r="G64" s="57"/>
      <c r="H64" s="57"/>
      <c r="I64" s="57"/>
      <c r="J64" s="57"/>
      <c r="K64" s="57"/>
      <c r="L64" s="57"/>
      <c r="M64" s="57"/>
      <c r="N64" s="57"/>
      <c r="O64" s="57"/>
      <c r="P64" s="57"/>
      <c r="Q64" s="57"/>
      <c r="R64" s="57"/>
      <c r="S64" s="57"/>
      <c r="T64" s="57"/>
      <c r="U64" s="57"/>
      <c r="V64" s="57"/>
    </row>
    <row r="67" spans="2:22" x14ac:dyDescent="0.2">
      <c r="C67" s="56" t="s">
        <v>12</v>
      </c>
      <c r="D67" s="57"/>
      <c r="E67" s="57"/>
      <c r="F67" s="57"/>
      <c r="G67" s="57"/>
      <c r="H67" s="57"/>
      <c r="I67" s="57"/>
      <c r="J67" s="57"/>
      <c r="K67" s="57"/>
      <c r="L67" s="57"/>
      <c r="M67" s="57"/>
      <c r="N67" s="57"/>
      <c r="O67" s="57"/>
      <c r="P67" s="57"/>
      <c r="Q67" s="57"/>
      <c r="R67" s="57"/>
      <c r="S67" s="57"/>
      <c r="T67" s="57"/>
      <c r="U67" s="57"/>
      <c r="V67" s="57"/>
    </row>
    <row r="68" spans="2:22" ht="104" x14ac:dyDescent="0.2">
      <c r="E68" s="58"/>
      <c r="F68" s="59"/>
      <c r="G68" s="24" t="s">
        <v>13</v>
      </c>
      <c r="H68" s="20" t="s">
        <v>56</v>
      </c>
      <c r="I68" s="3" t="s">
        <v>57</v>
      </c>
      <c r="J68" s="3" t="s">
        <v>58</v>
      </c>
      <c r="K68" s="3" t="s">
        <v>59</v>
      </c>
      <c r="L68" s="3" t="s">
        <v>60</v>
      </c>
      <c r="M68" s="3" t="s">
        <v>61</v>
      </c>
      <c r="N68" s="25" t="s">
        <v>52</v>
      </c>
    </row>
    <row r="69" spans="2:22" x14ac:dyDescent="0.2">
      <c r="E69" s="60"/>
      <c r="F69" s="61"/>
      <c r="G69" s="19"/>
      <c r="H69" s="28"/>
      <c r="I69" s="6"/>
      <c r="J69" s="6"/>
      <c r="K69" s="6"/>
      <c r="L69" s="6"/>
      <c r="M69" s="6"/>
      <c r="N69" s="21"/>
    </row>
    <row r="70" spans="2:22" x14ac:dyDescent="0.2">
      <c r="E70" s="7" t="s">
        <v>19</v>
      </c>
      <c r="F70" s="8"/>
      <c r="G70" s="12">
        <v>1006</v>
      </c>
      <c r="H70" s="13">
        <v>361</v>
      </c>
      <c r="I70" s="2">
        <v>440</v>
      </c>
      <c r="J70" s="2">
        <v>11</v>
      </c>
      <c r="K70" s="2">
        <v>77</v>
      </c>
      <c r="L70" s="2">
        <v>45</v>
      </c>
      <c r="M70" s="2">
        <v>58</v>
      </c>
      <c r="N70" s="16">
        <v>14</v>
      </c>
    </row>
    <row r="71" spans="2:22" x14ac:dyDescent="0.2">
      <c r="E71" s="14"/>
      <c r="F71" s="11"/>
      <c r="G71" s="9">
        <v>100</v>
      </c>
      <c r="H71" s="15">
        <v>35.884691848907003</v>
      </c>
      <c r="I71" s="1">
        <v>43.737574552684002</v>
      </c>
      <c r="J71" s="1">
        <v>1.0934393638169999</v>
      </c>
      <c r="K71" s="1">
        <v>7.6540755467199997</v>
      </c>
      <c r="L71" s="1">
        <v>4.473161033797</v>
      </c>
      <c r="M71" s="1">
        <v>5.7654075546719996</v>
      </c>
      <c r="N71" s="10">
        <v>1.391650099404</v>
      </c>
    </row>
    <row r="72" spans="2:22" x14ac:dyDescent="0.2">
      <c r="E72" s="7" t="s">
        <v>20</v>
      </c>
      <c r="F72" s="8"/>
      <c r="G72" s="12">
        <v>1043</v>
      </c>
      <c r="H72" s="13">
        <v>425</v>
      </c>
      <c r="I72" s="2">
        <v>503</v>
      </c>
      <c r="J72" s="2">
        <v>5</v>
      </c>
      <c r="K72" s="2">
        <v>71</v>
      </c>
      <c r="L72" s="2">
        <v>14</v>
      </c>
      <c r="M72" s="2">
        <v>19</v>
      </c>
      <c r="N72" s="16">
        <v>6</v>
      </c>
    </row>
    <row r="73" spans="2:22" x14ac:dyDescent="0.2">
      <c r="E73" s="14"/>
      <c r="F73" s="11"/>
      <c r="G73" s="9">
        <v>100</v>
      </c>
      <c r="H73" s="15">
        <v>40.747842761266</v>
      </c>
      <c r="I73" s="1">
        <v>48.226270373920997</v>
      </c>
      <c r="J73" s="1">
        <v>0.47938638542700002</v>
      </c>
      <c r="K73" s="1">
        <v>6.8072866730579999</v>
      </c>
      <c r="L73" s="1">
        <v>1.342281879195</v>
      </c>
      <c r="M73" s="1">
        <v>1.8216682646210001</v>
      </c>
      <c r="N73" s="10">
        <v>0.57526366251200001</v>
      </c>
    </row>
    <row r="74" spans="2:22" x14ac:dyDescent="0.2">
      <c r="E74" s="7" t="s">
        <v>21</v>
      </c>
      <c r="F74" s="8"/>
      <c r="G74" s="12">
        <v>1528</v>
      </c>
      <c r="H74" s="13">
        <v>458</v>
      </c>
      <c r="I74" s="2">
        <v>973</v>
      </c>
      <c r="J74" s="2">
        <v>0</v>
      </c>
      <c r="K74" s="2">
        <v>34</v>
      </c>
      <c r="L74" s="2">
        <v>10</v>
      </c>
      <c r="M74" s="2">
        <v>31</v>
      </c>
      <c r="N74" s="16">
        <v>22</v>
      </c>
    </row>
    <row r="75" spans="2:22" x14ac:dyDescent="0.2">
      <c r="E75" s="17"/>
      <c r="F75" s="26"/>
      <c r="G75" s="29">
        <v>100</v>
      </c>
      <c r="H75" s="31">
        <v>29.973821989529</v>
      </c>
      <c r="I75" s="5">
        <v>63.678010471203997</v>
      </c>
      <c r="J75" s="39" t="s">
        <v>17</v>
      </c>
      <c r="K75" s="5">
        <v>2.2251308900520002</v>
      </c>
      <c r="L75" s="5">
        <v>0.65445026177999999</v>
      </c>
      <c r="M75" s="5">
        <v>2.028795811518</v>
      </c>
      <c r="N75" s="30">
        <v>1.4397905759159999</v>
      </c>
    </row>
    <row r="77" spans="2:22" x14ac:dyDescent="0.2">
      <c r="B77" s="22" t="str">
        <f xml:space="preserve"> HYPERLINK("#'目次'!B12", "[6]")</f>
        <v>[6]</v>
      </c>
      <c r="C77" s="56" t="s">
        <v>64</v>
      </c>
      <c r="D77" s="57"/>
      <c r="E77" s="57"/>
      <c r="F77" s="57"/>
      <c r="G77" s="57"/>
      <c r="H77" s="57"/>
      <c r="I77" s="57"/>
      <c r="J77" s="57"/>
      <c r="K77" s="57"/>
      <c r="L77" s="57"/>
      <c r="M77" s="57"/>
      <c r="N77" s="57"/>
      <c r="O77" s="57"/>
      <c r="P77" s="57"/>
      <c r="Q77" s="57"/>
      <c r="R77" s="57"/>
      <c r="S77" s="57"/>
      <c r="T77" s="57"/>
      <c r="U77" s="57"/>
      <c r="V77" s="57"/>
    </row>
    <row r="80" spans="2:22" x14ac:dyDescent="0.2">
      <c r="C80" s="56" t="s">
        <v>12</v>
      </c>
      <c r="D80" s="57"/>
      <c r="E80" s="57"/>
      <c r="F80" s="57"/>
      <c r="G80" s="57"/>
      <c r="H80" s="57"/>
      <c r="I80" s="57"/>
      <c r="J80" s="57"/>
      <c r="K80" s="57"/>
      <c r="L80" s="57"/>
      <c r="M80" s="57"/>
      <c r="N80" s="57"/>
      <c r="O80" s="57"/>
      <c r="P80" s="57"/>
      <c r="Q80" s="57"/>
      <c r="R80" s="57"/>
      <c r="S80" s="57"/>
      <c r="T80" s="57"/>
      <c r="U80" s="57"/>
      <c r="V80" s="57"/>
    </row>
    <row r="81" spans="2:23" ht="26" x14ac:dyDescent="0.2">
      <c r="E81" s="58"/>
      <c r="F81" s="59"/>
      <c r="G81" s="24" t="s">
        <v>13</v>
      </c>
      <c r="H81" s="20" t="s">
        <v>65</v>
      </c>
      <c r="I81" s="3" t="s">
        <v>66</v>
      </c>
      <c r="J81" s="3" t="s">
        <v>67</v>
      </c>
      <c r="K81" s="3" t="s">
        <v>68</v>
      </c>
      <c r="L81" s="3" t="s">
        <v>69</v>
      </c>
      <c r="M81" s="3" t="s">
        <v>70</v>
      </c>
      <c r="N81" s="3" t="s">
        <v>52</v>
      </c>
      <c r="O81" s="3" t="s">
        <v>71</v>
      </c>
      <c r="P81" s="25" t="s">
        <v>36</v>
      </c>
    </row>
    <row r="82" spans="2:23" x14ac:dyDescent="0.2">
      <c r="E82" s="60"/>
      <c r="F82" s="61"/>
      <c r="G82" s="19"/>
      <c r="H82" s="28"/>
      <c r="I82" s="6"/>
      <c r="J82" s="6"/>
      <c r="K82" s="6"/>
      <c r="L82" s="6"/>
      <c r="M82" s="6"/>
      <c r="N82" s="6"/>
      <c r="O82" s="6"/>
      <c r="P82" s="21"/>
    </row>
    <row r="83" spans="2:23" x14ac:dyDescent="0.2">
      <c r="E83" s="7" t="s">
        <v>18</v>
      </c>
      <c r="F83" s="8"/>
      <c r="G83" s="23">
        <v>1367</v>
      </c>
      <c r="H83" s="18">
        <v>206</v>
      </c>
      <c r="I83" s="4">
        <v>637</v>
      </c>
      <c r="J83" s="4">
        <v>288</v>
      </c>
      <c r="K83" s="4">
        <v>104</v>
      </c>
      <c r="L83" s="4">
        <v>50</v>
      </c>
      <c r="M83" s="4">
        <v>72</v>
      </c>
      <c r="N83" s="4">
        <v>10</v>
      </c>
      <c r="O83" s="45" t="s">
        <v>17</v>
      </c>
      <c r="P83" s="43" t="s">
        <v>17</v>
      </c>
    </row>
    <row r="84" spans="2:23" x14ac:dyDescent="0.2">
      <c r="E84" s="14"/>
      <c r="F84" s="11"/>
      <c r="G84" s="9">
        <v>100</v>
      </c>
      <c r="H84" s="15">
        <v>15.069495245062001</v>
      </c>
      <c r="I84" s="1">
        <v>46.598390636429997</v>
      </c>
      <c r="J84" s="1">
        <v>21.068032187271001</v>
      </c>
      <c r="K84" s="1">
        <v>7.6079005120699996</v>
      </c>
      <c r="L84" s="1">
        <v>3.657644476957</v>
      </c>
      <c r="M84" s="1">
        <v>5.2670080468179998</v>
      </c>
      <c r="N84" s="1">
        <v>0.73152889539099997</v>
      </c>
      <c r="O84" s="1">
        <v>2.5865880619010002</v>
      </c>
      <c r="P84" s="10">
        <v>1.4911429518649999</v>
      </c>
    </row>
    <row r="85" spans="2:23" x14ac:dyDescent="0.2">
      <c r="E85" s="7" t="s">
        <v>19</v>
      </c>
      <c r="F85" s="8"/>
      <c r="G85" s="12">
        <v>1006</v>
      </c>
      <c r="H85" s="13">
        <v>370</v>
      </c>
      <c r="I85" s="2">
        <v>499</v>
      </c>
      <c r="J85" s="2">
        <v>75</v>
      </c>
      <c r="K85" s="2">
        <v>17</v>
      </c>
      <c r="L85" s="2">
        <v>17</v>
      </c>
      <c r="M85" s="2">
        <v>14</v>
      </c>
      <c r="N85" s="2">
        <v>14</v>
      </c>
      <c r="O85" s="35" t="s">
        <v>17</v>
      </c>
      <c r="P85" s="36" t="s">
        <v>17</v>
      </c>
    </row>
    <row r="86" spans="2:23" x14ac:dyDescent="0.2">
      <c r="E86" s="14"/>
      <c r="F86" s="11"/>
      <c r="G86" s="9">
        <v>100</v>
      </c>
      <c r="H86" s="15">
        <v>36.779324055666002</v>
      </c>
      <c r="I86" s="1">
        <v>49.602385685884997</v>
      </c>
      <c r="J86" s="1">
        <v>7.4552683896619998</v>
      </c>
      <c r="K86" s="1">
        <v>1.6898608349899999</v>
      </c>
      <c r="L86" s="1">
        <v>1.6898608349899999</v>
      </c>
      <c r="M86" s="1">
        <v>1.391650099404</v>
      </c>
      <c r="N86" s="1">
        <v>1.391650099404</v>
      </c>
      <c r="O86" s="1">
        <v>1.8578629032259999</v>
      </c>
      <c r="P86" s="10">
        <v>1.006015544029</v>
      </c>
    </row>
    <row r="87" spans="2:23" x14ac:dyDescent="0.2">
      <c r="E87" s="7" t="s">
        <v>20</v>
      </c>
      <c r="F87" s="8"/>
      <c r="G87" s="12">
        <v>1043</v>
      </c>
      <c r="H87" s="13">
        <v>431</v>
      </c>
      <c r="I87" s="2">
        <v>538</v>
      </c>
      <c r="J87" s="2">
        <v>39</v>
      </c>
      <c r="K87" s="2">
        <v>6</v>
      </c>
      <c r="L87" s="2">
        <v>7</v>
      </c>
      <c r="M87" s="2">
        <v>6</v>
      </c>
      <c r="N87" s="2">
        <v>16</v>
      </c>
      <c r="O87" s="35" t="s">
        <v>17</v>
      </c>
      <c r="P87" s="36" t="s">
        <v>17</v>
      </c>
    </row>
    <row r="88" spans="2:23" x14ac:dyDescent="0.2">
      <c r="E88" s="14"/>
      <c r="F88" s="11"/>
      <c r="G88" s="9">
        <v>100</v>
      </c>
      <c r="H88" s="15">
        <v>41.323106423778</v>
      </c>
      <c r="I88" s="1">
        <v>51.581975071907998</v>
      </c>
      <c r="J88" s="1">
        <v>3.7392138063279998</v>
      </c>
      <c r="K88" s="1">
        <v>0.57526366251200001</v>
      </c>
      <c r="L88" s="1">
        <v>0.67114093959700005</v>
      </c>
      <c r="M88" s="1">
        <v>0.57526366251200001</v>
      </c>
      <c r="N88" s="1">
        <v>1.5340364333650001</v>
      </c>
      <c r="O88" s="1">
        <v>1.67964946446</v>
      </c>
      <c r="P88" s="10">
        <v>0.77081554353199999</v>
      </c>
    </row>
    <row r="89" spans="2:23" x14ac:dyDescent="0.2">
      <c r="E89" s="7" t="s">
        <v>21</v>
      </c>
      <c r="F89" s="8"/>
      <c r="G89" s="12">
        <v>1528</v>
      </c>
      <c r="H89" s="13">
        <v>472</v>
      </c>
      <c r="I89" s="2">
        <v>1001</v>
      </c>
      <c r="J89" s="2">
        <v>31</v>
      </c>
      <c r="K89" s="2">
        <v>13</v>
      </c>
      <c r="L89" s="2">
        <v>1</v>
      </c>
      <c r="M89" s="2">
        <v>2</v>
      </c>
      <c r="N89" s="2">
        <v>8</v>
      </c>
      <c r="O89" s="35" t="s">
        <v>17</v>
      </c>
      <c r="P89" s="36" t="s">
        <v>17</v>
      </c>
    </row>
    <row r="90" spans="2:23" x14ac:dyDescent="0.2">
      <c r="E90" s="17"/>
      <c r="F90" s="26"/>
      <c r="G90" s="29">
        <v>100</v>
      </c>
      <c r="H90" s="31">
        <v>30.890052356020998</v>
      </c>
      <c r="I90" s="5">
        <v>65.510471204187994</v>
      </c>
      <c r="J90" s="5">
        <v>2.028795811518</v>
      </c>
      <c r="K90" s="5">
        <v>0.85078534031399999</v>
      </c>
      <c r="L90" s="5">
        <v>6.5445026177999993E-2</v>
      </c>
      <c r="M90" s="5">
        <v>0.13089005235599999</v>
      </c>
      <c r="N90" s="5">
        <v>0.52356020942399994</v>
      </c>
      <c r="O90" s="5">
        <v>1.738157894737</v>
      </c>
      <c r="P90" s="30">
        <v>0.60706117211699995</v>
      </c>
    </row>
    <row r="92" spans="2:23" x14ac:dyDescent="0.2">
      <c r="B92" s="22" t="str">
        <f xml:space="preserve"> HYPERLINK("#'目次'!B13", "[7]")</f>
        <v>[7]</v>
      </c>
      <c r="C92" s="56" t="s">
        <v>74</v>
      </c>
      <c r="D92" s="57"/>
      <c r="E92" s="57"/>
      <c r="F92" s="57"/>
      <c r="G92" s="57"/>
      <c r="H92" s="57"/>
      <c r="I92" s="57"/>
      <c r="J92" s="57"/>
      <c r="K92" s="57"/>
      <c r="L92" s="57"/>
      <c r="M92" s="57"/>
      <c r="N92" s="57"/>
      <c r="O92" s="57"/>
      <c r="P92" s="57"/>
      <c r="Q92" s="57"/>
      <c r="R92" s="57"/>
      <c r="S92" s="57"/>
      <c r="T92" s="57"/>
      <c r="U92" s="57"/>
      <c r="V92" s="57"/>
    </row>
    <row r="95" spans="2:23" x14ac:dyDescent="0.2">
      <c r="C95" s="56" t="s">
        <v>12</v>
      </c>
      <c r="D95" s="57"/>
      <c r="E95" s="57"/>
      <c r="F95" s="57"/>
      <c r="G95" s="57"/>
      <c r="H95" s="57"/>
      <c r="I95" s="57"/>
      <c r="J95" s="57"/>
      <c r="K95" s="57"/>
      <c r="L95" s="57"/>
      <c r="M95" s="57"/>
      <c r="N95" s="57"/>
      <c r="O95" s="57"/>
      <c r="P95" s="57"/>
      <c r="Q95" s="57"/>
      <c r="R95" s="57"/>
      <c r="S95" s="57"/>
      <c r="T95" s="57"/>
      <c r="U95" s="57"/>
      <c r="V95" s="57"/>
    </row>
    <row r="96" spans="2:23" ht="104" x14ac:dyDescent="0.2">
      <c r="E96" s="58"/>
      <c r="F96" s="59"/>
      <c r="G96" s="24" t="s">
        <v>13</v>
      </c>
      <c r="H96" s="20" t="s">
        <v>40</v>
      </c>
      <c r="I96" s="3" t="s">
        <v>56</v>
      </c>
      <c r="J96" s="3" t="s">
        <v>57</v>
      </c>
      <c r="K96" s="3" t="s">
        <v>58</v>
      </c>
      <c r="L96" s="3" t="s">
        <v>59</v>
      </c>
      <c r="M96" s="3" t="s">
        <v>60</v>
      </c>
      <c r="N96" s="3" t="s">
        <v>61</v>
      </c>
      <c r="O96" s="3" t="s">
        <v>52</v>
      </c>
      <c r="P96" s="3" t="s">
        <v>41</v>
      </c>
      <c r="Q96" s="3" t="s">
        <v>56</v>
      </c>
      <c r="R96" s="3" t="s">
        <v>57</v>
      </c>
      <c r="S96" s="3" t="s">
        <v>58</v>
      </c>
      <c r="T96" s="3" t="s">
        <v>59</v>
      </c>
      <c r="U96" s="3" t="s">
        <v>60</v>
      </c>
      <c r="V96" s="3" t="s">
        <v>61</v>
      </c>
      <c r="W96" s="25" t="s">
        <v>52</v>
      </c>
    </row>
    <row r="97" spans="2:23" x14ac:dyDescent="0.2">
      <c r="E97" s="60"/>
      <c r="F97" s="61"/>
      <c r="G97" s="19"/>
      <c r="H97" s="28"/>
      <c r="I97" s="6"/>
      <c r="J97" s="6"/>
      <c r="K97" s="6"/>
      <c r="L97" s="6"/>
      <c r="M97" s="6"/>
      <c r="N97" s="6"/>
      <c r="O97" s="6"/>
      <c r="P97" s="6"/>
      <c r="Q97" s="6"/>
      <c r="R97" s="6"/>
      <c r="S97" s="6"/>
      <c r="T97" s="6"/>
      <c r="U97" s="6"/>
      <c r="V97" s="6"/>
      <c r="W97" s="21"/>
    </row>
    <row r="98" spans="2:23" x14ac:dyDescent="0.2">
      <c r="E98" s="7" t="s">
        <v>18</v>
      </c>
      <c r="F98" s="8"/>
      <c r="G98" s="23">
        <v>1367</v>
      </c>
      <c r="H98" s="18">
        <v>651</v>
      </c>
      <c r="I98" s="4">
        <v>73</v>
      </c>
      <c r="J98" s="4">
        <v>276</v>
      </c>
      <c r="K98" s="4">
        <v>41</v>
      </c>
      <c r="L98" s="4">
        <v>164</v>
      </c>
      <c r="M98" s="4">
        <v>65</v>
      </c>
      <c r="N98" s="4">
        <v>27</v>
      </c>
      <c r="O98" s="4">
        <v>5</v>
      </c>
      <c r="P98" s="4">
        <v>716</v>
      </c>
      <c r="Q98" s="4">
        <v>109</v>
      </c>
      <c r="R98" s="4">
        <v>256</v>
      </c>
      <c r="S98" s="4">
        <v>20</v>
      </c>
      <c r="T98" s="4">
        <v>199</v>
      </c>
      <c r="U98" s="4">
        <v>66</v>
      </c>
      <c r="V98" s="4">
        <v>61</v>
      </c>
      <c r="W98" s="32">
        <v>5</v>
      </c>
    </row>
    <row r="99" spans="2:23" x14ac:dyDescent="0.2">
      <c r="E99" s="14"/>
      <c r="F99" s="11"/>
      <c r="G99" s="9">
        <v>100</v>
      </c>
      <c r="H99" s="15">
        <v>47.622531089977997</v>
      </c>
      <c r="I99" s="1">
        <v>5.340160936357</v>
      </c>
      <c r="J99" s="1">
        <v>20.190197512802001</v>
      </c>
      <c r="K99" s="1">
        <v>2.9992684711050002</v>
      </c>
      <c r="L99" s="1">
        <v>11.997073884418</v>
      </c>
      <c r="M99" s="1">
        <v>4.7549378200439998</v>
      </c>
      <c r="N99" s="1">
        <v>1.9751280175570001</v>
      </c>
      <c r="O99" s="1">
        <v>0.36576444769599997</v>
      </c>
      <c r="P99" s="1">
        <v>52.377468910022003</v>
      </c>
      <c r="Q99" s="1">
        <v>7.9736649597660003</v>
      </c>
      <c r="R99" s="1">
        <v>18.727139722019</v>
      </c>
      <c r="S99" s="1">
        <v>1.463057790783</v>
      </c>
      <c r="T99" s="1">
        <v>14.557425018288001</v>
      </c>
      <c r="U99" s="1">
        <v>4.8280907095829999</v>
      </c>
      <c r="V99" s="1">
        <v>4.4623262618870001</v>
      </c>
      <c r="W99" s="10">
        <v>0.36576444769599997</v>
      </c>
    </row>
    <row r="100" spans="2:23" x14ac:dyDescent="0.2">
      <c r="E100" s="7" t="s">
        <v>19</v>
      </c>
      <c r="F100" s="8"/>
      <c r="G100" s="12">
        <v>1006</v>
      </c>
      <c r="H100" s="13">
        <v>425</v>
      </c>
      <c r="I100" s="2">
        <v>118</v>
      </c>
      <c r="J100" s="2">
        <v>229</v>
      </c>
      <c r="K100" s="2">
        <v>3</v>
      </c>
      <c r="L100" s="2">
        <v>34</v>
      </c>
      <c r="M100" s="2">
        <v>14</v>
      </c>
      <c r="N100" s="2">
        <v>19</v>
      </c>
      <c r="O100" s="2">
        <v>8</v>
      </c>
      <c r="P100" s="2">
        <v>581</v>
      </c>
      <c r="Q100" s="2">
        <v>243</v>
      </c>
      <c r="R100" s="2">
        <v>211</v>
      </c>
      <c r="S100" s="2">
        <v>8</v>
      </c>
      <c r="T100" s="2">
        <v>43</v>
      </c>
      <c r="U100" s="2">
        <v>31</v>
      </c>
      <c r="V100" s="2">
        <v>39</v>
      </c>
      <c r="W100" s="16">
        <v>6</v>
      </c>
    </row>
    <row r="101" spans="2:23" x14ac:dyDescent="0.2">
      <c r="E101" s="14"/>
      <c r="F101" s="11"/>
      <c r="G101" s="9">
        <v>100</v>
      </c>
      <c r="H101" s="15">
        <v>42.246520874750999</v>
      </c>
      <c r="I101" s="1">
        <v>11.729622266402</v>
      </c>
      <c r="J101" s="1">
        <v>22.763419483101</v>
      </c>
      <c r="K101" s="1">
        <v>0.29821073558599998</v>
      </c>
      <c r="L101" s="1">
        <v>3.3797216699799999</v>
      </c>
      <c r="M101" s="1">
        <v>1.391650099404</v>
      </c>
      <c r="N101" s="1">
        <v>1.8886679920480001</v>
      </c>
      <c r="O101" s="1">
        <v>0.79522862823100005</v>
      </c>
      <c r="P101" s="1">
        <v>57.753479125249001</v>
      </c>
      <c r="Q101" s="1">
        <v>24.155069582505</v>
      </c>
      <c r="R101" s="1">
        <v>20.974155069582999</v>
      </c>
      <c r="S101" s="1">
        <v>0.79522862823100005</v>
      </c>
      <c r="T101" s="1">
        <v>4.2743538767400002</v>
      </c>
      <c r="U101" s="1">
        <v>3.0815109343940001</v>
      </c>
      <c r="V101" s="1">
        <v>3.876739562624</v>
      </c>
      <c r="W101" s="10">
        <v>0.59642147117300004</v>
      </c>
    </row>
    <row r="102" spans="2:23" x14ac:dyDescent="0.2">
      <c r="E102" s="7" t="s">
        <v>20</v>
      </c>
      <c r="F102" s="8"/>
      <c r="G102" s="12">
        <v>1043</v>
      </c>
      <c r="H102" s="13">
        <v>469</v>
      </c>
      <c r="I102" s="2">
        <v>139</v>
      </c>
      <c r="J102" s="2">
        <v>273</v>
      </c>
      <c r="K102" s="2">
        <v>2</v>
      </c>
      <c r="L102" s="2">
        <v>35</v>
      </c>
      <c r="M102" s="2">
        <v>8</v>
      </c>
      <c r="N102" s="2">
        <v>8</v>
      </c>
      <c r="O102" s="2">
        <v>4</v>
      </c>
      <c r="P102" s="2">
        <v>574</v>
      </c>
      <c r="Q102" s="2">
        <v>286</v>
      </c>
      <c r="R102" s="2">
        <v>230</v>
      </c>
      <c r="S102" s="2">
        <v>3</v>
      </c>
      <c r="T102" s="2">
        <v>36</v>
      </c>
      <c r="U102" s="2">
        <v>6</v>
      </c>
      <c r="V102" s="2">
        <v>11</v>
      </c>
      <c r="W102" s="16">
        <v>2</v>
      </c>
    </row>
    <row r="103" spans="2:23" x14ac:dyDescent="0.2">
      <c r="E103" s="14"/>
      <c r="F103" s="11"/>
      <c r="G103" s="9">
        <v>100</v>
      </c>
      <c r="H103" s="15">
        <v>44.96644295302</v>
      </c>
      <c r="I103" s="1">
        <v>13.326941514861</v>
      </c>
      <c r="J103" s="1">
        <v>26.174496644295001</v>
      </c>
      <c r="K103" s="1">
        <v>0.19175455417100001</v>
      </c>
      <c r="L103" s="1">
        <v>3.355704697987</v>
      </c>
      <c r="M103" s="1">
        <v>0.76701821668299996</v>
      </c>
      <c r="N103" s="1">
        <v>0.76701821668299996</v>
      </c>
      <c r="O103" s="1">
        <v>0.38350910834099999</v>
      </c>
      <c r="P103" s="1">
        <v>55.03355704698</v>
      </c>
      <c r="Q103" s="1">
        <v>27.420901246404998</v>
      </c>
      <c r="R103" s="1">
        <v>22.051773729625999</v>
      </c>
      <c r="S103" s="1">
        <v>0.287631831256</v>
      </c>
      <c r="T103" s="1">
        <v>3.451581975072</v>
      </c>
      <c r="U103" s="1">
        <v>0.57526366251200001</v>
      </c>
      <c r="V103" s="1">
        <v>1.054650047939</v>
      </c>
      <c r="W103" s="10">
        <v>0.19175455417100001</v>
      </c>
    </row>
    <row r="104" spans="2:23" x14ac:dyDescent="0.2">
      <c r="E104" s="7" t="s">
        <v>21</v>
      </c>
      <c r="F104" s="8"/>
      <c r="G104" s="12">
        <v>1528</v>
      </c>
      <c r="H104" s="13">
        <v>763</v>
      </c>
      <c r="I104" s="2">
        <v>175</v>
      </c>
      <c r="J104" s="2">
        <v>538</v>
      </c>
      <c r="K104" s="2">
        <v>0</v>
      </c>
      <c r="L104" s="2">
        <v>20</v>
      </c>
      <c r="M104" s="2">
        <v>5</v>
      </c>
      <c r="N104" s="2">
        <v>14</v>
      </c>
      <c r="O104" s="2">
        <v>11</v>
      </c>
      <c r="P104" s="2">
        <v>765</v>
      </c>
      <c r="Q104" s="2">
        <v>283</v>
      </c>
      <c r="R104" s="2">
        <v>435</v>
      </c>
      <c r="S104" s="2">
        <v>0</v>
      </c>
      <c r="T104" s="2">
        <v>14</v>
      </c>
      <c r="U104" s="2">
        <v>5</v>
      </c>
      <c r="V104" s="2">
        <v>17</v>
      </c>
      <c r="W104" s="16">
        <v>11</v>
      </c>
    </row>
    <row r="105" spans="2:23" x14ac:dyDescent="0.2">
      <c r="E105" s="17"/>
      <c r="F105" s="26"/>
      <c r="G105" s="29">
        <v>100</v>
      </c>
      <c r="H105" s="31">
        <v>49.934554973822003</v>
      </c>
      <c r="I105" s="5">
        <v>11.452879581152001</v>
      </c>
      <c r="J105" s="5">
        <v>35.209424083770003</v>
      </c>
      <c r="K105" s="39" t="s">
        <v>17</v>
      </c>
      <c r="L105" s="5">
        <v>1.30890052356</v>
      </c>
      <c r="M105" s="5">
        <v>0.32722513088999999</v>
      </c>
      <c r="N105" s="5">
        <v>0.91623036649199996</v>
      </c>
      <c r="O105" s="5">
        <v>0.71989528795799995</v>
      </c>
      <c r="P105" s="5">
        <v>50.065445026177997</v>
      </c>
      <c r="Q105" s="5">
        <v>18.520942408377</v>
      </c>
      <c r="R105" s="5">
        <v>28.468586387435</v>
      </c>
      <c r="S105" s="39" t="s">
        <v>17</v>
      </c>
      <c r="T105" s="5">
        <v>0.91623036649199996</v>
      </c>
      <c r="U105" s="5">
        <v>0.32722513088999999</v>
      </c>
      <c r="V105" s="5">
        <v>1.1125654450260001</v>
      </c>
      <c r="W105" s="30">
        <v>0.71989528795799995</v>
      </c>
    </row>
    <row r="107" spans="2:23" x14ac:dyDescent="0.2">
      <c r="B107" s="22" t="str">
        <f xml:space="preserve"> HYPERLINK("#'目次'!B14", "[8]")</f>
        <v>[8]</v>
      </c>
      <c r="C107" s="56" t="s">
        <v>77</v>
      </c>
      <c r="D107" s="57"/>
      <c r="E107" s="57"/>
      <c r="F107" s="57"/>
      <c r="G107" s="57"/>
      <c r="H107" s="57"/>
      <c r="I107" s="57"/>
      <c r="J107" s="57"/>
      <c r="K107" s="57"/>
      <c r="L107" s="57"/>
      <c r="M107" s="57"/>
      <c r="N107" s="57"/>
      <c r="O107" s="57"/>
      <c r="P107" s="57"/>
      <c r="Q107" s="57"/>
      <c r="R107" s="57"/>
      <c r="S107" s="57"/>
      <c r="T107" s="57"/>
      <c r="U107" s="57"/>
      <c r="V107" s="57"/>
    </row>
    <row r="110" spans="2:23" x14ac:dyDescent="0.2">
      <c r="C110" s="56" t="s">
        <v>12</v>
      </c>
      <c r="D110" s="57"/>
      <c r="E110" s="57"/>
      <c r="F110" s="57"/>
      <c r="G110" s="57"/>
      <c r="H110" s="57"/>
      <c r="I110" s="57"/>
      <c r="J110" s="57"/>
      <c r="K110" s="57"/>
      <c r="L110" s="57"/>
      <c r="M110" s="57"/>
      <c r="N110" s="57"/>
      <c r="O110" s="57"/>
      <c r="P110" s="57"/>
      <c r="Q110" s="57"/>
      <c r="R110" s="57"/>
      <c r="S110" s="57"/>
      <c r="T110" s="57"/>
      <c r="U110" s="57"/>
      <c r="V110" s="57"/>
    </row>
    <row r="111" spans="2:23" ht="52" x14ac:dyDescent="0.2">
      <c r="E111" s="58"/>
      <c r="F111" s="59"/>
      <c r="G111" s="24" t="s">
        <v>13</v>
      </c>
      <c r="H111" s="20" t="s">
        <v>78</v>
      </c>
      <c r="I111" s="3" t="s">
        <v>79</v>
      </c>
      <c r="J111" s="3" t="s">
        <v>80</v>
      </c>
      <c r="K111" s="3" t="s">
        <v>81</v>
      </c>
      <c r="L111" s="3" t="s">
        <v>82</v>
      </c>
      <c r="M111" s="25" t="s">
        <v>52</v>
      </c>
    </row>
    <row r="112" spans="2:23" x14ac:dyDescent="0.2">
      <c r="E112" s="60"/>
      <c r="F112" s="61"/>
      <c r="G112" s="19"/>
      <c r="H112" s="28"/>
      <c r="I112" s="6"/>
      <c r="J112" s="6"/>
      <c r="K112" s="6"/>
      <c r="L112" s="6"/>
      <c r="M112" s="21"/>
    </row>
    <row r="113" spans="2:22" x14ac:dyDescent="0.2">
      <c r="E113" s="7" t="s">
        <v>18</v>
      </c>
      <c r="F113" s="8"/>
      <c r="G113" s="23">
        <v>1367</v>
      </c>
      <c r="H113" s="18">
        <v>188</v>
      </c>
      <c r="I113" s="4">
        <v>656</v>
      </c>
      <c r="J113" s="4">
        <v>337</v>
      </c>
      <c r="K113" s="4">
        <v>1181</v>
      </c>
      <c r="L113" s="4">
        <v>137</v>
      </c>
      <c r="M113" s="32">
        <v>49</v>
      </c>
    </row>
    <row r="114" spans="2:22" x14ac:dyDescent="0.2">
      <c r="E114" s="14"/>
      <c r="F114" s="11"/>
      <c r="G114" s="9">
        <v>100</v>
      </c>
      <c r="H114" s="15">
        <v>13.752743233358</v>
      </c>
      <c r="I114" s="1">
        <v>47.988295537673999</v>
      </c>
      <c r="J114" s="1">
        <v>24.652523774689001</v>
      </c>
      <c r="K114" s="1">
        <v>86.393562545720997</v>
      </c>
      <c r="L114" s="1">
        <v>10.021945866862</v>
      </c>
      <c r="M114" s="10">
        <v>3.5844915874179999</v>
      </c>
    </row>
    <row r="115" spans="2:22" x14ac:dyDescent="0.2">
      <c r="E115" s="7" t="s">
        <v>19</v>
      </c>
      <c r="F115" s="8"/>
      <c r="G115" s="12">
        <v>1006</v>
      </c>
      <c r="H115" s="13">
        <v>44</v>
      </c>
      <c r="I115" s="2">
        <v>679</v>
      </c>
      <c r="J115" s="2">
        <v>76</v>
      </c>
      <c r="K115" s="2">
        <v>799</v>
      </c>
      <c r="L115" s="2">
        <v>115</v>
      </c>
      <c r="M115" s="16">
        <v>92</v>
      </c>
    </row>
    <row r="116" spans="2:22" x14ac:dyDescent="0.2">
      <c r="E116" s="14"/>
      <c r="F116" s="11"/>
      <c r="G116" s="9">
        <v>100</v>
      </c>
      <c r="H116" s="15">
        <v>4.3737574552679996</v>
      </c>
      <c r="I116" s="1">
        <v>67.495029821073999</v>
      </c>
      <c r="J116" s="1">
        <v>7.5546719681910002</v>
      </c>
      <c r="K116" s="1">
        <v>79.423459244533007</v>
      </c>
      <c r="L116" s="1">
        <v>11.431411530815</v>
      </c>
      <c r="M116" s="10">
        <v>9.1451292246520008</v>
      </c>
    </row>
    <row r="117" spans="2:22" x14ac:dyDescent="0.2">
      <c r="E117" s="7" t="s">
        <v>20</v>
      </c>
      <c r="F117" s="8"/>
      <c r="G117" s="12">
        <v>1043</v>
      </c>
      <c r="H117" s="13">
        <v>36</v>
      </c>
      <c r="I117" s="2">
        <v>821</v>
      </c>
      <c r="J117" s="2">
        <v>54</v>
      </c>
      <c r="K117" s="2">
        <v>911</v>
      </c>
      <c r="L117" s="2">
        <v>128</v>
      </c>
      <c r="M117" s="16">
        <v>4</v>
      </c>
    </row>
    <row r="118" spans="2:22" x14ac:dyDescent="0.2">
      <c r="E118" s="14"/>
      <c r="F118" s="11"/>
      <c r="G118" s="9">
        <v>100</v>
      </c>
      <c r="H118" s="15">
        <v>3.451581975072</v>
      </c>
      <c r="I118" s="1">
        <v>78.715244487057006</v>
      </c>
      <c r="J118" s="1">
        <v>5.1773729626079996</v>
      </c>
      <c r="K118" s="1">
        <v>87.344199424736004</v>
      </c>
      <c r="L118" s="1">
        <v>12.272291466922001</v>
      </c>
      <c r="M118" s="10">
        <v>0.38350910834099999</v>
      </c>
    </row>
    <row r="119" spans="2:22" x14ac:dyDescent="0.2">
      <c r="E119" s="7" t="s">
        <v>21</v>
      </c>
      <c r="F119" s="8"/>
      <c r="G119" s="12">
        <v>1528</v>
      </c>
      <c r="H119" s="13">
        <v>14</v>
      </c>
      <c r="I119" s="2">
        <v>1257</v>
      </c>
      <c r="J119" s="2">
        <v>40</v>
      </c>
      <c r="K119" s="2">
        <v>1311</v>
      </c>
      <c r="L119" s="2">
        <v>169</v>
      </c>
      <c r="M119" s="16">
        <v>48</v>
      </c>
    </row>
    <row r="120" spans="2:22" x14ac:dyDescent="0.2">
      <c r="E120" s="17"/>
      <c r="F120" s="26"/>
      <c r="G120" s="29">
        <v>100</v>
      </c>
      <c r="H120" s="31">
        <v>0.91623036649199996</v>
      </c>
      <c r="I120" s="5">
        <v>82.264397905758997</v>
      </c>
      <c r="J120" s="5">
        <v>2.6178010471199999</v>
      </c>
      <c r="K120" s="5">
        <v>85.798429319372005</v>
      </c>
      <c r="L120" s="5">
        <v>11.060209424084</v>
      </c>
      <c r="M120" s="30">
        <v>3.1413612565450002</v>
      </c>
    </row>
    <row r="122" spans="2:22" x14ac:dyDescent="0.2">
      <c r="B122" s="22" t="str">
        <f xml:space="preserve"> HYPERLINK("#'目次'!B15", "[9]")</f>
        <v>[9]</v>
      </c>
      <c r="C122" s="56" t="s">
        <v>85</v>
      </c>
      <c r="D122" s="57"/>
      <c r="E122" s="57"/>
      <c r="F122" s="57"/>
      <c r="G122" s="57"/>
      <c r="H122" s="57"/>
      <c r="I122" s="57"/>
      <c r="J122" s="57"/>
      <c r="K122" s="57"/>
      <c r="L122" s="57"/>
      <c r="M122" s="57"/>
      <c r="N122" s="57"/>
      <c r="O122" s="57"/>
      <c r="P122" s="57"/>
      <c r="Q122" s="57"/>
      <c r="R122" s="57"/>
      <c r="S122" s="57"/>
      <c r="T122" s="57"/>
      <c r="U122" s="57"/>
      <c r="V122" s="57"/>
    </row>
    <row r="125" spans="2:22" x14ac:dyDescent="0.2">
      <c r="C125" s="56" t="s">
        <v>12</v>
      </c>
      <c r="D125" s="57"/>
      <c r="E125" s="57"/>
      <c r="F125" s="57"/>
      <c r="G125" s="57"/>
      <c r="H125" s="57"/>
      <c r="I125" s="57"/>
      <c r="J125" s="57"/>
      <c r="K125" s="57"/>
      <c r="L125" s="57"/>
      <c r="M125" s="57"/>
      <c r="N125" s="57"/>
      <c r="O125" s="57"/>
      <c r="P125" s="57"/>
      <c r="Q125" s="57"/>
      <c r="R125" s="57"/>
      <c r="S125" s="57"/>
      <c r="T125" s="57"/>
      <c r="U125" s="57"/>
      <c r="V125" s="57"/>
    </row>
    <row r="126" spans="2:22" ht="117" x14ac:dyDescent="0.2">
      <c r="E126" s="58"/>
      <c r="F126" s="59"/>
      <c r="G126" s="24" t="s">
        <v>13</v>
      </c>
      <c r="H126" s="20" t="s">
        <v>86</v>
      </c>
      <c r="I126" s="3" t="s">
        <v>87</v>
      </c>
      <c r="J126" s="3" t="s">
        <v>88</v>
      </c>
      <c r="K126" s="3" t="s">
        <v>89</v>
      </c>
      <c r="L126" s="3" t="s">
        <v>90</v>
      </c>
      <c r="M126" s="25" t="s">
        <v>52</v>
      </c>
    </row>
    <row r="127" spans="2:22" x14ac:dyDescent="0.2">
      <c r="E127" s="60"/>
      <c r="F127" s="61"/>
      <c r="G127" s="19"/>
      <c r="H127" s="28"/>
      <c r="I127" s="6"/>
      <c r="J127" s="6"/>
      <c r="K127" s="6"/>
      <c r="L127" s="6"/>
      <c r="M127" s="21"/>
    </row>
    <row r="128" spans="2:22" x14ac:dyDescent="0.2">
      <c r="E128" s="7" t="s">
        <v>18</v>
      </c>
      <c r="F128" s="8"/>
      <c r="G128" s="23">
        <v>1367</v>
      </c>
      <c r="H128" s="18">
        <v>259</v>
      </c>
      <c r="I128" s="4">
        <v>586</v>
      </c>
      <c r="J128" s="4">
        <v>498</v>
      </c>
      <c r="K128" s="4">
        <v>16</v>
      </c>
      <c r="L128" s="4">
        <v>2</v>
      </c>
      <c r="M128" s="32">
        <v>6</v>
      </c>
    </row>
    <row r="129" spans="2:22" x14ac:dyDescent="0.2">
      <c r="E129" s="14"/>
      <c r="F129" s="11"/>
      <c r="G129" s="9">
        <v>100</v>
      </c>
      <c r="H129" s="15">
        <v>18.946598390636002</v>
      </c>
      <c r="I129" s="1">
        <v>42.867593269933998</v>
      </c>
      <c r="J129" s="1">
        <v>36.430138990490001</v>
      </c>
      <c r="K129" s="1">
        <v>1.1704462326259999</v>
      </c>
      <c r="L129" s="1">
        <v>0.14630577907799999</v>
      </c>
      <c r="M129" s="10">
        <v>0.43891733723499998</v>
      </c>
    </row>
    <row r="130" spans="2:22" x14ac:dyDescent="0.2">
      <c r="E130" s="7" t="s">
        <v>19</v>
      </c>
      <c r="F130" s="8"/>
      <c r="G130" s="12">
        <v>1006</v>
      </c>
      <c r="H130" s="13">
        <v>33</v>
      </c>
      <c r="I130" s="2">
        <v>241</v>
      </c>
      <c r="J130" s="2">
        <v>704</v>
      </c>
      <c r="K130" s="2">
        <v>17</v>
      </c>
      <c r="L130" s="2">
        <v>11</v>
      </c>
      <c r="M130" s="16">
        <v>0</v>
      </c>
    </row>
    <row r="131" spans="2:22" x14ac:dyDescent="0.2">
      <c r="E131" s="14"/>
      <c r="F131" s="11"/>
      <c r="G131" s="9">
        <v>100</v>
      </c>
      <c r="H131" s="15">
        <v>3.280318091451</v>
      </c>
      <c r="I131" s="1">
        <v>23.956262425447001</v>
      </c>
      <c r="J131" s="1">
        <v>69.980119284294005</v>
      </c>
      <c r="K131" s="1">
        <v>1.6898608349899999</v>
      </c>
      <c r="L131" s="1">
        <v>1.0934393638169999</v>
      </c>
      <c r="M131" s="33" t="s">
        <v>17</v>
      </c>
    </row>
    <row r="132" spans="2:22" x14ac:dyDescent="0.2">
      <c r="E132" s="7" t="s">
        <v>20</v>
      </c>
      <c r="F132" s="8"/>
      <c r="G132" s="12">
        <v>1043</v>
      </c>
      <c r="H132" s="13">
        <v>562</v>
      </c>
      <c r="I132" s="2">
        <v>335</v>
      </c>
      <c r="J132" s="2">
        <v>143</v>
      </c>
      <c r="K132" s="2">
        <v>2</v>
      </c>
      <c r="L132" s="2">
        <v>0</v>
      </c>
      <c r="M132" s="16">
        <v>1</v>
      </c>
    </row>
    <row r="133" spans="2:22" x14ac:dyDescent="0.2">
      <c r="E133" s="14"/>
      <c r="F133" s="11"/>
      <c r="G133" s="9">
        <v>100</v>
      </c>
      <c r="H133" s="15">
        <v>53.883029721955999</v>
      </c>
      <c r="I133" s="1">
        <v>32.118887823586</v>
      </c>
      <c r="J133" s="1">
        <v>13.710450623202</v>
      </c>
      <c r="K133" s="1">
        <v>0.19175455417100001</v>
      </c>
      <c r="L133" s="27" t="s">
        <v>17</v>
      </c>
      <c r="M133" s="10">
        <v>9.5877277085000004E-2</v>
      </c>
    </row>
    <row r="134" spans="2:22" x14ac:dyDescent="0.2">
      <c r="E134" s="7" t="s">
        <v>21</v>
      </c>
      <c r="F134" s="8"/>
      <c r="G134" s="12">
        <v>1528</v>
      </c>
      <c r="H134" s="13">
        <v>399</v>
      </c>
      <c r="I134" s="2">
        <v>450</v>
      </c>
      <c r="J134" s="2">
        <v>508</v>
      </c>
      <c r="K134" s="2">
        <v>141</v>
      </c>
      <c r="L134" s="2">
        <v>6</v>
      </c>
      <c r="M134" s="16">
        <v>24</v>
      </c>
    </row>
    <row r="135" spans="2:22" x14ac:dyDescent="0.2">
      <c r="E135" s="17"/>
      <c r="F135" s="26"/>
      <c r="G135" s="29">
        <v>100</v>
      </c>
      <c r="H135" s="31">
        <v>26.112565445026</v>
      </c>
      <c r="I135" s="5">
        <v>29.450261780104999</v>
      </c>
      <c r="J135" s="5">
        <v>33.246073298429003</v>
      </c>
      <c r="K135" s="5">
        <v>9.2277486910990003</v>
      </c>
      <c r="L135" s="5">
        <v>0.39267015706800001</v>
      </c>
      <c r="M135" s="30">
        <v>1.5706806282720001</v>
      </c>
    </row>
    <row r="137" spans="2:22" x14ac:dyDescent="0.2">
      <c r="B137" s="22" t="str">
        <f xml:space="preserve"> HYPERLINK("#'目次'!B16", "[10]")</f>
        <v>[10]</v>
      </c>
      <c r="C137" s="56" t="s">
        <v>93</v>
      </c>
      <c r="D137" s="57"/>
      <c r="E137" s="57"/>
      <c r="F137" s="57"/>
      <c r="G137" s="57"/>
      <c r="H137" s="57"/>
      <c r="I137" s="57"/>
      <c r="J137" s="57"/>
      <c r="K137" s="57"/>
      <c r="L137" s="57"/>
      <c r="M137" s="57"/>
      <c r="N137" s="57"/>
      <c r="O137" s="57"/>
      <c r="P137" s="57"/>
      <c r="Q137" s="57"/>
      <c r="R137" s="57"/>
      <c r="S137" s="57"/>
      <c r="T137" s="57"/>
      <c r="U137" s="57"/>
      <c r="V137" s="57"/>
    </row>
    <row r="140" spans="2:22" x14ac:dyDescent="0.2">
      <c r="C140" s="56" t="s">
        <v>12</v>
      </c>
      <c r="D140" s="57"/>
      <c r="E140" s="57"/>
      <c r="F140" s="57"/>
      <c r="G140" s="57"/>
      <c r="H140" s="57"/>
      <c r="I140" s="57"/>
      <c r="J140" s="57"/>
      <c r="K140" s="57"/>
      <c r="L140" s="57"/>
      <c r="M140" s="57"/>
      <c r="N140" s="57"/>
      <c r="O140" s="57"/>
      <c r="P140" s="57"/>
      <c r="Q140" s="57"/>
      <c r="R140" s="57"/>
      <c r="S140" s="57"/>
      <c r="T140" s="57"/>
      <c r="U140" s="57"/>
      <c r="V140" s="57"/>
    </row>
    <row r="141" spans="2:22" ht="91" x14ac:dyDescent="0.2">
      <c r="E141" s="58"/>
      <c r="F141" s="59"/>
      <c r="G141" s="24" t="s">
        <v>13</v>
      </c>
      <c r="H141" s="20" t="s">
        <v>94</v>
      </c>
      <c r="I141" s="3" t="s">
        <v>95</v>
      </c>
      <c r="J141" s="3" t="s">
        <v>96</v>
      </c>
      <c r="K141" s="3" t="s">
        <v>97</v>
      </c>
      <c r="L141" s="3" t="s">
        <v>98</v>
      </c>
      <c r="M141" s="3" t="s">
        <v>61</v>
      </c>
      <c r="N141" s="3" t="s">
        <v>52</v>
      </c>
      <c r="O141" s="3" t="s">
        <v>99</v>
      </c>
      <c r="P141" s="25" t="s">
        <v>100</v>
      </c>
    </row>
    <row r="142" spans="2:22" x14ac:dyDescent="0.2">
      <c r="E142" s="60"/>
      <c r="F142" s="61"/>
      <c r="G142" s="19"/>
      <c r="H142" s="28"/>
      <c r="I142" s="6"/>
      <c r="J142" s="6"/>
      <c r="K142" s="6"/>
      <c r="L142" s="6"/>
      <c r="M142" s="6"/>
      <c r="N142" s="6"/>
      <c r="O142" s="6"/>
      <c r="P142" s="21"/>
    </row>
    <row r="143" spans="2:22" x14ac:dyDescent="0.2">
      <c r="E143" s="7" t="s">
        <v>18</v>
      </c>
      <c r="F143" s="8"/>
      <c r="G143" s="23">
        <v>1367</v>
      </c>
      <c r="H143" s="18">
        <v>1072</v>
      </c>
      <c r="I143" s="4">
        <v>105</v>
      </c>
      <c r="J143" s="4">
        <v>44</v>
      </c>
      <c r="K143" s="4">
        <v>115</v>
      </c>
      <c r="L143" s="4">
        <v>12</v>
      </c>
      <c r="M143" s="4">
        <v>16</v>
      </c>
      <c r="N143" s="4">
        <v>3</v>
      </c>
      <c r="O143" s="4">
        <v>1177</v>
      </c>
      <c r="P143" s="32">
        <v>159</v>
      </c>
    </row>
    <row r="144" spans="2:22" x14ac:dyDescent="0.2">
      <c r="E144" s="14"/>
      <c r="F144" s="11"/>
      <c r="G144" s="9">
        <v>100</v>
      </c>
      <c r="H144" s="15">
        <v>78.419897585954999</v>
      </c>
      <c r="I144" s="1">
        <v>7.6810534016089997</v>
      </c>
      <c r="J144" s="1">
        <v>3.2187271397220001</v>
      </c>
      <c r="K144" s="1">
        <v>8.4125822970010002</v>
      </c>
      <c r="L144" s="1">
        <v>0.87783467446999996</v>
      </c>
      <c r="M144" s="1">
        <v>1.1704462326259999</v>
      </c>
      <c r="N144" s="1">
        <v>0.219458668617</v>
      </c>
      <c r="O144" s="1">
        <v>86.100950987564005</v>
      </c>
      <c r="P144" s="10">
        <v>11.631309436723001</v>
      </c>
    </row>
    <row r="145" spans="2:22" x14ac:dyDescent="0.2">
      <c r="E145" s="7" t="s">
        <v>19</v>
      </c>
      <c r="F145" s="8"/>
      <c r="G145" s="12">
        <v>1006</v>
      </c>
      <c r="H145" s="13">
        <v>796</v>
      </c>
      <c r="I145" s="2">
        <v>57</v>
      </c>
      <c r="J145" s="2">
        <v>18</v>
      </c>
      <c r="K145" s="2">
        <v>78</v>
      </c>
      <c r="L145" s="2">
        <v>20</v>
      </c>
      <c r="M145" s="2">
        <v>24</v>
      </c>
      <c r="N145" s="2">
        <v>13</v>
      </c>
      <c r="O145" s="2">
        <v>853</v>
      </c>
      <c r="P145" s="16">
        <v>96</v>
      </c>
    </row>
    <row r="146" spans="2:22" x14ac:dyDescent="0.2">
      <c r="E146" s="14"/>
      <c r="F146" s="11"/>
      <c r="G146" s="9">
        <v>100</v>
      </c>
      <c r="H146" s="15">
        <v>79.125248508946001</v>
      </c>
      <c r="I146" s="1">
        <v>5.6660039761430001</v>
      </c>
      <c r="J146" s="1">
        <v>1.7892644135189999</v>
      </c>
      <c r="K146" s="1">
        <v>7.7534791252490001</v>
      </c>
      <c r="L146" s="1">
        <v>1.988071570577</v>
      </c>
      <c r="M146" s="1">
        <v>2.3856858846920002</v>
      </c>
      <c r="N146" s="1">
        <v>1.292246520875</v>
      </c>
      <c r="O146" s="1">
        <v>84.791252485089004</v>
      </c>
      <c r="P146" s="10">
        <v>9.5427435387670005</v>
      </c>
    </row>
    <row r="147" spans="2:22" x14ac:dyDescent="0.2">
      <c r="E147" s="7" t="s">
        <v>20</v>
      </c>
      <c r="F147" s="8"/>
      <c r="G147" s="12">
        <v>1043</v>
      </c>
      <c r="H147" s="13">
        <v>396</v>
      </c>
      <c r="I147" s="2">
        <v>193</v>
      </c>
      <c r="J147" s="2">
        <v>39</v>
      </c>
      <c r="K147" s="2">
        <v>386</v>
      </c>
      <c r="L147" s="2">
        <v>15</v>
      </c>
      <c r="M147" s="2">
        <v>14</v>
      </c>
      <c r="N147" s="2">
        <v>0</v>
      </c>
      <c r="O147" s="2">
        <v>589</v>
      </c>
      <c r="P147" s="16">
        <v>425</v>
      </c>
    </row>
    <row r="148" spans="2:22" x14ac:dyDescent="0.2">
      <c r="E148" s="14"/>
      <c r="F148" s="11"/>
      <c r="G148" s="9">
        <v>100</v>
      </c>
      <c r="H148" s="15">
        <v>37.967401725790999</v>
      </c>
      <c r="I148" s="1">
        <v>18.504314477468998</v>
      </c>
      <c r="J148" s="1">
        <v>3.7392138063279998</v>
      </c>
      <c r="K148" s="1">
        <v>37.008628954937997</v>
      </c>
      <c r="L148" s="1">
        <v>1.43815915628</v>
      </c>
      <c r="M148" s="1">
        <v>1.342281879195</v>
      </c>
      <c r="N148" s="27" t="s">
        <v>17</v>
      </c>
      <c r="O148" s="1">
        <v>56.471716203260002</v>
      </c>
      <c r="P148" s="10">
        <v>40.747842761266</v>
      </c>
    </row>
    <row r="149" spans="2:22" x14ac:dyDescent="0.2">
      <c r="E149" s="7" t="s">
        <v>21</v>
      </c>
      <c r="F149" s="8"/>
      <c r="G149" s="12">
        <v>1528</v>
      </c>
      <c r="H149" s="13">
        <v>770</v>
      </c>
      <c r="I149" s="2">
        <v>335</v>
      </c>
      <c r="J149" s="2">
        <v>34</v>
      </c>
      <c r="K149" s="2">
        <v>318</v>
      </c>
      <c r="L149" s="2">
        <v>18</v>
      </c>
      <c r="M149" s="2">
        <v>25</v>
      </c>
      <c r="N149" s="2">
        <v>28</v>
      </c>
      <c r="O149" s="2">
        <v>1105</v>
      </c>
      <c r="P149" s="16">
        <v>352</v>
      </c>
    </row>
    <row r="150" spans="2:22" x14ac:dyDescent="0.2">
      <c r="E150" s="17"/>
      <c r="F150" s="26"/>
      <c r="G150" s="29">
        <v>100</v>
      </c>
      <c r="H150" s="31">
        <v>50.392670157067997</v>
      </c>
      <c r="I150" s="5">
        <v>21.924083769633999</v>
      </c>
      <c r="J150" s="5">
        <v>2.2251308900520002</v>
      </c>
      <c r="K150" s="5">
        <v>20.811518324607</v>
      </c>
      <c r="L150" s="5">
        <v>1.178010471204</v>
      </c>
      <c r="M150" s="5">
        <v>1.63612565445</v>
      </c>
      <c r="N150" s="5">
        <v>1.8324607329839999</v>
      </c>
      <c r="O150" s="5">
        <v>72.316753926702006</v>
      </c>
      <c r="P150" s="30">
        <v>23.036649214659999</v>
      </c>
    </row>
    <row r="152" spans="2:22" x14ac:dyDescent="0.2">
      <c r="B152" s="22" t="str">
        <f xml:space="preserve"> HYPERLINK("#'目次'!B17", "[11]")</f>
        <v>[11]</v>
      </c>
      <c r="C152" s="56" t="s">
        <v>103</v>
      </c>
      <c r="D152" s="57"/>
      <c r="E152" s="57"/>
      <c r="F152" s="57"/>
      <c r="G152" s="57"/>
      <c r="H152" s="57"/>
      <c r="I152" s="57"/>
      <c r="J152" s="57"/>
      <c r="K152" s="57"/>
      <c r="L152" s="57"/>
      <c r="M152" s="57"/>
      <c r="N152" s="57"/>
      <c r="O152" s="57"/>
      <c r="P152" s="57"/>
      <c r="Q152" s="57"/>
      <c r="R152" s="57"/>
      <c r="S152" s="57"/>
      <c r="T152" s="57"/>
      <c r="U152" s="57"/>
      <c r="V152" s="57"/>
    </row>
    <row r="155" spans="2:22" x14ac:dyDescent="0.2">
      <c r="C155" s="56" t="s">
        <v>12</v>
      </c>
      <c r="D155" s="57"/>
      <c r="E155" s="57"/>
      <c r="F155" s="57"/>
      <c r="G155" s="57"/>
      <c r="H155" s="57"/>
      <c r="I155" s="57"/>
      <c r="J155" s="57"/>
      <c r="K155" s="57"/>
      <c r="L155" s="57"/>
      <c r="M155" s="57"/>
      <c r="N155" s="57"/>
      <c r="O155" s="57"/>
      <c r="P155" s="57"/>
      <c r="Q155" s="57"/>
      <c r="R155" s="57"/>
      <c r="S155" s="57"/>
      <c r="T155" s="57"/>
      <c r="U155" s="57"/>
      <c r="V155" s="57"/>
    </row>
    <row r="156" spans="2:22" ht="78" x14ac:dyDescent="0.2">
      <c r="E156" s="58"/>
      <c r="F156" s="59"/>
      <c r="G156" s="24" t="s">
        <v>13</v>
      </c>
      <c r="H156" s="20" t="s">
        <v>104</v>
      </c>
      <c r="I156" s="3" t="s">
        <v>105</v>
      </c>
      <c r="J156" s="3" t="s">
        <v>106</v>
      </c>
      <c r="K156" s="3" t="s">
        <v>107</v>
      </c>
      <c r="L156" s="3" t="s">
        <v>108</v>
      </c>
      <c r="M156" s="3" t="s">
        <v>109</v>
      </c>
      <c r="N156" s="3" t="s">
        <v>61</v>
      </c>
      <c r="O156" s="3" t="s">
        <v>110</v>
      </c>
      <c r="P156" s="3" t="s">
        <v>52</v>
      </c>
      <c r="Q156" s="3" t="s">
        <v>111</v>
      </c>
      <c r="R156" s="25" t="s">
        <v>112</v>
      </c>
    </row>
    <row r="157" spans="2:22" x14ac:dyDescent="0.2">
      <c r="E157" s="60"/>
      <c r="F157" s="61"/>
      <c r="G157" s="19"/>
      <c r="H157" s="28"/>
      <c r="I157" s="6"/>
      <c r="J157" s="6"/>
      <c r="K157" s="6"/>
      <c r="L157" s="6"/>
      <c r="M157" s="6"/>
      <c r="N157" s="6"/>
      <c r="O157" s="6"/>
      <c r="P157" s="6"/>
      <c r="Q157" s="6"/>
      <c r="R157" s="21"/>
    </row>
    <row r="158" spans="2:22" x14ac:dyDescent="0.2">
      <c r="E158" s="7" t="s">
        <v>18</v>
      </c>
      <c r="F158" s="8"/>
      <c r="G158" s="23">
        <v>1367</v>
      </c>
      <c r="H158" s="18">
        <v>714</v>
      </c>
      <c r="I158" s="4">
        <v>60</v>
      </c>
      <c r="J158" s="4">
        <v>351</v>
      </c>
      <c r="K158" s="4">
        <v>415</v>
      </c>
      <c r="L158" s="4">
        <v>232</v>
      </c>
      <c r="M158" s="4">
        <v>138</v>
      </c>
      <c r="N158" s="4">
        <v>48</v>
      </c>
      <c r="O158" s="4">
        <v>237</v>
      </c>
      <c r="P158" s="4">
        <v>7</v>
      </c>
      <c r="Q158" s="4">
        <v>1123</v>
      </c>
      <c r="R158" s="32">
        <v>2202</v>
      </c>
    </row>
    <row r="159" spans="2:22" x14ac:dyDescent="0.2">
      <c r="E159" s="14"/>
      <c r="F159" s="11"/>
      <c r="G159" s="9">
        <v>100</v>
      </c>
      <c r="H159" s="15">
        <v>52.231163130943997</v>
      </c>
      <c r="I159" s="1">
        <v>4.389173372348</v>
      </c>
      <c r="J159" s="1">
        <v>25.676664228237001</v>
      </c>
      <c r="K159" s="1">
        <v>30.358449158742001</v>
      </c>
      <c r="L159" s="1">
        <v>16.971470373079999</v>
      </c>
      <c r="M159" s="1">
        <v>10.095098756401001</v>
      </c>
      <c r="N159" s="1">
        <v>3.5113386978790002</v>
      </c>
      <c r="O159" s="1">
        <v>17.337234820774999</v>
      </c>
      <c r="P159" s="1">
        <v>0.51207022677400005</v>
      </c>
      <c r="Q159" s="1">
        <v>82.150694952451005</v>
      </c>
      <c r="R159" s="10">
        <v>161.08266276517901</v>
      </c>
    </row>
    <row r="160" spans="2:22" x14ac:dyDescent="0.2">
      <c r="E160" s="7" t="s">
        <v>19</v>
      </c>
      <c r="F160" s="8"/>
      <c r="G160" s="12">
        <v>1006</v>
      </c>
      <c r="H160" s="13">
        <v>781</v>
      </c>
      <c r="I160" s="2">
        <v>119</v>
      </c>
      <c r="J160" s="2">
        <v>670</v>
      </c>
      <c r="K160" s="2">
        <v>498</v>
      </c>
      <c r="L160" s="2">
        <v>668</v>
      </c>
      <c r="M160" s="2">
        <v>215</v>
      </c>
      <c r="N160" s="2">
        <v>54</v>
      </c>
      <c r="O160" s="2">
        <v>40</v>
      </c>
      <c r="P160" s="2">
        <v>0</v>
      </c>
      <c r="Q160" s="2">
        <v>966</v>
      </c>
      <c r="R160" s="16">
        <v>3045</v>
      </c>
    </row>
    <row r="161" spans="2:22" x14ac:dyDescent="0.2">
      <c r="E161" s="14"/>
      <c r="F161" s="11"/>
      <c r="G161" s="9">
        <v>100</v>
      </c>
      <c r="H161" s="15">
        <v>77.634194831014</v>
      </c>
      <c r="I161" s="1">
        <v>11.829025844929999</v>
      </c>
      <c r="J161" s="1">
        <v>66.600397614314005</v>
      </c>
      <c r="K161" s="1">
        <v>49.502982107355997</v>
      </c>
      <c r="L161" s="1">
        <v>66.401590457256006</v>
      </c>
      <c r="M161" s="1">
        <v>21.371769383697998</v>
      </c>
      <c r="N161" s="1">
        <v>5.3677932405569999</v>
      </c>
      <c r="O161" s="1">
        <v>3.9761431411529999</v>
      </c>
      <c r="P161" s="27" t="s">
        <v>17</v>
      </c>
      <c r="Q161" s="1">
        <v>96.023856858846997</v>
      </c>
      <c r="R161" s="10">
        <v>302.68389662027801</v>
      </c>
    </row>
    <row r="162" spans="2:22" x14ac:dyDescent="0.2">
      <c r="E162" s="7" t="s">
        <v>20</v>
      </c>
      <c r="F162" s="8"/>
      <c r="G162" s="12">
        <v>1043</v>
      </c>
      <c r="H162" s="13">
        <v>787</v>
      </c>
      <c r="I162" s="2">
        <v>85</v>
      </c>
      <c r="J162" s="2">
        <v>233</v>
      </c>
      <c r="K162" s="2">
        <v>246</v>
      </c>
      <c r="L162" s="2">
        <v>396</v>
      </c>
      <c r="M162" s="2">
        <v>129</v>
      </c>
      <c r="N162" s="2">
        <v>14</v>
      </c>
      <c r="O162" s="2">
        <v>89</v>
      </c>
      <c r="P162" s="2">
        <v>1</v>
      </c>
      <c r="Q162" s="2">
        <v>953</v>
      </c>
      <c r="R162" s="16">
        <v>1980</v>
      </c>
    </row>
    <row r="163" spans="2:22" x14ac:dyDescent="0.2">
      <c r="E163" s="14"/>
      <c r="F163" s="11"/>
      <c r="G163" s="9">
        <v>100</v>
      </c>
      <c r="H163" s="15">
        <v>75.455417066154993</v>
      </c>
      <c r="I163" s="1">
        <v>8.1495685522529993</v>
      </c>
      <c r="J163" s="1">
        <v>22.339405560882</v>
      </c>
      <c r="K163" s="1">
        <v>23.585810162990999</v>
      </c>
      <c r="L163" s="1">
        <v>37.967401725790999</v>
      </c>
      <c r="M163" s="1">
        <v>12.368168744008001</v>
      </c>
      <c r="N163" s="1">
        <v>1.342281879195</v>
      </c>
      <c r="O163" s="1">
        <v>8.5330776605939995</v>
      </c>
      <c r="P163" s="1">
        <v>9.5877277085000004E-2</v>
      </c>
      <c r="Q163" s="1">
        <v>91.371045062319993</v>
      </c>
      <c r="R163" s="10">
        <v>189.837008628955</v>
      </c>
    </row>
    <row r="164" spans="2:22" x14ac:dyDescent="0.2">
      <c r="E164" s="7" t="s">
        <v>21</v>
      </c>
      <c r="F164" s="8"/>
      <c r="G164" s="12">
        <v>1528</v>
      </c>
      <c r="H164" s="13">
        <v>1209</v>
      </c>
      <c r="I164" s="2">
        <v>26</v>
      </c>
      <c r="J164" s="2">
        <v>262</v>
      </c>
      <c r="K164" s="2">
        <v>569</v>
      </c>
      <c r="L164" s="2">
        <v>254</v>
      </c>
      <c r="M164" s="2">
        <v>71</v>
      </c>
      <c r="N164" s="2">
        <v>78</v>
      </c>
      <c r="O164" s="2">
        <v>127</v>
      </c>
      <c r="P164" s="2">
        <v>27</v>
      </c>
      <c r="Q164" s="2">
        <v>1374</v>
      </c>
      <c r="R164" s="16">
        <v>2623</v>
      </c>
    </row>
    <row r="165" spans="2:22" x14ac:dyDescent="0.2">
      <c r="E165" s="17"/>
      <c r="F165" s="26"/>
      <c r="G165" s="29">
        <v>100</v>
      </c>
      <c r="H165" s="31">
        <v>79.123036649214995</v>
      </c>
      <c r="I165" s="5">
        <v>1.701570680628</v>
      </c>
      <c r="J165" s="5">
        <v>17.146596858639001</v>
      </c>
      <c r="K165" s="5">
        <v>37.238219895287997</v>
      </c>
      <c r="L165" s="5">
        <v>16.623036649214999</v>
      </c>
      <c r="M165" s="5">
        <v>4.6465968586389996</v>
      </c>
      <c r="N165" s="5">
        <v>5.1047120418849996</v>
      </c>
      <c r="O165" s="5">
        <v>8.3115183246070004</v>
      </c>
      <c r="P165" s="5">
        <v>1.767015706806</v>
      </c>
      <c r="Q165" s="5">
        <v>89.921465968586006</v>
      </c>
      <c r="R165" s="30">
        <v>171.66230366492101</v>
      </c>
    </row>
    <row r="167" spans="2:22" x14ac:dyDescent="0.2">
      <c r="B167" s="22" t="str">
        <f xml:space="preserve"> HYPERLINK("#'目次'!B18", "[12]")</f>
        <v>[12]</v>
      </c>
      <c r="C167" s="56" t="s">
        <v>115</v>
      </c>
      <c r="D167" s="57"/>
      <c r="E167" s="57"/>
      <c r="F167" s="57"/>
      <c r="G167" s="57"/>
      <c r="H167" s="57"/>
      <c r="I167" s="57"/>
      <c r="J167" s="57"/>
      <c r="K167" s="57"/>
      <c r="L167" s="57"/>
      <c r="M167" s="57"/>
      <c r="N167" s="57"/>
      <c r="O167" s="57"/>
      <c r="P167" s="57"/>
      <c r="Q167" s="57"/>
      <c r="R167" s="57"/>
      <c r="S167" s="57"/>
      <c r="T167" s="57"/>
      <c r="U167" s="57"/>
      <c r="V167" s="57"/>
    </row>
    <row r="170" spans="2:22" x14ac:dyDescent="0.2">
      <c r="C170" s="56" t="s">
        <v>12</v>
      </c>
      <c r="D170" s="57"/>
      <c r="E170" s="57"/>
      <c r="F170" s="57"/>
      <c r="G170" s="57"/>
      <c r="H170" s="57"/>
      <c r="I170" s="57"/>
      <c r="J170" s="57"/>
      <c r="K170" s="57"/>
      <c r="L170" s="57"/>
      <c r="M170" s="57"/>
      <c r="N170" s="57"/>
      <c r="O170" s="57"/>
      <c r="P170" s="57"/>
      <c r="Q170" s="57"/>
      <c r="R170" s="57"/>
      <c r="S170" s="57"/>
      <c r="T170" s="57"/>
      <c r="U170" s="57"/>
      <c r="V170" s="57"/>
    </row>
    <row r="171" spans="2:22" ht="52" x14ac:dyDescent="0.2">
      <c r="E171" s="58"/>
      <c r="F171" s="59"/>
      <c r="G171" s="24" t="s">
        <v>13</v>
      </c>
      <c r="H171" s="20" t="s">
        <v>116</v>
      </c>
      <c r="I171" s="3" t="s">
        <v>117</v>
      </c>
      <c r="J171" s="3" t="s">
        <v>118</v>
      </c>
      <c r="K171" s="3" t="s">
        <v>119</v>
      </c>
      <c r="L171" s="3" t="s">
        <v>120</v>
      </c>
      <c r="M171" s="3" t="s">
        <v>121</v>
      </c>
      <c r="N171" s="3" t="s">
        <v>52</v>
      </c>
      <c r="O171" s="25" t="s">
        <v>122</v>
      </c>
    </row>
    <row r="172" spans="2:22" x14ac:dyDescent="0.2">
      <c r="E172" s="60"/>
      <c r="F172" s="61"/>
      <c r="G172" s="19"/>
      <c r="H172" s="28"/>
      <c r="I172" s="6"/>
      <c r="J172" s="6"/>
      <c r="K172" s="6"/>
      <c r="L172" s="6"/>
      <c r="M172" s="6"/>
      <c r="N172" s="6"/>
      <c r="O172" s="21"/>
    </row>
    <row r="173" spans="2:22" x14ac:dyDescent="0.2">
      <c r="E173" s="7" t="s">
        <v>18</v>
      </c>
      <c r="F173" s="8"/>
      <c r="G173" s="23">
        <v>1367</v>
      </c>
      <c r="H173" s="18">
        <v>149</v>
      </c>
      <c r="I173" s="4">
        <v>274</v>
      </c>
      <c r="J173" s="4">
        <v>330</v>
      </c>
      <c r="K173" s="4">
        <v>220</v>
      </c>
      <c r="L173" s="4">
        <v>37</v>
      </c>
      <c r="M173" s="4">
        <v>256</v>
      </c>
      <c r="N173" s="4">
        <v>101</v>
      </c>
      <c r="O173" s="32">
        <v>1010</v>
      </c>
    </row>
    <row r="174" spans="2:22" x14ac:dyDescent="0.2">
      <c r="E174" s="14"/>
      <c r="F174" s="11"/>
      <c r="G174" s="9">
        <v>100</v>
      </c>
      <c r="H174" s="15">
        <v>10.899780541330999</v>
      </c>
      <c r="I174" s="1">
        <v>20.043891733723001</v>
      </c>
      <c r="J174" s="1">
        <v>24.140453547915001</v>
      </c>
      <c r="K174" s="1">
        <v>16.093635698610001</v>
      </c>
      <c r="L174" s="1">
        <v>2.706656912948</v>
      </c>
      <c r="M174" s="1">
        <v>18.727139722019</v>
      </c>
      <c r="N174" s="1">
        <v>7.3884418434530001</v>
      </c>
      <c r="O174" s="10">
        <v>73.884418434528001</v>
      </c>
    </row>
    <row r="175" spans="2:22" x14ac:dyDescent="0.2">
      <c r="E175" s="7" t="s">
        <v>19</v>
      </c>
      <c r="F175" s="8"/>
      <c r="G175" s="12">
        <v>1006</v>
      </c>
      <c r="H175" s="13">
        <v>314</v>
      </c>
      <c r="I175" s="2">
        <v>338</v>
      </c>
      <c r="J175" s="2">
        <v>93</v>
      </c>
      <c r="K175" s="2">
        <v>34</v>
      </c>
      <c r="L175" s="2">
        <v>21</v>
      </c>
      <c r="M175" s="2">
        <v>132</v>
      </c>
      <c r="N175" s="2">
        <v>74</v>
      </c>
      <c r="O175" s="16">
        <v>800</v>
      </c>
    </row>
    <row r="176" spans="2:22" x14ac:dyDescent="0.2">
      <c r="E176" s="14"/>
      <c r="F176" s="11"/>
      <c r="G176" s="9">
        <v>100</v>
      </c>
      <c r="H176" s="15">
        <v>31.212723658051999</v>
      </c>
      <c r="I176" s="1">
        <v>33.598409542744001</v>
      </c>
      <c r="J176" s="1">
        <v>9.2445328031810003</v>
      </c>
      <c r="K176" s="1">
        <v>3.3797216699799999</v>
      </c>
      <c r="L176" s="1">
        <v>2.0874751491049999</v>
      </c>
      <c r="M176" s="1">
        <v>13.121272365805</v>
      </c>
      <c r="N176" s="1">
        <v>7.3558648111330003</v>
      </c>
      <c r="O176" s="10">
        <v>79.522862823061999</v>
      </c>
    </row>
    <row r="177" spans="2:22" x14ac:dyDescent="0.2">
      <c r="E177" s="7" t="s">
        <v>20</v>
      </c>
      <c r="F177" s="8"/>
      <c r="G177" s="12">
        <v>1043</v>
      </c>
      <c r="H177" s="13">
        <v>174</v>
      </c>
      <c r="I177" s="2">
        <v>342</v>
      </c>
      <c r="J177" s="2">
        <v>174</v>
      </c>
      <c r="K177" s="2">
        <v>129</v>
      </c>
      <c r="L177" s="2">
        <v>33</v>
      </c>
      <c r="M177" s="2">
        <v>137</v>
      </c>
      <c r="N177" s="2">
        <v>54</v>
      </c>
      <c r="O177" s="16">
        <v>852</v>
      </c>
    </row>
    <row r="178" spans="2:22" x14ac:dyDescent="0.2">
      <c r="E178" s="14"/>
      <c r="F178" s="11"/>
      <c r="G178" s="9">
        <v>100</v>
      </c>
      <c r="H178" s="15">
        <v>16.682646212847999</v>
      </c>
      <c r="I178" s="1">
        <v>32.790028763183003</v>
      </c>
      <c r="J178" s="1">
        <v>16.682646212847999</v>
      </c>
      <c r="K178" s="1">
        <v>12.368168744008001</v>
      </c>
      <c r="L178" s="1">
        <v>3.1639501438159998</v>
      </c>
      <c r="M178" s="1">
        <v>13.13518696069</v>
      </c>
      <c r="N178" s="1">
        <v>5.1773729626079996</v>
      </c>
      <c r="O178" s="10">
        <v>81.687440076702003</v>
      </c>
    </row>
    <row r="179" spans="2:22" x14ac:dyDescent="0.2">
      <c r="E179" s="7" t="s">
        <v>21</v>
      </c>
      <c r="F179" s="8"/>
      <c r="G179" s="12">
        <v>1528</v>
      </c>
      <c r="H179" s="13">
        <v>309</v>
      </c>
      <c r="I179" s="2">
        <v>562</v>
      </c>
      <c r="J179" s="2">
        <v>241</v>
      </c>
      <c r="K179" s="2">
        <v>176</v>
      </c>
      <c r="L179" s="2">
        <v>28</v>
      </c>
      <c r="M179" s="2">
        <v>183</v>
      </c>
      <c r="N179" s="2">
        <v>29</v>
      </c>
      <c r="O179" s="16">
        <v>1316</v>
      </c>
    </row>
    <row r="180" spans="2:22" x14ac:dyDescent="0.2">
      <c r="E180" s="17"/>
      <c r="F180" s="26"/>
      <c r="G180" s="29">
        <v>100</v>
      </c>
      <c r="H180" s="31">
        <v>20.222513089005002</v>
      </c>
      <c r="I180" s="5">
        <v>36.780104712041997</v>
      </c>
      <c r="J180" s="5">
        <v>15.772251308901</v>
      </c>
      <c r="K180" s="5">
        <v>11.518324607329999</v>
      </c>
      <c r="L180" s="5">
        <v>1.8324607329839999</v>
      </c>
      <c r="M180" s="5">
        <v>11.976439790576</v>
      </c>
      <c r="N180" s="5">
        <v>1.8979057591620001</v>
      </c>
      <c r="O180" s="30">
        <v>86.125654450262005</v>
      </c>
    </row>
    <row r="182" spans="2:22" x14ac:dyDescent="0.2">
      <c r="B182" s="22" t="str">
        <f xml:space="preserve"> HYPERLINK("#'目次'!B19", "[13]")</f>
        <v>[13]</v>
      </c>
      <c r="C182" s="56" t="s">
        <v>125</v>
      </c>
      <c r="D182" s="57"/>
      <c r="E182" s="57"/>
      <c r="F182" s="57"/>
      <c r="G182" s="57"/>
      <c r="H182" s="57"/>
      <c r="I182" s="57"/>
      <c r="J182" s="57"/>
      <c r="K182" s="57"/>
      <c r="L182" s="57"/>
      <c r="M182" s="57"/>
      <c r="N182" s="57"/>
      <c r="O182" s="57"/>
      <c r="P182" s="57"/>
      <c r="Q182" s="57"/>
      <c r="R182" s="57"/>
      <c r="S182" s="57"/>
      <c r="T182" s="57"/>
      <c r="U182" s="57"/>
      <c r="V182" s="57"/>
    </row>
    <row r="185" spans="2:22" x14ac:dyDescent="0.2">
      <c r="C185" s="56" t="s">
        <v>12</v>
      </c>
      <c r="D185" s="57"/>
      <c r="E185" s="57"/>
      <c r="F185" s="57"/>
      <c r="G185" s="57"/>
      <c r="H185" s="57"/>
      <c r="I185" s="57"/>
      <c r="J185" s="57"/>
      <c r="K185" s="57"/>
      <c r="L185" s="57"/>
      <c r="M185" s="57"/>
      <c r="N185" s="57"/>
      <c r="O185" s="57"/>
      <c r="P185" s="57"/>
      <c r="Q185" s="57"/>
      <c r="R185" s="57"/>
      <c r="S185" s="57"/>
      <c r="T185" s="57"/>
      <c r="U185" s="57"/>
      <c r="V185" s="57"/>
    </row>
    <row r="186" spans="2:22" ht="91" x14ac:dyDescent="0.2">
      <c r="E186" s="58"/>
      <c r="F186" s="59"/>
      <c r="G186" s="24" t="s">
        <v>13</v>
      </c>
      <c r="H186" s="20" t="s">
        <v>126</v>
      </c>
      <c r="I186" s="3" t="s">
        <v>127</v>
      </c>
      <c r="J186" s="3" t="s">
        <v>128</v>
      </c>
      <c r="K186" s="3" t="s">
        <v>129</v>
      </c>
      <c r="L186" s="3" t="s">
        <v>90</v>
      </c>
      <c r="M186" s="25" t="s">
        <v>52</v>
      </c>
    </row>
    <row r="187" spans="2:22" x14ac:dyDescent="0.2">
      <c r="E187" s="60"/>
      <c r="F187" s="61"/>
      <c r="G187" s="19"/>
      <c r="H187" s="28"/>
      <c r="I187" s="6"/>
      <c r="J187" s="6"/>
      <c r="K187" s="6"/>
      <c r="L187" s="6"/>
      <c r="M187" s="21"/>
    </row>
    <row r="188" spans="2:22" x14ac:dyDescent="0.2">
      <c r="E188" s="7" t="s">
        <v>18</v>
      </c>
      <c r="F188" s="8"/>
      <c r="G188" s="23">
        <v>1367</v>
      </c>
      <c r="H188" s="18">
        <v>257</v>
      </c>
      <c r="I188" s="4">
        <v>777</v>
      </c>
      <c r="J188" s="4">
        <v>142</v>
      </c>
      <c r="K188" s="4">
        <v>9</v>
      </c>
      <c r="L188" s="4">
        <v>120</v>
      </c>
      <c r="M188" s="32">
        <v>62</v>
      </c>
    </row>
    <row r="189" spans="2:22" x14ac:dyDescent="0.2">
      <c r="E189" s="14"/>
      <c r="F189" s="11"/>
      <c r="G189" s="9">
        <v>100</v>
      </c>
      <c r="H189" s="15">
        <v>18.800292611558</v>
      </c>
      <c r="I189" s="1">
        <v>56.839795171909003</v>
      </c>
      <c r="J189" s="1">
        <v>10.387710314556999</v>
      </c>
      <c r="K189" s="1">
        <v>0.65837600585199996</v>
      </c>
      <c r="L189" s="1">
        <v>8.778346744696</v>
      </c>
      <c r="M189" s="10">
        <v>4.5354791514260002</v>
      </c>
    </row>
    <row r="190" spans="2:22" x14ac:dyDescent="0.2">
      <c r="E190" s="7" t="s">
        <v>19</v>
      </c>
      <c r="F190" s="8"/>
      <c r="G190" s="12">
        <v>1006</v>
      </c>
      <c r="H190" s="13">
        <v>84</v>
      </c>
      <c r="I190" s="2">
        <v>634</v>
      </c>
      <c r="J190" s="2">
        <v>222</v>
      </c>
      <c r="K190" s="2">
        <v>14</v>
      </c>
      <c r="L190" s="2">
        <v>52</v>
      </c>
      <c r="M190" s="16">
        <v>0</v>
      </c>
    </row>
    <row r="191" spans="2:22" x14ac:dyDescent="0.2">
      <c r="E191" s="14"/>
      <c r="F191" s="11"/>
      <c r="G191" s="9">
        <v>100</v>
      </c>
      <c r="H191" s="15">
        <v>8.3499005964209996</v>
      </c>
      <c r="I191" s="1">
        <v>63.021868787275999</v>
      </c>
      <c r="J191" s="1">
        <v>22.0675944334</v>
      </c>
      <c r="K191" s="1">
        <v>1.391650099404</v>
      </c>
      <c r="L191" s="1">
        <v>5.168986083499</v>
      </c>
      <c r="M191" s="33" t="s">
        <v>17</v>
      </c>
    </row>
    <row r="192" spans="2:22" x14ac:dyDescent="0.2">
      <c r="E192" s="7" t="s">
        <v>20</v>
      </c>
      <c r="F192" s="8"/>
      <c r="G192" s="12">
        <v>1043</v>
      </c>
      <c r="H192" s="13">
        <v>180</v>
      </c>
      <c r="I192" s="2">
        <v>672</v>
      </c>
      <c r="J192" s="2">
        <v>154</v>
      </c>
      <c r="K192" s="2">
        <v>4</v>
      </c>
      <c r="L192" s="2">
        <v>28</v>
      </c>
      <c r="M192" s="16">
        <v>5</v>
      </c>
    </row>
    <row r="193" spans="2:22" x14ac:dyDescent="0.2">
      <c r="E193" s="14"/>
      <c r="F193" s="11"/>
      <c r="G193" s="9">
        <v>100</v>
      </c>
      <c r="H193" s="15">
        <v>17.257909875359999</v>
      </c>
      <c r="I193" s="1">
        <v>64.429530201342004</v>
      </c>
      <c r="J193" s="1">
        <v>14.765100671141001</v>
      </c>
      <c r="K193" s="1">
        <v>0.38350910834099999</v>
      </c>
      <c r="L193" s="1">
        <v>2.6845637583889999</v>
      </c>
      <c r="M193" s="10">
        <v>0.47938638542700002</v>
      </c>
    </row>
    <row r="194" spans="2:22" x14ac:dyDescent="0.2">
      <c r="E194" s="7" t="s">
        <v>21</v>
      </c>
      <c r="F194" s="8"/>
      <c r="G194" s="12">
        <v>1528</v>
      </c>
      <c r="H194" s="13">
        <v>54</v>
      </c>
      <c r="I194" s="2">
        <v>1004</v>
      </c>
      <c r="J194" s="2">
        <v>299</v>
      </c>
      <c r="K194" s="2">
        <v>2</v>
      </c>
      <c r="L194" s="2">
        <v>124</v>
      </c>
      <c r="M194" s="16">
        <v>45</v>
      </c>
    </row>
    <row r="195" spans="2:22" x14ac:dyDescent="0.2">
      <c r="E195" s="17"/>
      <c r="F195" s="26"/>
      <c r="G195" s="29">
        <v>100</v>
      </c>
      <c r="H195" s="31">
        <v>3.534031413613</v>
      </c>
      <c r="I195" s="5">
        <v>65.706806282722994</v>
      </c>
      <c r="J195" s="5">
        <v>19.568062827224999</v>
      </c>
      <c r="K195" s="5">
        <v>0.13089005235599999</v>
      </c>
      <c r="L195" s="5">
        <v>8.1151832460730002</v>
      </c>
      <c r="M195" s="30">
        <v>2.94502617801</v>
      </c>
    </row>
    <row r="197" spans="2:22" x14ac:dyDescent="0.2">
      <c r="B197" s="22" t="str">
        <f xml:space="preserve"> HYPERLINK("#'目次'!B20", "[14]")</f>
        <v>[14]</v>
      </c>
      <c r="C197" s="56" t="s">
        <v>132</v>
      </c>
      <c r="D197" s="57"/>
      <c r="E197" s="57"/>
      <c r="F197" s="57"/>
      <c r="G197" s="57"/>
      <c r="H197" s="57"/>
      <c r="I197" s="57"/>
      <c r="J197" s="57"/>
      <c r="K197" s="57"/>
      <c r="L197" s="57"/>
      <c r="M197" s="57"/>
      <c r="N197" s="57"/>
      <c r="O197" s="57"/>
      <c r="P197" s="57"/>
      <c r="Q197" s="57"/>
      <c r="R197" s="57"/>
      <c r="S197" s="57"/>
      <c r="T197" s="57"/>
      <c r="U197" s="57"/>
      <c r="V197" s="57"/>
    </row>
    <row r="200" spans="2:22" x14ac:dyDescent="0.2">
      <c r="C200" s="56" t="s">
        <v>12</v>
      </c>
      <c r="D200" s="57"/>
      <c r="E200" s="57"/>
      <c r="F200" s="57"/>
      <c r="G200" s="57"/>
      <c r="H200" s="57"/>
      <c r="I200" s="57"/>
      <c r="J200" s="57"/>
      <c r="K200" s="57"/>
      <c r="L200" s="57"/>
      <c r="M200" s="57"/>
      <c r="N200" s="57"/>
      <c r="O200" s="57"/>
      <c r="P200" s="57"/>
      <c r="Q200" s="57"/>
      <c r="R200" s="57"/>
      <c r="S200" s="57"/>
      <c r="T200" s="57"/>
      <c r="U200" s="57"/>
      <c r="V200" s="57"/>
    </row>
    <row r="201" spans="2:22" ht="65" x14ac:dyDescent="0.2">
      <c r="E201" s="58"/>
      <c r="F201" s="59"/>
      <c r="G201" s="24" t="s">
        <v>13</v>
      </c>
      <c r="H201" s="20" t="s">
        <v>133</v>
      </c>
      <c r="I201" s="3" t="s">
        <v>134</v>
      </c>
      <c r="J201" s="3" t="s">
        <v>135</v>
      </c>
      <c r="K201" s="3" t="s">
        <v>136</v>
      </c>
      <c r="L201" s="25" t="s">
        <v>52</v>
      </c>
    </row>
    <row r="202" spans="2:22" x14ac:dyDescent="0.2">
      <c r="E202" s="60"/>
      <c r="F202" s="61"/>
      <c r="G202" s="19"/>
      <c r="H202" s="28"/>
      <c r="I202" s="6"/>
      <c r="J202" s="6"/>
      <c r="K202" s="6"/>
      <c r="L202" s="21"/>
    </row>
    <row r="203" spans="2:22" x14ac:dyDescent="0.2">
      <c r="E203" s="7" t="s">
        <v>18</v>
      </c>
      <c r="F203" s="8"/>
      <c r="G203" s="23">
        <v>1367</v>
      </c>
      <c r="H203" s="18">
        <v>695</v>
      </c>
      <c r="I203" s="4">
        <v>559</v>
      </c>
      <c r="J203" s="4">
        <v>68</v>
      </c>
      <c r="K203" s="4">
        <v>12</v>
      </c>
      <c r="L203" s="32">
        <v>33</v>
      </c>
    </row>
    <row r="204" spans="2:22" x14ac:dyDescent="0.2">
      <c r="E204" s="14"/>
      <c r="F204" s="11"/>
      <c r="G204" s="9">
        <v>100</v>
      </c>
      <c r="H204" s="15">
        <v>50.841258229700003</v>
      </c>
      <c r="I204" s="1">
        <v>40.892465252377001</v>
      </c>
      <c r="J204" s="1">
        <v>4.9743964886610001</v>
      </c>
      <c r="K204" s="1">
        <v>0.87783467446999996</v>
      </c>
      <c r="L204" s="10">
        <v>2.414045354792</v>
      </c>
    </row>
    <row r="205" spans="2:22" x14ac:dyDescent="0.2">
      <c r="E205" s="7" t="s">
        <v>19</v>
      </c>
      <c r="F205" s="8"/>
      <c r="G205" s="12">
        <v>1006</v>
      </c>
      <c r="H205" s="13">
        <v>709</v>
      </c>
      <c r="I205" s="2">
        <v>239</v>
      </c>
      <c r="J205" s="2">
        <v>39</v>
      </c>
      <c r="K205" s="2">
        <v>10</v>
      </c>
      <c r="L205" s="16">
        <v>9</v>
      </c>
    </row>
    <row r="206" spans="2:22" x14ac:dyDescent="0.2">
      <c r="E206" s="14"/>
      <c r="F206" s="11"/>
      <c r="G206" s="9">
        <v>100</v>
      </c>
      <c r="H206" s="15">
        <v>70.477137176938001</v>
      </c>
      <c r="I206" s="1">
        <v>23.75745526839</v>
      </c>
      <c r="J206" s="1">
        <v>3.876739562624</v>
      </c>
      <c r="K206" s="1">
        <v>0.99403578528799996</v>
      </c>
      <c r="L206" s="10">
        <v>0.89463220675900001</v>
      </c>
    </row>
    <row r="207" spans="2:22" x14ac:dyDescent="0.2">
      <c r="E207" s="7" t="s">
        <v>20</v>
      </c>
      <c r="F207" s="8"/>
      <c r="G207" s="12">
        <v>1043</v>
      </c>
      <c r="H207" s="13">
        <v>342</v>
      </c>
      <c r="I207" s="2">
        <v>620</v>
      </c>
      <c r="J207" s="2">
        <v>76</v>
      </c>
      <c r="K207" s="2">
        <v>2</v>
      </c>
      <c r="L207" s="16">
        <v>3</v>
      </c>
    </row>
    <row r="208" spans="2:22" x14ac:dyDescent="0.2">
      <c r="E208" s="14"/>
      <c r="F208" s="11"/>
      <c r="G208" s="9">
        <v>100</v>
      </c>
      <c r="H208" s="15">
        <v>32.790028763183003</v>
      </c>
      <c r="I208" s="1">
        <v>59.443911792904998</v>
      </c>
      <c r="J208" s="1">
        <v>7.2866730584850004</v>
      </c>
      <c r="K208" s="1">
        <v>0.19175455417100001</v>
      </c>
      <c r="L208" s="10">
        <v>0.287631831256</v>
      </c>
    </row>
    <row r="209" spans="2:22" x14ac:dyDescent="0.2">
      <c r="E209" s="7" t="s">
        <v>21</v>
      </c>
      <c r="F209" s="8"/>
      <c r="G209" s="12">
        <v>1528</v>
      </c>
      <c r="H209" s="13">
        <v>1026</v>
      </c>
      <c r="I209" s="2">
        <v>361</v>
      </c>
      <c r="J209" s="2">
        <v>83</v>
      </c>
      <c r="K209" s="2">
        <v>21</v>
      </c>
      <c r="L209" s="16">
        <v>37</v>
      </c>
    </row>
    <row r="210" spans="2:22" x14ac:dyDescent="0.2">
      <c r="E210" s="17"/>
      <c r="F210" s="26"/>
      <c r="G210" s="29">
        <v>100</v>
      </c>
      <c r="H210" s="31">
        <v>67.146596858639001</v>
      </c>
      <c r="I210" s="5">
        <v>23.625654450262001</v>
      </c>
      <c r="J210" s="5">
        <v>5.4319371727750001</v>
      </c>
      <c r="K210" s="5">
        <v>1.3743455497379999</v>
      </c>
      <c r="L210" s="30">
        <v>2.4214659685859998</v>
      </c>
    </row>
    <row r="212" spans="2:22" x14ac:dyDescent="0.2">
      <c r="B212" s="22" t="str">
        <f xml:space="preserve"> HYPERLINK("#'目次'!B21", "[15]")</f>
        <v>[15]</v>
      </c>
      <c r="C212" s="56" t="s">
        <v>139</v>
      </c>
      <c r="D212" s="57"/>
      <c r="E212" s="57"/>
      <c r="F212" s="57"/>
      <c r="G212" s="57"/>
      <c r="H212" s="57"/>
      <c r="I212" s="57"/>
      <c r="J212" s="57"/>
      <c r="K212" s="57"/>
      <c r="L212" s="57"/>
      <c r="M212" s="57"/>
      <c r="N212" s="57"/>
      <c r="O212" s="57"/>
      <c r="P212" s="57"/>
      <c r="Q212" s="57"/>
      <c r="R212" s="57"/>
      <c r="S212" s="57"/>
      <c r="T212" s="57"/>
      <c r="U212" s="57"/>
      <c r="V212" s="57"/>
    </row>
    <row r="215" spans="2:22" x14ac:dyDescent="0.2">
      <c r="C215" s="56" t="s">
        <v>12</v>
      </c>
      <c r="D215" s="57"/>
      <c r="E215" s="57"/>
      <c r="F215" s="57"/>
      <c r="G215" s="57"/>
      <c r="H215" s="57"/>
      <c r="I215" s="57"/>
      <c r="J215" s="57"/>
      <c r="K215" s="57"/>
      <c r="L215" s="57"/>
      <c r="M215" s="57"/>
      <c r="N215" s="57"/>
      <c r="O215" s="57"/>
      <c r="P215" s="57"/>
      <c r="Q215" s="57"/>
      <c r="R215" s="57"/>
      <c r="S215" s="57"/>
      <c r="T215" s="57"/>
      <c r="U215" s="57"/>
      <c r="V215" s="57"/>
    </row>
    <row r="216" spans="2:22" ht="91" x14ac:dyDescent="0.2">
      <c r="E216" s="58"/>
      <c r="F216" s="59"/>
      <c r="G216" s="24" t="s">
        <v>13</v>
      </c>
      <c r="H216" s="20" t="s">
        <v>140</v>
      </c>
      <c r="I216" s="3" t="s">
        <v>141</v>
      </c>
      <c r="J216" s="3" t="s">
        <v>142</v>
      </c>
      <c r="K216" s="3" t="s">
        <v>143</v>
      </c>
      <c r="L216" s="25" t="s">
        <v>52</v>
      </c>
    </row>
    <row r="217" spans="2:22" x14ac:dyDescent="0.2">
      <c r="E217" s="60"/>
      <c r="F217" s="61"/>
      <c r="G217" s="19"/>
      <c r="H217" s="28"/>
      <c r="I217" s="6"/>
      <c r="J217" s="6"/>
      <c r="K217" s="6"/>
      <c r="L217" s="21"/>
    </row>
    <row r="218" spans="2:22" x14ac:dyDescent="0.2">
      <c r="E218" s="7" t="s">
        <v>18</v>
      </c>
      <c r="F218" s="8"/>
      <c r="G218" s="23">
        <v>1367</v>
      </c>
      <c r="H218" s="18">
        <v>1019</v>
      </c>
      <c r="I218" s="4">
        <v>243</v>
      </c>
      <c r="J218" s="4">
        <v>61</v>
      </c>
      <c r="K218" s="4">
        <v>17</v>
      </c>
      <c r="L218" s="32">
        <v>27</v>
      </c>
    </row>
    <row r="219" spans="2:22" x14ac:dyDescent="0.2">
      <c r="E219" s="14"/>
      <c r="F219" s="11"/>
      <c r="G219" s="9">
        <v>100</v>
      </c>
      <c r="H219" s="15">
        <v>74.542794440380007</v>
      </c>
      <c r="I219" s="1">
        <v>17.776152158009999</v>
      </c>
      <c r="J219" s="1">
        <v>4.4623262618870001</v>
      </c>
      <c r="K219" s="1">
        <v>1.243599122165</v>
      </c>
      <c r="L219" s="10">
        <v>1.9751280175570001</v>
      </c>
    </row>
    <row r="220" spans="2:22" x14ac:dyDescent="0.2">
      <c r="E220" s="7" t="s">
        <v>19</v>
      </c>
      <c r="F220" s="8"/>
      <c r="G220" s="12">
        <v>1006</v>
      </c>
      <c r="H220" s="13">
        <v>773</v>
      </c>
      <c r="I220" s="2">
        <v>144</v>
      </c>
      <c r="J220" s="2">
        <v>74</v>
      </c>
      <c r="K220" s="2">
        <v>11</v>
      </c>
      <c r="L220" s="16">
        <v>4</v>
      </c>
    </row>
    <row r="221" spans="2:22" x14ac:dyDescent="0.2">
      <c r="E221" s="14"/>
      <c r="F221" s="11"/>
      <c r="G221" s="9">
        <v>100</v>
      </c>
      <c r="H221" s="15">
        <v>76.838966202782998</v>
      </c>
      <c r="I221" s="1">
        <v>14.314115308151001</v>
      </c>
      <c r="J221" s="1">
        <v>7.3558648111330003</v>
      </c>
      <c r="K221" s="1">
        <v>1.0934393638169999</v>
      </c>
      <c r="L221" s="10">
        <v>0.39761431411499998</v>
      </c>
    </row>
    <row r="222" spans="2:22" x14ac:dyDescent="0.2">
      <c r="E222" s="7" t="s">
        <v>20</v>
      </c>
      <c r="F222" s="8"/>
      <c r="G222" s="12">
        <v>1043</v>
      </c>
      <c r="H222" s="13">
        <v>769</v>
      </c>
      <c r="I222" s="2">
        <v>181</v>
      </c>
      <c r="J222" s="2">
        <v>78</v>
      </c>
      <c r="K222" s="2">
        <v>10</v>
      </c>
      <c r="L222" s="16">
        <v>5</v>
      </c>
    </row>
    <row r="223" spans="2:22" x14ac:dyDescent="0.2">
      <c r="E223" s="14"/>
      <c r="F223" s="11"/>
      <c r="G223" s="9">
        <v>100</v>
      </c>
      <c r="H223" s="15">
        <v>73.729626078619006</v>
      </c>
      <c r="I223" s="1">
        <v>17.353787152445001</v>
      </c>
      <c r="J223" s="1">
        <v>7.4784276126559996</v>
      </c>
      <c r="K223" s="1">
        <v>0.95877277085299994</v>
      </c>
      <c r="L223" s="10">
        <v>0.47938638542700002</v>
      </c>
    </row>
    <row r="224" spans="2:22" x14ac:dyDescent="0.2">
      <c r="E224" s="7" t="s">
        <v>21</v>
      </c>
      <c r="F224" s="8"/>
      <c r="G224" s="12">
        <v>1528</v>
      </c>
      <c r="H224" s="13">
        <v>1251</v>
      </c>
      <c r="I224" s="2">
        <v>145</v>
      </c>
      <c r="J224" s="2">
        <v>75</v>
      </c>
      <c r="K224" s="2">
        <v>29</v>
      </c>
      <c r="L224" s="16">
        <v>28</v>
      </c>
    </row>
    <row r="225" spans="2:23" x14ac:dyDescent="0.2">
      <c r="E225" s="17"/>
      <c r="F225" s="26"/>
      <c r="G225" s="29">
        <v>100</v>
      </c>
      <c r="H225" s="31">
        <v>81.871727748691001</v>
      </c>
      <c r="I225" s="5">
        <v>9.4895287958119994</v>
      </c>
      <c r="J225" s="5">
        <v>4.9083769633510004</v>
      </c>
      <c r="K225" s="5">
        <v>1.8979057591620001</v>
      </c>
      <c r="L225" s="30">
        <v>1.8324607329839999</v>
      </c>
    </row>
    <row r="227" spans="2:23" x14ac:dyDescent="0.2">
      <c r="B227" s="22" t="str">
        <f xml:space="preserve"> HYPERLINK("#'目次'!B22", "[16]")</f>
        <v>[16]</v>
      </c>
      <c r="C227" s="56" t="s">
        <v>146</v>
      </c>
      <c r="D227" s="57"/>
      <c r="E227" s="57"/>
      <c r="F227" s="57"/>
      <c r="G227" s="57"/>
      <c r="H227" s="57"/>
      <c r="I227" s="57"/>
      <c r="J227" s="57"/>
      <c r="K227" s="57"/>
      <c r="L227" s="57"/>
      <c r="M227" s="57"/>
      <c r="N227" s="57"/>
      <c r="O227" s="57"/>
      <c r="P227" s="57"/>
      <c r="Q227" s="57"/>
      <c r="R227" s="57"/>
      <c r="S227" s="57"/>
      <c r="T227" s="57"/>
      <c r="U227" s="57"/>
      <c r="V227" s="57"/>
    </row>
    <row r="230" spans="2:23" x14ac:dyDescent="0.2">
      <c r="C230" s="56" t="s">
        <v>12</v>
      </c>
      <c r="D230" s="57"/>
      <c r="E230" s="57"/>
      <c r="F230" s="57"/>
      <c r="G230" s="57"/>
      <c r="H230" s="57"/>
      <c r="I230" s="57"/>
      <c r="J230" s="57"/>
      <c r="K230" s="57"/>
      <c r="L230" s="57"/>
      <c r="M230" s="57"/>
      <c r="N230" s="57"/>
      <c r="O230" s="57"/>
      <c r="P230" s="57"/>
      <c r="Q230" s="57"/>
      <c r="R230" s="57"/>
      <c r="S230" s="57"/>
      <c r="T230" s="57"/>
      <c r="U230" s="57"/>
      <c r="V230" s="57"/>
    </row>
    <row r="231" spans="2:23" ht="52" x14ac:dyDescent="0.2">
      <c r="E231" s="58"/>
      <c r="F231" s="59"/>
      <c r="G231" s="24" t="s">
        <v>13</v>
      </c>
      <c r="H231" s="20" t="s">
        <v>147</v>
      </c>
      <c r="I231" s="3" t="s">
        <v>148</v>
      </c>
      <c r="J231" s="3" t="s">
        <v>149</v>
      </c>
      <c r="K231" s="3" t="s">
        <v>150</v>
      </c>
      <c r="L231" s="3" t="s">
        <v>151</v>
      </c>
      <c r="M231" s="3" t="s">
        <v>152</v>
      </c>
      <c r="N231" s="3" t="s">
        <v>153</v>
      </c>
      <c r="O231" s="3" t="s">
        <v>154</v>
      </c>
      <c r="P231" s="3" t="s">
        <v>155</v>
      </c>
      <c r="Q231" s="3" t="s">
        <v>156</v>
      </c>
      <c r="R231" s="3" t="s">
        <v>157</v>
      </c>
      <c r="S231" s="3" t="s">
        <v>61</v>
      </c>
      <c r="T231" s="3" t="s">
        <v>158</v>
      </c>
      <c r="U231" s="3" t="s">
        <v>52</v>
      </c>
      <c r="V231" s="3" t="s">
        <v>159</v>
      </c>
      <c r="W231" s="25" t="s">
        <v>112</v>
      </c>
    </row>
    <row r="232" spans="2:23" x14ac:dyDescent="0.2">
      <c r="E232" s="60"/>
      <c r="F232" s="61"/>
      <c r="G232" s="19"/>
      <c r="H232" s="28"/>
      <c r="I232" s="6"/>
      <c r="J232" s="6"/>
      <c r="K232" s="6"/>
      <c r="L232" s="6"/>
      <c r="M232" s="6"/>
      <c r="N232" s="6"/>
      <c r="O232" s="6"/>
      <c r="P232" s="6"/>
      <c r="Q232" s="6"/>
      <c r="R232" s="6"/>
      <c r="S232" s="6"/>
      <c r="T232" s="6"/>
      <c r="U232" s="6"/>
      <c r="V232" s="6"/>
      <c r="W232" s="21"/>
    </row>
    <row r="233" spans="2:23" x14ac:dyDescent="0.2">
      <c r="E233" s="7" t="s">
        <v>18</v>
      </c>
      <c r="F233" s="8"/>
      <c r="G233" s="23">
        <v>1367</v>
      </c>
      <c r="H233" s="18">
        <v>905</v>
      </c>
      <c r="I233" s="4">
        <v>838</v>
      </c>
      <c r="J233" s="4">
        <v>797</v>
      </c>
      <c r="K233" s="4">
        <v>134</v>
      </c>
      <c r="L233" s="4">
        <v>698</v>
      </c>
      <c r="M233" s="4">
        <v>210</v>
      </c>
      <c r="N233" s="4">
        <v>709</v>
      </c>
      <c r="O233" s="4">
        <v>218</v>
      </c>
      <c r="P233" s="4">
        <v>565</v>
      </c>
      <c r="Q233" s="4">
        <v>531</v>
      </c>
      <c r="R233" s="4">
        <v>361</v>
      </c>
      <c r="S233" s="4">
        <v>23</v>
      </c>
      <c r="T233" s="4">
        <v>42</v>
      </c>
      <c r="U233" s="4">
        <v>31</v>
      </c>
      <c r="V233" s="4">
        <v>1294</v>
      </c>
      <c r="W233" s="32">
        <v>6062</v>
      </c>
    </row>
    <row r="234" spans="2:23" x14ac:dyDescent="0.2">
      <c r="E234" s="14"/>
      <c r="F234" s="11"/>
      <c r="G234" s="9">
        <v>100</v>
      </c>
      <c r="H234" s="15">
        <v>66.203365032918995</v>
      </c>
      <c r="I234" s="1">
        <v>61.302121433796998</v>
      </c>
      <c r="J234" s="1">
        <v>58.302852962692</v>
      </c>
      <c r="K234" s="1">
        <v>9.8024871982440001</v>
      </c>
      <c r="L234" s="1">
        <v>51.060716898316997</v>
      </c>
      <c r="M234" s="1">
        <v>15.362106803219</v>
      </c>
      <c r="N234" s="1">
        <v>51.865398683248003</v>
      </c>
      <c r="O234" s="1">
        <v>15.947329919532001</v>
      </c>
      <c r="P234" s="1">
        <v>41.331382589611998</v>
      </c>
      <c r="Q234" s="1">
        <v>38.844184345282002</v>
      </c>
      <c r="R234" s="1">
        <v>26.408193123627999</v>
      </c>
      <c r="S234" s="1">
        <v>1.6825164593999999</v>
      </c>
      <c r="T234" s="1">
        <v>3.0724213606439998</v>
      </c>
      <c r="U234" s="1">
        <v>2.2677395757130001</v>
      </c>
      <c r="V234" s="1">
        <v>94.659839063643005</v>
      </c>
      <c r="W234" s="10">
        <v>443.45281638624698</v>
      </c>
    </row>
    <row r="235" spans="2:23" x14ac:dyDescent="0.2">
      <c r="E235" s="7" t="s">
        <v>19</v>
      </c>
      <c r="F235" s="8"/>
      <c r="G235" s="12">
        <v>1006</v>
      </c>
      <c r="H235" s="13">
        <v>869</v>
      </c>
      <c r="I235" s="2">
        <v>798</v>
      </c>
      <c r="J235" s="2">
        <v>761</v>
      </c>
      <c r="K235" s="2">
        <v>181</v>
      </c>
      <c r="L235" s="2">
        <v>845</v>
      </c>
      <c r="M235" s="2">
        <v>484</v>
      </c>
      <c r="N235" s="2">
        <v>728</v>
      </c>
      <c r="O235" s="2">
        <v>461</v>
      </c>
      <c r="P235" s="2">
        <v>885</v>
      </c>
      <c r="Q235" s="2">
        <v>771</v>
      </c>
      <c r="R235" s="2">
        <v>649</v>
      </c>
      <c r="S235" s="2">
        <v>58</v>
      </c>
      <c r="T235" s="2">
        <v>18</v>
      </c>
      <c r="U235" s="2">
        <v>0</v>
      </c>
      <c r="V235" s="2">
        <v>988</v>
      </c>
      <c r="W235" s="16">
        <v>7508</v>
      </c>
    </row>
    <row r="236" spans="2:23" x14ac:dyDescent="0.2">
      <c r="E236" s="14"/>
      <c r="F236" s="11"/>
      <c r="G236" s="9">
        <v>100</v>
      </c>
      <c r="H236" s="15">
        <v>86.381709741551006</v>
      </c>
      <c r="I236" s="1">
        <v>79.324055666004</v>
      </c>
      <c r="J236" s="1">
        <v>75.646123260436994</v>
      </c>
      <c r="K236" s="1">
        <v>17.992047713718001</v>
      </c>
      <c r="L236" s="1">
        <v>83.996023856858997</v>
      </c>
      <c r="M236" s="1">
        <v>48.111332007952001</v>
      </c>
      <c r="N236" s="1">
        <v>72.365805168986</v>
      </c>
      <c r="O236" s="1">
        <v>45.825049701788998</v>
      </c>
      <c r="P236" s="1">
        <v>87.972166998012</v>
      </c>
      <c r="Q236" s="1">
        <v>76.640159045725994</v>
      </c>
      <c r="R236" s="1">
        <v>64.512922465209002</v>
      </c>
      <c r="S236" s="1">
        <v>5.7654075546719996</v>
      </c>
      <c r="T236" s="1">
        <v>1.7892644135189999</v>
      </c>
      <c r="U236" s="27" t="s">
        <v>17</v>
      </c>
      <c r="V236" s="1">
        <v>98.210735586480993</v>
      </c>
      <c r="W236" s="10">
        <v>746.32206759443295</v>
      </c>
    </row>
    <row r="237" spans="2:23" x14ac:dyDescent="0.2">
      <c r="E237" s="7" t="s">
        <v>20</v>
      </c>
      <c r="F237" s="8"/>
      <c r="G237" s="12">
        <v>1043</v>
      </c>
      <c r="H237" s="13">
        <v>765</v>
      </c>
      <c r="I237" s="2">
        <v>796</v>
      </c>
      <c r="J237" s="2">
        <v>683</v>
      </c>
      <c r="K237" s="2">
        <v>438</v>
      </c>
      <c r="L237" s="2">
        <v>680</v>
      </c>
      <c r="M237" s="2">
        <v>242</v>
      </c>
      <c r="N237" s="2">
        <v>609</v>
      </c>
      <c r="O237" s="2">
        <v>343</v>
      </c>
      <c r="P237" s="2">
        <v>754</v>
      </c>
      <c r="Q237" s="2">
        <v>525</v>
      </c>
      <c r="R237" s="2">
        <v>142</v>
      </c>
      <c r="S237" s="2">
        <v>18</v>
      </c>
      <c r="T237" s="2">
        <v>39</v>
      </c>
      <c r="U237" s="2">
        <v>4</v>
      </c>
      <c r="V237" s="2">
        <v>1000</v>
      </c>
      <c r="W237" s="16">
        <v>6038</v>
      </c>
    </row>
    <row r="238" spans="2:23" x14ac:dyDescent="0.2">
      <c r="E238" s="14"/>
      <c r="F238" s="11"/>
      <c r="G238" s="9">
        <v>100</v>
      </c>
      <c r="H238" s="15">
        <v>73.346116970278004</v>
      </c>
      <c r="I238" s="1">
        <v>76.318312559923001</v>
      </c>
      <c r="J238" s="1">
        <v>65.484180249280996</v>
      </c>
      <c r="K238" s="1">
        <v>41.994247363375003</v>
      </c>
      <c r="L238" s="1">
        <v>65.196548418025003</v>
      </c>
      <c r="M238" s="1">
        <v>23.20230105465</v>
      </c>
      <c r="N238" s="1">
        <v>58.389261744965999</v>
      </c>
      <c r="O238" s="1">
        <v>32.885906040267997</v>
      </c>
      <c r="P238" s="1">
        <v>72.291466922338998</v>
      </c>
      <c r="Q238" s="1">
        <v>50.335570469799002</v>
      </c>
      <c r="R238" s="1">
        <v>13.614573346117</v>
      </c>
      <c r="S238" s="1">
        <v>1.725790987536</v>
      </c>
      <c r="T238" s="1">
        <v>3.7392138063279998</v>
      </c>
      <c r="U238" s="1">
        <v>0.38350910834099999</v>
      </c>
      <c r="V238" s="1">
        <v>95.877277085331002</v>
      </c>
      <c r="W238" s="10">
        <v>578.90699904122698</v>
      </c>
    </row>
    <row r="239" spans="2:23" x14ac:dyDescent="0.2">
      <c r="E239" s="7" t="s">
        <v>21</v>
      </c>
      <c r="F239" s="8"/>
      <c r="G239" s="12">
        <v>1528</v>
      </c>
      <c r="H239" s="13">
        <v>1052</v>
      </c>
      <c r="I239" s="2">
        <v>1121</v>
      </c>
      <c r="J239" s="2">
        <v>1108</v>
      </c>
      <c r="K239" s="2">
        <v>240</v>
      </c>
      <c r="L239" s="2">
        <v>578</v>
      </c>
      <c r="M239" s="2">
        <v>196</v>
      </c>
      <c r="N239" s="2">
        <v>1161</v>
      </c>
      <c r="O239" s="2">
        <v>270</v>
      </c>
      <c r="P239" s="2">
        <v>802</v>
      </c>
      <c r="Q239" s="2">
        <v>612</v>
      </c>
      <c r="R239" s="2">
        <v>880</v>
      </c>
      <c r="S239" s="2">
        <v>82</v>
      </c>
      <c r="T239" s="2">
        <v>31</v>
      </c>
      <c r="U239" s="2">
        <v>10</v>
      </c>
      <c r="V239" s="2">
        <v>1487</v>
      </c>
      <c r="W239" s="16">
        <v>8143</v>
      </c>
    </row>
    <row r="240" spans="2:23" x14ac:dyDescent="0.2">
      <c r="E240" s="17"/>
      <c r="F240" s="26"/>
      <c r="G240" s="29">
        <v>100</v>
      </c>
      <c r="H240" s="31">
        <v>68.848167539266996</v>
      </c>
      <c r="I240" s="5">
        <v>73.363874345550002</v>
      </c>
      <c r="J240" s="5">
        <v>72.513089005235997</v>
      </c>
      <c r="K240" s="5">
        <v>15.706806282723001</v>
      </c>
      <c r="L240" s="5">
        <v>37.82722513089</v>
      </c>
      <c r="M240" s="5">
        <v>12.82722513089</v>
      </c>
      <c r="N240" s="5">
        <v>75.981675392669999</v>
      </c>
      <c r="O240" s="5">
        <v>17.670157068062998</v>
      </c>
      <c r="P240" s="5">
        <v>52.486910994764003</v>
      </c>
      <c r="Q240" s="5">
        <v>40.052356020942</v>
      </c>
      <c r="R240" s="5">
        <v>57.591623036648997</v>
      </c>
      <c r="S240" s="5">
        <v>5.3664921465970004</v>
      </c>
      <c r="T240" s="5">
        <v>2.028795811518</v>
      </c>
      <c r="U240" s="5">
        <v>0.65445026177999999</v>
      </c>
      <c r="V240" s="5">
        <v>97.316753926702006</v>
      </c>
      <c r="W240" s="30">
        <v>532.91884816753895</v>
      </c>
    </row>
    <row r="242" spans="2:22" x14ac:dyDescent="0.2">
      <c r="B242" s="22" t="str">
        <f xml:space="preserve"> HYPERLINK("#'目次'!B23", "[17]")</f>
        <v>[17]</v>
      </c>
      <c r="C242" s="56" t="s">
        <v>162</v>
      </c>
      <c r="D242" s="57"/>
      <c r="E242" s="57"/>
      <c r="F242" s="57"/>
      <c r="G242" s="57"/>
      <c r="H242" s="57"/>
      <c r="I242" s="57"/>
      <c r="J242" s="57"/>
      <c r="K242" s="57"/>
      <c r="L242" s="57"/>
      <c r="M242" s="57"/>
      <c r="N242" s="57"/>
      <c r="O242" s="57"/>
      <c r="P242" s="57"/>
      <c r="Q242" s="57"/>
      <c r="R242" s="57"/>
      <c r="S242" s="57"/>
      <c r="T242" s="57"/>
      <c r="U242" s="57"/>
      <c r="V242" s="57"/>
    </row>
    <row r="245" spans="2:22" x14ac:dyDescent="0.2">
      <c r="C245" s="56" t="s">
        <v>12</v>
      </c>
      <c r="D245" s="57"/>
      <c r="E245" s="57"/>
      <c r="F245" s="57"/>
      <c r="G245" s="57"/>
      <c r="H245" s="57"/>
      <c r="I245" s="57"/>
      <c r="J245" s="57"/>
      <c r="K245" s="57"/>
      <c r="L245" s="57"/>
      <c r="M245" s="57"/>
      <c r="N245" s="57"/>
      <c r="O245" s="57"/>
      <c r="P245" s="57"/>
      <c r="Q245" s="57"/>
      <c r="R245" s="57"/>
      <c r="S245" s="57"/>
      <c r="T245" s="57"/>
      <c r="U245" s="57"/>
      <c r="V245" s="57"/>
    </row>
    <row r="246" spans="2:22" ht="78" x14ac:dyDescent="0.2">
      <c r="E246" s="58"/>
      <c r="F246" s="59"/>
      <c r="G246" s="24" t="s">
        <v>13</v>
      </c>
      <c r="H246" s="20" t="s">
        <v>163</v>
      </c>
      <c r="I246" s="3" t="s">
        <v>164</v>
      </c>
      <c r="J246" s="3" t="s">
        <v>165</v>
      </c>
      <c r="K246" s="3" t="s">
        <v>166</v>
      </c>
      <c r="L246" s="3" t="s">
        <v>167</v>
      </c>
      <c r="M246" s="3" t="s">
        <v>168</v>
      </c>
      <c r="N246" s="3" t="s">
        <v>119</v>
      </c>
      <c r="O246" s="3" t="s">
        <v>169</v>
      </c>
      <c r="P246" s="3" t="s">
        <v>52</v>
      </c>
      <c r="Q246" s="25" t="s">
        <v>170</v>
      </c>
    </row>
    <row r="247" spans="2:22" x14ac:dyDescent="0.2">
      <c r="E247" s="60"/>
      <c r="F247" s="61"/>
      <c r="G247" s="19"/>
      <c r="H247" s="28"/>
      <c r="I247" s="6"/>
      <c r="J247" s="6"/>
      <c r="K247" s="6"/>
      <c r="L247" s="6"/>
      <c r="M247" s="6"/>
      <c r="N247" s="6"/>
      <c r="O247" s="6"/>
      <c r="P247" s="6"/>
      <c r="Q247" s="21"/>
    </row>
    <row r="248" spans="2:22" x14ac:dyDescent="0.2">
      <c r="E248" s="7" t="s">
        <v>18</v>
      </c>
      <c r="F248" s="8"/>
      <c r="G248" s="23">
        <v>1367</v>
      </c>
      <c r="H248" s="18">
        <v>8</v>
      </c>
      <c r="I248" s="4">
        <v>3</v>
      </c>
      <c r="J248" s="4">
        <v>36</v>
      </c>
      <c r="K248" s="4">
        <v>44</v>
      </c>
      <c r="L248" s="4">
        <v>148</v>
      </c>
      <c r="M248" s="4">
        <v>572</v>
      </c>
      <c r="N248" s="4">
        <v>311</v>
      </c>
      <c r="O248" s="4">
        <v>199</v>
      </c>
      <c r="P248" s="4">
        <v>46</v>
      </c>
      <c r="Q248" s="32">
        <v>1122</v>
      </c>
    </row>
    <row r="249" spans="2:22" x14ac:dyDescent="0.2">
      <c r="E249" s="14"/>
      <c r="F249" s="11"/>
      <c r="G249" s="9">
        <v>100</v>
      </c>
      <c r="H249" s="15">
        <v>0.58522311631299995</v>
      </c>
      <c r="I249" s="1">
        <v>0.219458668617</v>
      </c>
      <c r="J249" s="1">
        <v>2.6335040234089999</v>
      </c>
      <c r="K249" s="1">
        <v>3.2187271397220001</v>
      </c>
      <c r="L249" s="1">
        <v>10.826627651792</v>
      </c>
      <c r="M249" s="1">
        <v>41.843452816385998</v>
      </c>
      <c r="N249" s="1">
        <v>22.750548646672001</v>
      </c>
      <c r="O249" s="1">
        <v>14.557425018288001</v>
      </c>
      <c r="P249" s="1">
        <v>3.3650329187999999</v>
      </c>
      <c r="Q249" s="10">
        <v>82.077542062910993</v>
      </c>
    </row>
    <row r="250" spans="2:22" x14ac:dyDescent="0.2">
      <c r="E250" s="7" t="s">
        <v>19</v>
      </c>
      <c r="F250" s="8"/>
      <c r="G250" s="12">
        <v>1006</v>
      </c>
      <c r="H250" s="13">
        <v>3</v>
      </c>
      <c r="I250" s="2">
        <v>0</v>
      </c>
      <c r="J250" s="2">
        <v>14</v>
      </c>
      <c r="K250" s="2">
        <v>18</v>
      </c>
      <c r="L250" s="2">
        <v>48</v>
      </c>
      <c r="M250" s="2">
        <v>121</v>
      </c>
      <c r="N250" s="2">
        <v>700</v>
      </c>
      <c r="O250" s="2">
        <v>102</v>
      </c>
      <c r="P250" s="2">
        <v>0</v>
      </c>
      <c r="Q250" s="16">
        <v>904</v>
      </c>
    </row>
    <row r="251" spans="2:22" x14ac:dyDescent="0.2">
      <c r="E251" s="14"/>
      <c r="F251" s="11"/>
      <c r="G251" s="9">
        <v>100</v>
      </c>
      <c r="H251" s="15">
        <v>0.29821073558599998</v>
      </c>
      <c r="I251" s="27" t="s">
        <v>17</v>
      </c>
      <c r="J251" s="1">
        <v>1.391650099404</v>
      </c>
      <c r="K251" s="1">
        <v>1.7892644135189999</v>
      </c>
      <c r="L251" s="1">
        <v>4.7713717693840003</v>
      </c>
      <c r="M251" s="1">
        <v>12.027833001988</v>
      </c>
      <c r="N251" s="1">
        <v>69.582504970179002</v>
      </c>
      <c r="O251" s="1">
        <v>10.139165009939999</v>
      </c>
      <c r="P251" s="27" t="s">
        <v>17</v>
      </c>
      <c r="Q251" s="10">
        <v>89.860834990059999</v>
      </c>
    </row>
    <row r="252" spans="2:22" x14ac:dyDescent="0.2">
      <c r="E252" s="7" t="s">
        <v>20</v>
      </c>
      <c r="F252" s="8"/>
      <c r="G252" s="12">
        <v>1043</v>
      </c>
      <c r="H252" s="13">
        <v>7</v>
      </c>
      <c r="I252" s="2">
        <v>4</v>
      </c>
      <c r="J252" s="2">
        <v>11</v>
      </c>
      <c r="K252" s="2">
        <v>25</v>
      </c>
      <c r="L252" s="2">
        <v>109</v>
      </c>
      <c r="M252" s="2">
        <v>159</v>
      </c>
      <c r="N252" s="2">
        <v>572</v>
      </c>
      <c r="O252" s="2">
        <v>146</v>
      </c>
      <c r="P252" s="2">
        <v>10</v>
      </c>
      <c r="Q252" s="16">
        <v>887</v>
      </c>
    </row>
    <row r="253" spans="2:22" x14ac:dyDescent="0.2">
      <c r="E253" s="14"/>
      <c r="F253" s="11"/>
      <c r="G253" s="9">
        <v>100</v>
      </c>
      <c r="H253" s="15">
        <v>0.67114093959700005</v>
      </c>
      <c r="I253" s="1">
        <v>0.38350910834099999</v>
      </c>
      <c r="J253" s="1">
        <v>1.054650047939</v>
      </c>
      <c r="K253" s="1">
        <v>2.3969319271330001</v>
      </c>
      <c r="L253" s="1">
        <v>10.450623202300999</v>
      </c>
      <c r="M253" s="1">
        <v>15.244487056568</v>
      </c>
      <c r="N253" s="1">
        <v>54.841802492809002</v>
      </c>
      <c r="O253" s="1">
        <v>13.998082454458</v>
      </c>
      <c r="P253" s="1">
        <v>0.95877277085299994</v>
      </c>
      <c r="Q253" s="10">
        <v>85.043144774688002</v>
      </c>
    </row>
    <row r="254" spans="2:22" x14ac:dyDescent="0.2">
      <c r="E254" s="7" t="s">
        <v>21</v>
      </c>
      <c r="F254" s="8"/>
      <c r="G254" s="12">
        <v>1528</v>
      </c>
      <c r="H254" s="13">
        <v>2</v>
      </c>
      <c r="I254" s="2">
        <v>2</v>
      </c>
      <c r="J254" s="2">
        <v>4</v>
      </c>
      <c r="K254" s="2">
        <v>6</v>
      </c>
      <c r="L254" s="2">
        <v>35</v>
      </c>
      <c r="M254" s="2">
        <v>76</v>
      </c>
      <c r="N254" s="2">
        <v>1141</v>
      </c>
      <c r="O254" s="2">
        <v>215</v>
      </c>
      <c r="P254" s="2">
        <v>47</v>
      </c>
      <c r="Q254" s="16">
        <v>1266</v>
      </c>
    </row>
    <row r="255" spans="2:22" x14ac:dyDescent="0.2">
      <c r="E255" s="17"/>
      <c r="F255" s="26"/>
      <c r="G255" s="29">
        <v>100</v>
      </c>
      <c r="H255" s="31">
        <v>0.13089005235599999</v>
      </c>
      <c r="I255" s="5">
        <v>0.13089005235599999</v>
      </c>
      <c r="J255" s="5">
        <v>0.26178010471199997</v>
      </c>
      <c r="K255" s="5">
        <v>0.39267015706800001</v>
      </c>
      <c r="L255" s="5">
        <v>2.2905759162299999</v>
      </c>
      <c r="M255" s="5">
        <v>4.9738219895290001</v>
      </c>
      <c r="N255" s="5">
        <v>74.67277486911</v>
      </c>
      <c r="O255" s="5">
        <v>14.070680628271999</v>
      </c>
      <c r="P255" s="5">
        <v>3.0759162303659999</v>
      </c>
      <c r="Q255" s="30">
        <v>82.853403141360999</v>
      </c>
    </row>
    <row r="257" spans="2:22" x14ac:dyDescent="0.2">
      <c r="B257" s="22" t="str">
        <f xml:space="preserve"> HYPERLINK("#'目次'!B24", "[18]")</f>
        <v>[18]</v>
      </c>
      <c r="C257" s="56" t="s">
        <v>173</v>
      </c>
      <c r="D257" s="57"/>
      <c r="E257" s="57"/>
      <c r="F257" s="57"/>
      <c r="G257" s="57"/>
      <c r="H257" s="57"/>
      <c r="I257" s="57"/>
      <c r="J257" s="57"/>
      <c r="K257" s="57"/>
      <c r="L257" s="57"/>
      <c r="M257" s="57"/>
      <c r="N257" s="57"/>
      <c r="O257" s="57"/>
      <c r="P257" s="57"/>
      <c r="Q257" s="57"/>
      <c r="R257" s="57"/>
      <c r="S257" s="57"/>
      <c r="T257" s="57"/>
      <c r="U257" s="57"/>
      <c r="V257" s="57"/>
    </row>
    <row r="258" spans="2:22" x14ac:dyDescent="0.2">
      <c r="C258" s="50" t="s">
        <v>174</v>
      </c>
    </row>
    <row r="260" spans="2:22" x14ac:dyDescent="0.2">
      <c r="C260" s="56" t="s">
        <v>12</v>
      </c>
      <c r="D260" s="57"/>
      <c r="E260" s="57"/>
      <c r="F260" s="57"/>
      <c r="G260" s="57"/>
      <c r="H260" s="57"/>
      <c r="I260" s="57"/>
      <c r="J260" s="57"/>
      <c r="K260" s="57"/>
      <c r="L260" s="57"/>
      <c r="M260" s="57"/>
      <c r="N260" s="57"/>
      <c r="O260" s="57"/>
      <c r="P260" s="57"/>
      <c r="Q260" s="57"/>
      <c r="R260" s="57"/>
      <c r="S260" s="57"/>
      <c r="T260" s="57"/>
      <c r="U260" s="57"/>
      <c r="V260" s="57"/>
    </row>
    <row r="261" spans="2:22" ht="78" x14ac:dyDescent="0.2">
      <c r="E261" s="58"/>
      <c r="F261" s="59"/>
      <c r="G261" s="24" t="s">
        <v>13</v>
      </c>
      <c r="H261" s="20" t="s">
        <v>175</v>
      </c>
      <c r="I261" s="3" t="s">
        <v>176</v>
      </c>
      <c r="J261" s="3" t="s">
        <v>177</v>
      </c>
      <c r="K261" s="3" t="s">
        <v>178</v>
      </c>
      <c r="L261" s="3" t="s">
        <v>179</v>
      </c>
      <c r="M261" s="3" t="s">
        <v>180</v>
      </c>
      <c r="N261" s="3" t="s">
        <v>181</v>
      </c>
      <c r="O261" s="3" t="s">
        <v>182</v>
      </c>
      <c r="P261" s="3" t="s">
        <v>183</v>
      </c>
      <c r="Q261" s="3" t="s">
        <v>61</v>
      </c>
      <c r="R261" s="3" t="s">
        <v>184</v>
      </c>
      <c r="S261" s="3" t="s">
        <v>52</v>
      </c>
      <c r="T261" s="3" t="s">
        <v>185</v>
      </c>
      <c r="U261" s="25" t="s">
        <v>112</v>
      </c>
    </row>
    <row r="262" spans="2:22" x14ac:dyDescent="0.2">
      <c r="E262" s="60"/>
      <c r="F262" s="61"/>
      <c r="G262" s="19"/>
      <c r="H262" s="28"/>
      <c r="I262" s="6"/>
      <c r="J262" s="6"/>
      <c r="K262" s="6"/>
      <c r="L262" s="6"/>
      <c r="M262" s="6"/>
      <c r="N262" s="6"/>
      <c r="O262" s="6"/>
      <c r="P262" s="6"/>
      <c r="Q262" s="6"/>
      <c r="R262" s="6"/>
      <c r="S262" s="6"/>
      <c r="T262" s="6"/>
      <c r="U262" s="21"/>
    </row>
    <row r="263" spans="2:22" x14ac:dyDescent="0.2">
      <c r="E263" s="7" t="s">
        <v>18</v>
      </c>
      <c r="F263" s="8"/>
      <c r="G263" s="23">
        <v>1122</v>
      </c>
      <c r="H263" s="18">
        <v>185</v>
      </c>
      <c r="I263" s="4">
        <v>74</v>
      </c>
      <c r="J263" s="4">
        <v>90</v>
      </c>
      <c r="K263" s="4">
        <v>12</v>
      </c>
      <c r="L263" s="4">
        <v>6</v>
      </c>
      <c r="M263" s="4">
        <v>298</v>
      </c>
      <c r="N263" s="4">
        <v>13</v>
      </c>
      <c r="O263" s="4">
        <v>20</v>
      </c>
      <c r="P263" s="4">
        <v>9</v>
      </c>
      <c r="Q263" s="4">
        <v>23</v>
      </c>
      <c r="R263" s="4">
        <v>627</v>
      </c>
      <c r="S263" s="4">
        <v>12</v>
      </c>
      <c r="T263" s="4">
        <v>483</v>
      </c>
      <c r="U263" s="32">
        <v>1369</v>
      </c>
    </row>
    <row r="264" spans="2:22" x14ac:dyDescent="0.2">
      <c r="E264" s="14"/>
      <c r="F264" s="11"/>
      <c r="G264" s="9">
        <v>100</v>
      </c>
      <c r="H264" s="15">
        <v>16.488413547236998</v>
      </c>
      <c r="I264" s="1">
        <v>6.5953654188949997</v>
      </c>
      <c r="J264" s="1">
        <v>8.0213903743320003</v>
      </c>
      <c r="K264" s="1">
        <v>1.069518716578</v>
      </c>
      <c r="L264" s="1">
        <v>0.53475935828900001</v>
      </c>
      <c r="M264" s="1">
        <v>26.559714795009</v>
      </c>
      <c r="N264" s="1">
        <v>1.1586452762920001</v>
      </c>
      <c r="O264" s="1">
        <v>1.782531194296</v>
      </c>
      <c r="P264" s="1">
        <v>0.80213903743299997</v>
      </c>
      <c r="Q264" s="1">
        <v>2.04991087344</v>
      </c>
      <c r="R264" s="1">
        <v>55.882352941176002</v>
      </c>
      <c r="S264" s="1">
        <v>1.069518716578</v>
      </c>
      <c r="T264" s="1">
        <v>43.048128342246002</v>
      </c>
      <c r="U264" s="10">
        <v>122.014260249554</v>
      </c>
    </row>
    <row r="265" spans="2:22" x14ac:dyDescent="0.2">
      <c r="E265" s="7" t="s">
        <v>19</v>
      </c>
      <c r="F265" s="8"/>
      <c r="G265" s="12">
        <v>904</v>
      </c>
      <c r="H265" s="13">
        <v>260</v>
      </c>
      <c r="I265" s="2">
        <v>107</v>
      </c>
      <c r="J265" s="2">
        <v>64</v>
      </c>
      <c r="K265" s="2">
        <v>27</v>
      </c>
      <c r="L265" s="2">
        <v>86</v>
      </c>
      <c r="M265" s="2">
        <v>99</v>
      </c>
      <c r="N265" s="2">
        <v>53</v>
      </c>
      <c r="O265" s="2">
        <v>46</v>
      </c>
      <c r="P265" s="2">
        <v>62</v>
      </c>
      <c r="Q265" s="2">
        <v>42</v>
      </c>
      <c r="R265" s="2">
        <v>477</v>
      </c>
      <c r="S265" s="2">
        <v>0</v>
      </c>
      <c r="T265" s="2">
        <v>427</v>
      </c>
      <c r="U265" s="16">
        <v>1323</v>
      </c>
    </row>
    <row r="266" spans="2:22" x14ac:dyDescent="0.2">
      <c r="E266" s="14"/>
      <c r="F266" s="11"/>
      <c r="G266" s="9">
        <v>100</v>
      </c>
      <c r="H266" s="15">
        <v>28.761061946902998</v>
      </c>
      <c r="I266" s="1">
        <v>11.836283185840999</v>
      </c>
      <c r="J266" s="1">
        <v>7.0796460176989999</v>
      </c>
      <c r="K266" s="1">
        <v>2.9867256637169999</v>
      </c>
      <c r="L266" s="1">
        <v>9.5132743362830006</v>
      </c>
      <c r="M266" s="1">
        <v>10.951327433628</v>
      </c>
      <c r="N266" s="1">
        <v>5.8628318584069996</v>
      </c>
      <c r="O266" s="1">
        <v>5.0884955752209997</v>
      </c>
      <c r="P266" s="1">
        <v>6.8584070796459997</v>
      </c>
      <c r="Q266" s="1">
        <v>4.6460176991150002</v>
      </c>
      <c r="R266" s="1">
        <v>52.765486725663997</v>
      </c>
      <c r="S266" s="27" t="s">
        <v>17</v>
      </c>
      <c r="T266" s="1">
        <v>47.234513274336003</v>
      </c>
      <c r="U266" s="10">
        <v>146.349557522124</v>
      </c>
    </row>
    <row r="267" spans="2:22" x14ac:dyDescent="0.2">
      <c r="E267" s="7" t="s">
        <v>20</v>
      </c>
      <c r="F267" s="8"/>
      <c r="G267" s="12">
        <v>887</v>
      </c>
      <c r="H267" s="13">
        <v>50</v>
      </c>
      <c r="I267" s="2">
        <v>83</v>
      </c>
      <c r="J267" s="2">
        <v>47</v>
      </c>
      <c r="K267" s="2">
        <v>10</v>
      </c>
      <c r="L267" s="2">
        <v>83</v>
      </c>
      <c r="M267" s="2">
        <v>106</v>
      </c>
      <c r="N267" s="2">
        <v>16</v>
      </c>
      <c r="O267" s="2">
        <v>37</v>
      </c>
      <c r="P267" s="2">
        <v>41</v>
      </c>
      <c r="Q267" s="2">
        <v>17</v>
      </c>
      <c r="R267" s="2">
        <v>639</v>
      </c>
      <c r="S267" s="2">
        <v>9</v>
      </c>
      <c r="T267" s="2">
        <v>239</v>
      </c>
      <c r="U267" s="16">
        <v>1138</v>
      </c>
    </row>
    <row r="268" spans="2:22" x14ac:dyDescent="0.2">
      <c r="E268" s="14"/>
      <c r="F268" s="11"/>
      <c r="G268" s="9">
        <v>100</v>
      </c>
      <c r="H268" s="15">
        <v>5.6369785794810001</v>
      </c>
      <c r="I268" s="1">
        <v>9.3573844419390007</v>
      </c>
      <c r="J268" s="1">
        <v>5.2987598647130003</v>
      </c>
      <c r="K268" s="1">
        <v>1.127395715896</v>
      </c>
      <c r="L268" s="1">
        <v>9.3573844419390007</v>
      </c>
      <c r="M268" s="1">
        <v>11.950394588501</v>
      </c>
      <c r="N268" s="1">
        <v>1.803833145434</v>
      </c>
      <c r="O268" s="1">
        <v>4.171364148816</v>
      </c>
      <c r="P268" s="1">
        <v>4.6223224351749996</v>
      </c>
      <c r="Q268" s="1">
        <v>1.9165727170239999</v>
      </c>
      <c r="R268" s="1">
        <v>72.040586245772005</v>
      </c>
      <c r="S268" s="1">
        <v>1.0146561443069999</v>
      </c>
      <c r="T268" s="1">
        <v>26.944757609921002</v>
      </c>
      <c r="U268" s="10">
        <v>128.29763246899699</v>
      </c>
    </row>
    <row r="269" spans="2:22" x14ac:dyDescent="0.2">
      <c r="E269" s="7" t="s">
        <v>21</v>
      </c>
      <c r="F269" s="8"/>
      <c r="G269" s="12">
        <v>1266</v>
      </c>
      <c r="H269" s="13">
        <v>37</v>
      </c>
      <c r="I269" s="2">
        <v>56</v>
      </c>
      <c r="J269" s="2">
        <v>22</v>
      </c>
      <c r="K269" s="2">
        <v>3</v>
      </c>
      <c r="L269" s="2">
        <v>99</v>
      </c>
      <c r="M269" s="2">
        <v>175</v>
      </c>
      <c r="N269" s="2">
        <v>7</v>
      </c>
      <c r="O269" s="2">
        <v>16</v>
      </c>
      <c r="P269" s="2">
        <v>59</v>
      </c>
      <c r="Q269" s="2">
        <v>37</v>
      </c>
      <c r="R269" s="2">
        <v>878</v>
      </c>
      <c r="S269" s="2">
        <v>67</v>
      </c>
      <c r="T269" s="2">
        <v>321</v>
      </c>
      <c r="U269" s="16">
        <v>1456</v>
      </c>
    </row>
    <row r="270" spans="2:22" x14ac:dyDescent="0.2">
      <c r="E270" s="17"/>
      <c r="F270" s="26"/>
      <c r="G270" s="29">
        <v>100</v>
      </c>
      <c r="H270" s="31">
        <v>2.9225908372829998</v>
      </c>
      <c r="I270" s="5">
        <v>4.4233807266980003</v>
      </c>
      <c r="J270" s="5">
        <v>1.7377567140600001</v>
      </c>
      <c r="K270" s="5">
        <v>0.23696682464499999</v>
      </c>
      <c r="L270" s="5">
        <v>7.8199052132700002</v>
      </c>
      <c r="M270" s="5">
        <v>13.823064770932</v>
      </c>
      <c r="N270" s="5">
        <v>0.55292259083700002</v>
      </c>
      <c r="O270" s="5">
        <v>1.263823064771</v>
      </c>
      <c r="P270" s="5">
        <v>4.6603475513430004</v>
      </c>
      <c r="Q270" s="5">
        <v>2.9225908372829998</v>
      </c>
      <c r="R270" s="5">
        <v>69.352290679305</v>
      </c>
      <c r="S270" s="5">
        <v>5.2922590837280001</v>
      </c>
      <c r="T270" s="5">
        <v>25.355450236966998</v>
      </c>
      <c r="U270" s="30">
        <v>115.00789889415501</v>
      </c>
    </row>
    <row r="272" spans="2:22" x14ac:dyDescent="0.2">
      <c r="B272" s="22" t="str">
        <f xml:space="preserve"> HYPERLINK("#'目次'!B25", "[19]")</f>
        <v>[19]</v>
      </c>
      <c r="C272" s="56" t="s">
        <v>189</v>
      </c>
      <c r="D272" s="57"/>
      <c r="E272" s="57"/>
      <c r="F272" s="57"/>
      <c r="G272" s="57"/>
      <c r="H272" s="57"/>
      <c r="I272" s="57"/>
      <c r="J272" s="57"/>
      <c r="K272" s="57"/>
      <c r="L272" s="57"/>
      <c r="M272" s="57"/>
      <c r="N272" s="57"/>
      <c r="O272" s="57"/>
      <c r="P272" s="57"/>
      <c r="Q272" s="57"/>
      <c r="R272" s="57"/>
      <c r="S272" s="57"/>
      <c r="T272" s="57"/>
      <c r="U272" s="57"/>
      <c r="V272" s="57"/>
    </row>
    <row r="275" spans="2:22" x14ac:dyDescent="0.2">
      <c r="C275" s="56" t="s">
        <v>12</v>
      </c>
      <c r="D275" s="57"/>
      <c r="E275" s="57"/>
      <c r="F275" s="57"/>
      <c r="G275" s="57"/>
      <c r="H275" s="57"/>
      <c r="I275" s="57"/>
      <c r="J275" s="57"/>
      <c r="K275" s="57"/>
      <c r="L275" s="57"/>
      <c r="M275" s="57"/>
      <c r="N275" s="57"/>
      <c r="O275" s="57"/>
      <c r="P275" s="57"/>
      <c r="Q275" s="57"/>
      <c r="R275" s="57"/>
      <c r="S275" s="57"/>
      <c r="T275" s="57"/>
      <c r="U275" s="57"/>
      <c r="V275" s="57"/>
    </row>
    <row r="276" spans="2:22" ht="117" x14ac:dyDescent="0.2">
      <c r="E276" s="58"/>
      <c r="F276" s="59"/>
      <c r="G276" s="24" t="s">
        <v>13</v>
      </c>
      <c r="H276" s="20" t="s">
        <v>190</v>
      </c>
      <c r="I276" s="3" t="s">
        <v>191</v>
      </c>
      <c r="J276" s="3" t="s">
        <v>192</v>
      </c>
      <c r="K276" s="3" t="s">
        <v>193</v>
      </c>
      <c r="L276" s="3" t="s">
        <v>194</v>
      </c>
      <c r="M276" s="3" t="s">
        <v>195</v>
      </c>
      <c r="N276" s="3" t="s">
        <v>196</v>
      </c>
      <c r="O276" s="3" t="s">
        <v>61</v>
      </c>
      <c r="P276" s="3" t="s">
        <v>90</v>
      </c>
      <c r="Q276" s="3" t="s">
        <v>52</v>
      </c>
      <c r="R276" s="25" t="s">
        <v>112</v>
      </c>
    </row>
    <row r="277" spans="2:22" x14ac:dyDescent="0.2">
      <c r="E277" s="60"/>
      <c r="F277" s="61"/>
      <c r="G277" s="19"/>
      <c r="H277" s="28"/>
      <c r="I277" s="6"/>
      <c r="J277" s="6"/>
      <c r="K277" s="6"/>
      <c r="L277" s="6"/>
      <c r="M277" s="6"/>
      <c r="N277" s="6"/>
      <c r="O277" s="6"/>
      <c r="P277" s="6"/>
      <c r="Q277" s="6"/>
      <c r="R277" s="21"/>
    </row>
    <row r="278" spans="2:22" x14ac:dyDescent="0.2">
      <c r="E278" s="7" t="s">
        <v>18</v>
      </c>
      <c r="F278" s="8"/>
      <c r="G278" s="23">
        <v>1367</v>
      </c>
      <c r="H278" s="18">
        <v>630</v>
      </c>
      <c r="I278" s="4">
        <v>214</v>
      </c>
      <c r="J278" s="4">
        <v>502</v>
      </c>
      <c r="K278" s="4">
        <v>82</v>
      </c>
      <c r="L278" s="4">
        <v>20</v>
      </c>
      <c r="M278" s="4">
        <v>7</v>
      </c>
      <c r="N278" s="4">
        <v>236</v>
      </c>
      <c r="O278" s="4">
        <v>43</v>
      </c>
      <c r="P278" s="4">
        <v>125</v>
      </c>
      <c r="Q278" s="4">
        <v>90</v>
      </c>
      <c r="R278" s="32">
        <v>1949</v>
      </c>
    </row>
    <row r="279" spans="2:22" x14ac:dyDescent="0.2">
      <c r="E279" s="14"/>
      <c r="F279" s="11"/>
      <c r="G279" s="9">
        <v>100</v>
      </c>
      <c r="H279" s="15">
        <v>46.086320409655997</v>
      </c>
      <c r="I279" s="1">
        <v>15.654718361375</v>
      </c>
      <c r="J279" s="1">
        <v>36.722750548646999</v>
      </c>
      <c r="K279" s="1">
        <v>5.9985369422090002</v>
      </c>
      <c r="L279" s="1">
        <v>1.463057790783</v>
      </c>
      <c r="M279" s="1">
        <v>0.51207022677400005</v>
      </c>
      <c r="N279" s="1">
        <v>17.264081931235999</v>
      </c>
      <c r="O279" s="1">
        <v>3.145574250183</v>
      </c>
      <c r="P279" s="1">
        <v>9.1441111923919998</v>
      </c>
      <c r="Q279" s="1">
        <v>6.5837600585220004</v>
      </c>
      <c r="R279" s="10">
        <v>142.57498171177801</v>
      </c>
    </row>
    <row r="280" spans="2:22" x14ac:dyDescent="0.2">
      <c r="E280" s="7" t="s">
        <v>19</v>
      </c>
      <c r="F280" s="8"/>
      <c r="G280" s="12">
        <v>1006</v>
      </c>
      <c r="H280" s="13">
        <v>573</v>
      </c>
      <c r="I280" s="2">
        <v>726</v>
      </c>
      <c r="J280" s="2">
        <v>488</v>
      </c>
      <c r="K280" s="2">
        <v>319</v>
      </c>
      <c r="L280" s="2">
        <v>241</v>
      </c>
      <c r="M280" s="2">
        <v>138</v>
      </c>
      <c r="N280" s="2">
        <v>101</v>
      </c>
      <c r="O280" s="2">
        <v>31</v>
      </c>
      <c r="P280" s="2">
        <v>44</v>
      </c>
      <c r="Q280" s="2">
        <v>0</v>
      </c>
      <c r="R280" s="16">
        <v>2661</v>
      </c>
    </row>
    <row r="281" spans="2:22" x14ac:dyDescent="0.2">
      <c r="E281" s="14"/>
      <c r="F281" s="11"/>
      <c r="G281" s="9">
        <v>100</v>
      </c>
      <c r="H281" s="15">
        <v>56.958250497018</v>
      </c>
      <c r="I281" s="1">
        <v>72.166998011928001</v>
      </c>
      <c r="J281" s="1">
        <v>48.508946322067999</v>
      </c>
      <c r="K281" s="1">
        <v>31.709741550695998</v>
      </c>
      <c r="L281" s="1">
        <v>23.956262425447001</v>
      </c>
      <c r="M281" s="1">
        <v>13.717693836978</v>
      </c>
      <c r="N281" s="1">
        <v>10.039761431412</v>
      </c>
      <c r="O281" s="1">
        <v>3.0815109343940001</v>
      </c>
      <c r="P281" s="1">
        <v>4.3737574552679996</v>
      </c>
      <c r="Q281" s="27" t="s">
        <v>17</v>
      </c>
      <c r="R281" s="10">
        <v>264.51292246520899</v>
      </c>
    </row>
    <row r="282" spans="2:22" x14ac:dyDescent="0.2">
      <c r="E282" s="7" t="s">
        <v>20</v>
      </c>
      <c r="F282" s="8"/>
      <c r="G282" s="12">
        <v>1043</v>
      </c>
      <c r="H282" s="13">
        <v>429</v>
      </c>
      <c r="I282" s="2">
        <v>527</v>
      </c>
      <c r="J282" s="2">
        <v>408</v>
      </c>
      <c r="K282" s="2">
        <v>123</v>
      </c>
      <c r="L282" s="2">
        <v>55</v>
      </c>
      <c r="M282" s="2">
        <v>46</v>
      </c>
      <c r="N282" s="2">
        <v>84</v>
      </c>
      <c r="O282" s="2">
        <v>17</v>
      </c>
      <c r="P282" s="2">
        <v>44</v>
      </c>
      <c r="Q282" s="2">
        <v>10</v>
      </c>
      <c r="R282" s="16">
        <v>1743</v>
      </c>
    </row>
    <row r="283" spans="2:22" x14ac:dyDescent="0.2">
      <c r="E283" s="14"/>
      <c r="F283" s="11"/>
      <c r="G283" s="9">
        <v>100</v>
      </c>
      <c r="H283" s="15">
        <v>41.131351869607002</v>
      </c>
      <c r="I283" s="1">
        <v>50.527325023968999</v>
      </c>
      <c r="J283" s="1">
        <v>39.117929050815</v>
      </c>
      <c r="K283" s="1">
        <v>11.792905081496</v>
      </c>
      <c r="L283" s="1">
        <v>5.2732502396929997</v>
      </c>
      <c r="M283" s="1">
        <v>4.4103547459249999</v>
      </c>
      <c r="N283" s="1">
        <v>8.0536912751679992</v>
      </c>
      <c r="O283" s="1">
        <v>1.629913710451</v>
      </c>
      <c r="P283" s="1">
        <v>4.2186001917549998</v>
      </c>
      <c r="Q283" s="1">
        <v>0.95877277085299994</v>
      </c>
      <c r="R283" s="10">
        <v>167.114093959732</v>
      </c>
    </row>
    <row r="284" spans="2:22" x14ac:dyDescent="0.2">
      <c r="E284" s="7" t="s">
        <v>21</v>
      </c>
      <c r="F284" s="8"/>
      <c r="G284" s="12">
        <v>1528</v>
      </c>
      <c r="H284" s="13">
        <v>640</v>
      </c>
      <c r="I284" s="2">
        <v>656</v>
      </c>
      <c r="J284" s="2">
        <v>228</v>
      </c>
      <c r="K284" s="2">
        <v>139</v>
      </c>
      <c r="L284" s="2">
        <v>25</v>
      </c>
      <c r="M284" s="2">
        <v>31</v>
      </c>
      <c r="N284" s="2">
        <v>310</v>
      </c>
      <c r="O284" s="2">
        <v>33</v>
      </c>
      <c r="P284" s="2">
        <v>197</v>
      </c>
      <c r="Q284" s="2">
        <v>73</v>
      </c>
      <c r="R284" s="16">
        <v>2332</v>
      </c>
    </row>
    <row r="285" spans="2:22" x14ac:dyDescent="0.2">
      <c r="E285" s="17"/>
      <c r="F285" s="26"/>
      <c r="G285" s="29">
        <v>100</v>
      </c>
      <c r="H285" s="31">
        <v>41.884816753926998</v>
      </c>
      <c r="I285" s="5">
        <v>42.931937172775001</v>
      </c>
      <c r="J285" s="5">
        <v>14.921465968586</v>
      </c>
      <c r="K285" s="5">
        <v>9.0968586387430008</v>
      </c>
      <c r="L285" s="5">
        <v>1.63612565445</v>
      </c>
      <c r="M285" s="5">
        <v>2.028795811518</v>
      </c>
      <c r="N285" s="5">
        <v>20.287958115182999</v>
      </c>
      <c r="O285" s="5">
        <v>2.159685863874</v>
      </c>
      <c r="P285" s="5">
        <v>12.892670157068</v>
      </c>
      <c r="Q285" s="5">
        <v>4.777486910995</v>
      </c>
      <c r="R285" s="30">
        <v>152.61780104712</v>
      </c>
    </row>
    <row r="287" spans="2:22" x14ac:dyDescent="0.2">
      <c r="B287" s="22" t="str">
        <f xml:space="preserve"> HYPERLINK("#'目次'!B26", "[20]")</f>
        <v>[20]</v>
      </c>
      <c r="C287" s="56" t="s">
        <v>199</v>
      </c>
      <c r="D287" s="57"/>
      <c r="E287" s="57"/>
      <c r="F287" s="57"/>
      <c r="G287" s="57"/>
      <c r="H287" s="57"/>
      <c r="I287" s="57"/>
      <c r="J287" s="57"/>
      <c r="K287" s="57"/>
      <c r="L287" s="57"/>
      <c r="M287" s="57"/>
      <c r="N287" s="57"/>
      <c r="O287" s="57"/>
      <c r="P287" s="57"/>
      <c r="Q287" s="57"/>
      <c r="R287" s="57"/>
      <c r="S287" s="57"/>
      <c r="T287" s="57"/>
      <c r="U287" s="57"/>
      <c r="V287" s="57"/>
    </row>
    <row r="290" spans="2:22" x14ac:dyDescent="0.2">
      <c r="C290" s="56" t="s">
        <v>12</v>
      </c>
      <c r="D290" s="57"/>
      <c r="E290" s="57"/>
      <c r="F290" s="57"/>
      <c r="G290" s="57"/>
      <c r="H290" s="57"/>
      <c r="I290" s="57"/>
      <c r="J290" s="57"/>
      <c r="K290" s="57"/>
      <c r="L290" s="57"/>
      <c r="M290" s="57"/>
      <c r="N290" s="57"/>
      <c r="O290" s="57"/>
      <c r="P290" s="57"/>
      <c r="Q290" s="57"/>
      <c r="R290" s="57"/>
      <c r="S290" s="57"/>
      <c r="T290" s="57"/>
      <c r="U290" s="57"/>
      <c r="V290" s="57"/>
    </row>
    <row r="291" spans="2:22" ht="78" x14ac:dyDescent="0.2">
      <c r="E291" s="58"/>
      <c r="F291" s="59"/>
      <c r="G291" s="24" t="s">
        <v>13</v>
      </c>
      <c r="H291" s="20" t="s">
        <v>200</v>
      </c>
      <c r="I291" s="3" t="s">
        <v>201</v>
      </c>
      <c r="J291" s="3" t="s">
        <v>202</v>
      </c>
      <c r="K291" s="3" t="s">
        <v>203</v>
      </c>
      <c r="L291" s="3" t="s">
        <v>204</v>
      </c>
      <c r="M291" s="3" t="s">
        <v>205</v>
      </c>
      <c r="N291" s="3" t="s">
        <v>206</v>
      </c>
      <c r="O291" s="3" t="s">
        <v>61</v>
      </c>
      <c r="P291" s="25" t="s">
        <v>52</v>
      </c>
    </row>
    <row r="292" spans="2:22" x14ac:dyDescent="0.2">
      <c r="E292" s="60"/>
      <c r="F292" s="61"/>
      <c r="G292" s="19"/>
      <c r="H292" s="28"/>
      <c r="I292" s="6"/>
      <c r="J292" s="6"/>
      <c r="K292" s="6"/>
      <c r="L292" s="6"/>
      <c r="M292" s="6"/>
      <c r="N292" s="6"/>
      <c r="O292" s="6"/>
      <c r="P292" s="21"/>
    </row>
    <row r="293" spans="2:22" x14ac:dyDescent="0.2">
      <c r="E293" s="7" t="s">
        <v>18</v>
      </c>
      <c r="F293" s="8"/>
      <c r="G293" s="23">
        <v>1367</v>
      </c>
      <c r="H293" s="18">
        <v>285</v>
      </c>
      <c r="I293" s="4">
        <v>921</v>
      </c>
      <c r="J293" s="4">
        <v>23</v>
      </c>
      <c r="K293" s="4">
        <v>43</v>
      </c>
      <c r="L293" s="4">
        <v>29</v>
      </c>
      <c r="M293" s="4">
        <v>14</v>
      </c>
      <c r="N293" s="4">
        <v>13</v>
      </c>
      <c r="O293" s="4">
        <v>14</v>
      </c>
      <c r="P293" s="32">
        <v>25</v>
      </c>
    </row>
    <row r="294" spans="2:22" x14ac:dyDescent="0.2">
      <c r="E294" s="14"/>
      <c r="F294" s="11"/>
      <c r="G294" s="9">
        <v>100</v>
      </c>
      <c r="H294" s="15">
        <v>20.848573518654</v>
      </c>
      <c r="I294" s="1">
        <v>67.373811265545001</v>
      </c>
      <c r="J294" s="1">
        <v>1.6825164593999999</v>
      </c>
      <c r="K294" s="1">
        <v>3.145574250183</v>
      </c>
      <c r="L294" s="1">
        <v>2.1214337966349999</v>
      </c>
      <c r="M294" s="1">
        <v>1.0241404535480001</v>
      </c>
      <c r="N294" s="1">
        <v>0.95098756400899997</v>
      </c>
      <c r="O294" s="1">
        <v>1.0241404535480001</v>
      </c>
      <c r="P294" s="10">
        <v>1.828822238478</v>
      </c>
    </row>
    <row r="295" spans="2:22" x14ac:dyDescent="0.2">
      <c r="E295" s="7" t="s">
        <v>19</v>
      </c>
      <c r="F295" s="8"/>
      <c r="G295" s="12">
        <v>1006</v>
      </c>
      <c r="H295" s="13">
        <v>174</v>
      </c>
      <c r="I295" s="2">
        <v>538</v>
      </c>
      <c r="J295" s="2">
        <v>114</v>
      </c>
      <c r="K295" s="2">
        <v>31</v>
      </c>
      <c r="L295" s="2">
        <v>78</v>
      </c>
      <c r="M295" s="2">
        <v>5</v>
      </c>
      <c r="N295" s="2">
        <v>9</v>
      </c>
      <c r="O295" s="2">
        <v>36</v>
      </c>
      <c r="P295" s="16">
        <v>21</v>
      </c>
    </row>
    <row r="296" spans="2:22" x14ac:dyDescent="0.2">
      <c r="E296" s="14"/>
      <c r="F296" s="11"/>
      <c r="G296" s="9">
        <v>100</v>
      </c>
      <c r="H296" s="15">
        <v>17.296222664016</v>
      </c>
      <c r="I296" s="1">
        <v>53.479125248509</v>
      </c>
      <c r="J296" s="1">
        <v>11.332007952286</v>
      </c>
      <c r="K296" s="1">
        <v>3.0815109343940001</v>
      </c>
      <c r="L296" s="1">
        <v>7.7534791252490001</v>
      </c>
      <c r="M296" s="1">
        <v>0.49701789264399998</v>
      </c>
      <c r="N296" s="1">
        <v>0.89463220675900001</v>
      </c>
      <c r="O296" s="1">
        <v>3.5785288270379998</v>
      </c>
      <c r="P296" s="10">
        <v>2.0874751491049999</v>
      </c>
    </row>
    <row r="297" spans="2:22" x14ac:dyDescent="0.2">
      <c r="E297" s="7" t="s">
        <v>20</v>
      </c>
      <c r="F297" s="8"/>
      <c r="G297" s="12">
        <v>1043</v>
      </c>
      <c r="H297" s="13">
        <v>169</v>
      </c>
      <c r="I297" s="2">
        <v>729</v>
      </c>
      <c r="J297" s="2">
        <v>31</v>
      </c>
      <c r="K297" s="2">
        <v>23</v>
      </c>
      <c r="L297" s="2">
        <v>30</v>
      </c>
      <c r="M297" s="2">
        <v>6</v>
      </c>
      <c r="N297" s="2">
        <v>28</v>
      </c>
      <c r="O297" s="2">
        <v>20</v>
      </c>
      <c r="P297" s="16">
        <v>7</v>
      </c>
    </row>
    <row r="298" spans="2:22" x14ac:dyDescent="0.2">
      <c r="E298" s="14"/>
      <c r="F298" s="11"/>
      <c r="G298" s="9">
        <v>100</v>
      </c>
      <c r="H298" s="15">
        <v>16.203259827421</v>
      </c>
      <c r="I298" s="1">
        <v>69.894534995206001</v>
      </c>
      <c r="J298" s="1">
        <v>2.9721955896450001</v>
      </c>
      <c r="K298" s="1">
        <v>2.205177372963</v>
      </c>
      <c r="L298" s="1">
        <v>2.87631831256</v>
      </c>
      <c r="M298" s="1">
        <v>0.57526366251200001</v>
      </c>
      <c r="N298" s="1">
        <v>2.6845637583889999</v>
      </c>
      <c r="O298" s="1">
        <v>1.917545541707</v>
      </c>
      <c r="P298" s="10">
        <v>0.67114093959700005</v>
      </c>
    </row>
    <row r="299" spans="2:22" x14ac:dyDescent="0.2">
      <c r="E299" s="7" t="s">
        <v>21</v>
      </c>
      <c r="F299" s="8"/>
      <c r="G299" s="12">
        <v>1528</v>
      </c>
      <c r="H299" s="13">
        <v>242</v>
      </c>
      <c r="I299" s="2">
        <v>698</v>
      </c>
      <c r="J299" s="2">
        <v>33</v>
      </c>
      <c r="K299" s="2">
        <v>4</v>
      </c>
      <c r="L299" s="2">
        <v>5</v>
      </c>
      <c r="M299" s="2">
        <v>0</v>
      </c>
      <c r="N299" s="2">
        <v>11</v>
      </c>
      <c r="O299" s="2">
        <v>27</v>
      </c>
      <c r="P299" s="16">
        <v>508</v>
      </c>
    </row>
    <row r="300" spans="2:22" x14ac:dyDescent="0.2">
      <c r="E300" s="17"/>
      <c r="F300" s="26"/>
      <c r="G300" s="29">
        <v>100</v>
      </c>
      <c r="H300" s="31">
        <v>15.837696335079</v>
      </c>
      <c r="I300" s="5">
        <v>45.680628272250999</v>
      </c>
      <c r="J300" s="5">
        <v>2.159685863874</v>
      </c>
      <c r="K300" s="5">
        <v>0.26178010471199997</v>
      </c>
      <c r="L300" s="5">
        <v>0.32722513088999999</v>
      </c>
      <c r="M300" s="39" t="s">
        <v>17</v>
      </c>
      <c r="N300" s="5">
        <v>0.71989528795799995</v>
      </c>
      <c r="O300" s="5">
        <v>1.767015706806</v>
      </c>
      <c r="P300" s="30">
        <v>33.246073298429003</v>
      </c>
    </row>
    <row r="302" spans="2:22" x14ac:dyDescent="0.2">
      <c r="B302" s="22" t="str">
        <f xml:space="preserve"> HYPERLINK("#'目次'!B27", "[21]")</f>
        <v>[21]</v>
      </c>
      <c r="C302" s="56" t="s">
        <v>209</v>
      </c>
      <c r="D302" s="57"/>
      <c r="E302" s="57"/>
      <c r="F302" s="57"/>
      <c r="G302" s="57"/>
      <c r="H302" s="57"/>
      <c r="I302" s="57"/>
      <c r="J302" s="57"/>
      <c r="K302" s="57"/>
      <c r="L302" s="57"/>
      <c r="M302" s="57"/>
      <c r="N302" s="57"/>
      <c r="O302" s="57"/>
      <c r="P302" s="57"/>
      <c r="Q302" s="57"/>
      <c r="R302" s="57"/>
      <c r="S302" s="57"/>
      <c r="T302" s="57"/>
      <c r="U302" s="57"/>
      <c r="V302" s="57"/>
    </row>
    <row r="305" spans="2:22" x14ac:dyDescent="0.2">
      <c r="C305" s="56" t="s">
        <v>12</v>
      </c>
      <c r="D305" s="57"/>
      <c r="E305" s="57"/>
      <c r="F305" s="57"/>
      <c r="G305" s="57"/>
      <c r="H305" s="57"/>
      <c r="I305" s="57"/>
      <c r="J305" s="57"/>
      <c r="K305" s="57"/>
      <c r="L305" s="57"/>
      <c r="M305" s="57"/>
      <c r="N305" s="57"/>
      <c r="O305" s="57"/>
      <c r="P305" s="57"/>
      <c r="Q305" s="57"/>
      <c r="R305" s="57"/>
      <c r="S305" s="57"/>
      <c r="T305" s="57"/>
      <c r="U305" s="57"/>
      <c r="V305" s="57"/>
    </row>
    <row r="306" spans="2:22" ht="91" x14ac:dyDescent="0.2">
      <c r="E306" s="58"/>
      <c r="F306" s="59"/>
      <c r="G306" s="24" t="s">
        <v>13</v>
      </c>
      <c r="H306" s="20" t="s">
        <v>210</v>
      </c>
      <c r="I306" s="3" t="s">
        <v>211</v>
      </c>
      <c r="J306" s="3" t="s">
        <v>212</v>
      </c>
      <c r="K306" s="3" t="s">
        <v>213</v>
      </c>
      <c r="L306" s="3" t="s">
        <v>214</v>
      </c>
      <c r="M306" s="3" t="s">
        <v>215</v>
      </c>
      <c r="N306" s="3" t="s">
        <v>216</v>
      </c>
      <c r="O306" s="3" t="s">
        <v>217</v>
      </c>
      <c r="P306" s="3" t="s">
        <v>218</v>
      </c>
      <c r="Q306" s="3" t="s">
        <v>52</v>
      </c>
      <c r="R306" s="3" t="s">
        <v>219</v>
      </c>
      <c r="S306" s="25" t="s">
        <v>36</v>
      </c>
    </row>
    <row r="307" spans="2:22" x14ac:dyDescent="0.2">
      <c r="E307" s="60"/>
      <c r="F307" s="61"/>
      <c r="G307" s="19"/>
      <c r="H307" s="47" t="s">
        <v>220</v>
      </c>
      <c r="I307" s="34" t="s">
        <v>221</v>
      </c>
      <c r="J307" s="34" t="s">
        <v>222</v>
      </c>
      <c r="K307" s="34" t="s">
        <v>223</v>
      </c>
      <c r="L307" s="34" t="s">
        <v>224</v>
      </c>
      <c r="M307" s="34" t="s">
        <v>225</v>
      </c>
      <c r="N307" s="34" t="s">
        <v>226</v>
      </c>
      <c r="O307" s="34" t="s">
        <v>227</v>
      </c>
      <c r="P307" s="34" t="s">
        <v>228</v>
      </c>
      <c r="Q307" s="6"/>
      <c r="R307" s="6"/>
      <c r="S307" s="21"/>
    </row>
    <row r="308" spans="2:22" x14ac:dyDescent="0.2">
      <c r="E308" s="7" t="s">
        <v>18</v>
      </c>
      <c r="F308" s="8"/>
      <c r="G308" s="23">
        <v>1367</v>
      </c>
      <c r="H308" s="18">
        <v>33</v>
      </c>
      <c r="I308" s="4">
        <v>134</v>
      </c>
      <c r="J308" s="4">
        <v>359</v>
      </c>
      <c r="K308" s="4">
        <v>390</v>
      </c>
      <c r="L308" s="4">
        <v>197</v>
      </c>
      <c r="M308" s="4">
        <v>90</v>
      </c>
      <c r="N308" s="4">
        <v>40</v>
      </c>
      <c r="O308" s="4">
        <v>59</v>
      </c>
      <c r="P308" s="4">
        <v>5</v>
      </c>
      <c r="Q308" s="4">
        <v>60</v>
      </c>
      <c r="R308" s="45" t="s">
        <v>17</v>
      </c>
      <c r="S308" s="43" t="s">
        <v>17</v>
      </c>
    </row>
    <row r="309" spans="2:22" x14ac:dyDescent="0.2">
      <c r="E309" s="14"/>
      <c r="F309" s="11"/>
      <c r="G309" s="9">
        <v>100</v>
      </c>
      <c r="H309" s="15">
        <v>2.414045354792</v>
      </c>
      <c r="I309" s="1">
        <v>9.8024871982440001</v>
      </c>
      <c r="J309" s="1">
        <v>26.261887344550001</v>
      </c>
      <c r="K309" s="1">
        <v>28.529626920262999</v>
      </c>
      <c r="L309" s="1">
        <v>14.41111923921</v>
      </c>
      <c r="M309" s="1">
        <v>6.5837600585220004</v>
      </c>
      <c r="N309" s="1">
        <v>2.926115581565</v>
      </c>
      <c r="O309" s="1">
        <v>4.3160204828089999</v>
      </c>
      <c r="P309" s="1">
        <v>0.36576444769599997</v>
      </c>
      <c r="Q309" s="1">
        <v>4.389173372348</v>
      </c>
      <c r="R309" s="1">
        <v>25.742157612854001</v>
      </c>
      <c r="S309" s="10">
        <v>15.674415296327</v>
      </c>
    </row>
    <row r="310" spans="2:22" x14ac:dyDescent="0.2">
      <c r="E310" s="7" t="s">
        <v>19</v>
      </c>
      <c r="F310" s="8"/>
      <c r="G310" s="12">
        <v>1006</v>
      </c>
      <c r="H310" s="13">
        <v>25</v>
      </c>
      <c r="I310" s="2">
        <v>43</v>
      </c>
      <c r="J310" s="2">
        <v>130</v>
      </c>
      <c r="K310" s="2">
        <v>124</v>
      </c>
      <c r="L310" s="2">
        <v>97</v>
      </c>
      <c r="M310" s="2">
        <v>90</v>
      </c>
      <c r="N310" s="2">
        <v>58</v>
      </c>
      <c r="O310" s="2">
        <v>183</v>
      </c>
      <c r="P310" s="2">
        <v>9</v>
      </c>
      <c r="Q310" s="2">
        <v>247</v>
      </c>
      <c r="R310" s="35" t="s">
        <v>17</v>
      </c>
      <c r="S310" s="36" t="s">
        <v>17</v>
      </c>
    </row>
    <row r="311" spans="2:22" x14ac:dyDescent="0.2">
      <c r="E311" s="14"/>
      <c r="F311" s="11"/>
      <c r="G311" s="9">
        <v>100</v>
      </c>
      <c r="H311" s="15">
        <v>2.4850894632210001</v>
      </c>
      <c r="I311" s="1">
        <v>4.2743538767400002</v>
      </c>
      <c r="J311" s="1">
        <v>12.922465208747999</v>
      </c>
      <c r="K311" s="1">
        <v>12.326043737575</v>
      </c>
      <c r="L311" s="1">
        <v>9.642147117296</v>
      </c>
      <c r="M311" s="1">
        <v>8.9463220675940001</v>
      </c>
      <c r="N311" s="1">
        <v>5.7654075546719996</v>
      </c>
      <c r="O311" s="1">
        <v>18.190854870774999</v>
      </c>
      <c r="P311" s="1">
        <v>0.89463220675900001</v>
      </c>
      <c r="Q311" s="1">
        <v>24.55268389662</v>
      </c>
      <c r="R311" s="1">
        <v>38.652832674571997</v>
      </c>
      <c r="S311" s="10">
        <v>23.363770958827999</v>
      </c>
    </row>
    <row r="312" spans="2:22" x14ac:dyDescent="0.2">
      <c r="E312" s="7" t="s">
        <v>20</v>
      </c>
      <c r="F312" s="8"/>
      <c r="G312" s="12">
        <v>1043</v>
      </c>
      <c r="H312" s="13">
        <v>4</v>
      </c>
      <c r="I312" s="2">
        <v>45</v>
      </c>
      <c r="J312" s="2">
        <v>275</v>
      </c>
      <c r="K312" s="2">
        <v>245</v>
      </c>
      <c r="L312" s="2">
        <v>167</v>
      </c>
      <c r="M312" s="2">
        <v>90</v>
      </c>
      <c r="N312" s="2">
        <v>46</v>
      </c>
      <c r="O312" s="2">
        <v>68</v>
      </c>
      <c r="P312" s="2">
        <v>4</v>
      </c>
      <c r="Q312" s="2">
        <v>99</v>
      </c>
      <c r="R312" s="35" t="s">
        <v>17</v>
      </c>
      <c r="S312" s="36" t="s">
        <v>17</v>
      </c>
    </row>
    <row r="313" spans="2:22" x14ac:dyDescent="0.2">
      <c r="E313" s="14"/>
      <c r="F313" s="11"/>
      <c r="G313" s="9">
        <v>100</v>
      </c>
      <c r="H313" s="15">
        <v>0.38350910834099999</v>
      </c>
      <c r="I313" s="1">
        <v>4.3144774688399998</v>
      </c>
      <c r="J313" s="1">
        <v>26.366251198465999</v>
      </c>
      <c r="K313" s="1">
        <v>23.489932885906001</v>
      </c>
      <c r="L313" s="1">
        <v>16.011505273249998</v>
      </c>
      <c r="M313" s="1">
        <v>8.6289549376799997</v>
      </c>
      <c r="N313" s="1">
        <v>4.4103547459249999</v>
      </c>
      <c r="O313" s="1">
        <v>6.5196548418019997</v>
      </c>
      <c r="P313" s="1">
        <v>0.38350910834099999</v>
      </c>
      <c r="Q313" s="1">
        <v>9.4918504314480003</v>
      </c>
      <c r="R313" s="1">
        <v>29.610699152542001</v>
      </c>
      <c r="S313" s="10">
        <v>17.022945712796002</v>
      </c>
    </row>
    <row r="314" spans="2:22" x14ac:dyDescent="0.2">
      <c r="E314" s="7" t="s">
        <v>21</v>
      </c>
      <c r="F314" s="8"/>
      <c r="G314" s="12">
        <v>1528</v>
      </c>
      <c r="H314" s="13">
        <v>17</v>
      </c>
      <c r="I314" s="2">
        <v>50</v>
      </c>
      <c r="J314" s="2">
        <v>325</v>
      </c>
      <c r="K314" s="2">
        <v>262</v>
      </c>
      <c r="L314" s="2">
        <v>243</v>
      </c>
      <c r="M314" s="2">
        <v>175</v>
      </c>
      <c r="N314" s="2">
        <v>143</v>
      </c>
      <c r="O314" s="2">
        <v>253</v>
      </c>
      <c r="P314" s="2">
        <v>7</v>
      </c>
      <c r="Q314" s="2">
        <v>53</v>
      </c>
      <c r="R314" s="35" t="s">
        <v>17</v>
      </c>
      <c r="S314" s="36" t="s">
        <v>17</v>
      </c>
    </row>
    <row r="315" spans="2:22" x14ac:dyDescent="0.2">
      <c r="E315" s="17"/>
      <c r="F315" s="26"/>
      <c r="G315" s="29">
        <v>100</v>
      </c>
      <c r="H315" s="31">
        <v>1.1125654450260001</v>
      </c>
      <c r="I315" s="5">
        <v>3.2722513089010001</v>
      </c>
      <c r="J315" s="5">
        <v>21.269633507853001</v>
      </c>
      <c r="K315" s="5">
        <v>17.146596858639001</v>
      </c>
      <c r="L315" s="5">
        <v>15.903141361256999</v>
      </c>
      <c r="M315" s="5">
        <v>11.452879581152001</v>
      </c>
      <c r="N315" s="5">
        <v>9.3586387434549998</v>
      </c>
      <c r="O315" s="5">
        <v>16.557591623036998</v>
      </c>
      <c r="P315" s="5">
        <v>0.45811518324599998</v>
      </c>
      <c r="Q315" s="5">
        <v>3.4685863874349998</v>
      </c>
      <c r="R315" s="5">
        <v>36.901694915253998</v>
      </c>
      <c r="S315" s="30">
        <v>20.929725826605001</v>
      </c>
    </row>
    <row r="317" spans="2:22" x14ac:dyDescent="0.2">
      <c r="B317" s="22" t="str">
        <f xml:space="preserve"> HYPERLINK("#'目次'!B28", "[22]")</f>
        <v>[22]</v>
      </c>
      <c r="C317" s="56" t="s">
        <v>231</v>
      </c>
      <c r="D317" s="57"/>
      <c r="E317" s="57"/>
      <c r="F317" s="57"/>
      <c r="G317" s="57"/>
      <c r="H317" s="57"/>
      <c r="I317" s="57"/>
      <c r="J317" s="57"/>
      <c r="K317" s="57"/>
      <c r="L317" s="57"/>
      <c r="M317" s="57"/>
      <c r="N317" s="57"/>
      <c r="O317" s="57"/>
      <c r="P317" s="57"/>
      <c r="Q317" s="57"/>
      <c r="R317" s="57"/>
      <c r="S317" s="57"/>
      <c r="T317" s="57"/>
      <c r="U317" s="57"/>
      <c r="V317" s="57"/>
    </row>
    <row r="320" spans="2:22" x14ac:dyDescent="0.2">
      <c r="C320" s="56" t="s">
        <v>12</v>
      </c>
      <c r="D320" s="57"/>
      <c r="E320" s="57"/>
      <c r="F320" s="57"/>
      <c r="G320" s="57"/>
      <c r="H320" s="57"/>
      <c r="I320" s="57"/>
      <c r="J320" s="57"/>
      <c r="K320" s="57"/>
      <c r="L320" s="57"/>
      <c r="M320" s="57"/>
      <c r="N320" s="57"/>
      <c r="O320" s="57"/>
      <c r="P320" s="57"/>
      <c r="Q320" s="57"/>
      <c r="R320" s="57"/>
      <c r="S320" s="57"/>
      <c r="T320" s="57"/>
      <c r="U320" s="57"/>
      <c r="V320" s="57"/>
    </row>
    <row r="321" spans="2:22" ht="39" x14ac:dyDescent="0.2">
      <c r="E321" s="58"/>
      <c r="F321" s="59"/>
      <c r="G321" s="24" t="s">
        <v>13</v>
      </c>
      <c r="H321" s="20" t="s">
        <v>232</v>
      </c>
      <c r="I321" s="3" t="s">
        <v>233</v>
      </c>
      <c r="J321" s="3" t="s">
        <v>234</v>
      </c>
      <c r="K321" s="3" t="s">
        <v>235</v>
      </c>
      <c r="L321" s="3" t="s">
        <v>52</v>
      </c>
      <c r="M321" s="3" t="s">
        <v>236</v>
      </c>
      <c r="N321" s="3" t="s">
        <v>237</v>
      </c>
      <c r="O321" s="3" t="s">
        <v>238</v>
      </c>
      <c r="P321" s="25" t="s">
        <v>36</v>
      </c>
    </row>
    <row r="322" spans="2:22" x14ac:dyDescent="0.2">
      <c r="E322" s="60"/>
      <c r="F322" s="61"/>
      <c r="G322" s="19"/>
      <c r="H322" s="47" t="s">
        <v>239</v>
      </c>
      <c r="I322" s="34" t="s">
        <v>240</v>
      </c>
      <c r="J322" s="34" t="s">
        <v>241</v>
      </c>
      <c r="K322" s="34" t="s">
        <v>242</v>
      </c>
      <c r="L322" s="6"/>
      <c r="M322" s="6"/>
      <c r="N322" s="6"/>
      <c r="O322" s="6"/>
      <c r="P322" s="21"/>
    </row>
    <row r="323" spans="2:22" x14ac:dyDescent="0.2">
      <c r="E323" s="7" t="s">
        <v>18</v>
      </c>
      <c r="F323" s="8"/>
      <c r="G323" s="23">
        <v>1367</v>
      </c>
      <c r="H323" s="18">
        <v>116</v>
      </c>
      <c r="I323" s="4">
        <v>346</v>
      </c>
      <c r="J323" s="4">
        <v>446</v>
      </c>
      <c r="K323" s="4">
        <v>424</v>
      </c>
      <c r="L323" s="4">
        <v>35</v>
      </c>
      <c r="M323" s="4">
        <v>462</v>
      </c>
      <c r="N323" s="4">
        <v>870</v>
      </c>
      <c r="O323" s="45" t="s">
        <v>17</v>
      </c>
      <c r="P323" s="43" t="s">
        <v>17</v>
      </c>
    </row>
    <row r="324" spans="2:22" x14ac:dyDescent="0.2">
      <c r="E324" s="14"/>
      <c r="F324" s="11"/>
      <c r="G324" s="9">
        <v>100</v>
      </c>
      <c r="H324" s="15">
        <v>8.4857351865399995</v>
      </c>
      <c r="I324" s="1">
        <v>25.310899780541</v>
      </c>
      <c r="J324" s="1">
        <v>32.626188734454999</v>
      </c>
      <c r="K324" s="1">
        <v>31.016825164594</v>
      </c>
      <c r="L324" s="1">
        <v>2.5603511338699998</v>
      </c>
      <c r="M324" s="1">
        <v>33.796634967080998</v>
      </c>
      <c r="N324" s="1">
        <v>63.643013899049002</v>
      </c>
      <c r="O324" s="1">
        <v>2.115615615616</v>
      </c>
      <c r="P324" s="10">
        <v>0.95590033525200002</v>
      </c>
    </row>
    <row r="325" spans="2:22" x14ac:dyDescent="0.2">
      <c r="E325" s="7" t="s">
        <v>19</v>
      </c>
      <c r="F325" s="8"/>
      <c r="G325" s="12">
        <v>1006</v>
      </c>
      <c r="H325" s="13">
        <v>38</v>
      </c>
      <c r="I325" s="2">
        <v>184</v>
      </c>
      <c r="J325" s="2">
        <v>222</v>
      </c>
      <c r="K325" s="2">
        <v>553</v>
      </c>
      <c r="L325" s="2">
        <v>9</v>
      </c>
      <c r="M325" s="2">
        <v>222</v>
      </c>
      <c r="N325" s="2">
        <v>775</v>
      </c>
      <c r="O325" s="35" t="s">
        <v>17</v>
      </c>
      <c r="P325" s="36" t="s">
        <v>17</v>
      </c>
    </row>
    <row r="326" spans="2:22" x14ac:dyDescent="0.2">
      <c r="E326" s="14"/>
      <c r="F326" s="11"/>
      <c r="G326" s="9">
        <v>100</v>
      </c>
      <c r="H326" s="15">
        <v>3.777335984095</v>
      </c>
      <c r="I326" s="1">
        <v>18.290258449304002</v>
      </c>
      <c r="J326" s="1">
        <v>22.0675944334</v>
      </c>
      <c r="K326" s="1">
        <v>54.970178926441001</v>
      </c>
      <c r="L326" s="1">
        <v>0.89463220675900001</v>
      </c>
      <c r="M326" s="1">
        <v>22.0675944334</v>
      </c>
      <c r="N326" s="1">
        <v>77.037773359840998</v>
      </c>
      <c r="O326" s="1">
        <v>1.7061183550650001</v>
      </c>
      <c r="P326" s="10">
        <v>0.897840267877</v>
      </c>
    </row>
    <row r="327" spans="2:22" x14ac:dyDescent="0.2">
      <c r="E327" s="7" t="s">
        <v>20</v>
      </c>
      <c r="F327" s="8"/>
      <c r="G327" s="12">
        <v>1043</v>
      </c>
      <c r="H327" s="13">
        <v>39</v>
      </c>
      <c r="I327" s="2">
        <v>185</v>
      </c>
      <c r="J327" s="2">
        <v>324</v>
      </c>
      <c r="K327" s="2">
        <v>491</v>
      </c>
      <c r="L327" s="2">
        <v>4</v>
      </c>
      <c r="M327" s="2">
        <v>224</v>
      </c>
      <c r="N327" s="2">
        <v>815</v>
      </c>
      <c r="O327" s="35" t="s">
        <v>17</v>
      </c>
      <c r="P327" s="36" t="s">
        <v>17</v>
      </c>
    </row>
    <row r="328" spans="2:22" x14ac:dyDescent="0.2">
      <c r="E328" s="14"/>
      <c r="F328" s="11"/>
      <c r="G328" s="9">
        <v>100</v>
      </c>
      <c r="H328" s="15">
        <v>3.7392138063279998</v>
      </c>
      <c r="I328" s="1">
        <v>17.737296260786</v>
      </c>
      <c r="J328" s="1">
        <v>31.064237775647001</v>
      </c>
      <c r="K328" s="1">
        <v>47.075743048897003</v>
      </c>
      <c r="L328" s="1">
        <v>0.38350910834099999</v>
      </c>
      <c r="M328" s="1">
        <v>21.476510067113999</v>
      </c>
      <c r="N328" s="1">
        <v>78.139980824545006</v>
      </c>
      <c r="O328" s="1">
        <v>1.780558229066</v>
      </c>
      <c r="P328" s="10">
        <v>0.86795180925299997</v>
      </c>
    </row>
    <row r="329" spans="2:22" x14ac:dyDescent="0.2">
      <c r="E329" s="7" t="s">
        <v>21</v>
      </c>
      <c r="F329" s="8"/>
      <c r="G329" s="12">
        <v>1528</v>
      </c>
      <c r="H329" s="13">
        <v>36</v>
      </c>
      <c r="I329" s="2">
        <v>171</v>
      </c>
      <c r="J329" s="2">
        <v>629</v>
      </c>
      <c r="K329" s="2">
        <v>663</v>
      </c>
      <c r="L329" s="2">
        <v>29</v>
      </c>
      <c r="M329" s="2">
        <v>207</v>
      </c>
      <c r="N329" s="2">
        <v>1292</v>
      </c>
      <c r="O329" s="35" t="s">
        <v>17</v>
      </c>
      <c r="P329" s="36" t="s">
        <v>17</v>
      </c>
    </row>
    <row r="330" spans="2:22" x14ac:dyDescent="0.2">
      <c r="E330" s="17"/>
      <c r="F330" s="26"/>
      <c r="G330" s="29">
        <v>100</v>
      </c>
      <c r="H330" s="31">
        <v>2.3560209424080001</v>
      </c>
      <c r="I330" s="5">
        <v>11.19109947644</v>
      </c>
      <c r="J330" s="5">
        <v>41.164921465969002</v>
      </c>
      <c r="K330" s="5">
        <v>43.390052356021002</v>
      </c>
      <c r="L330" s="5">
        <v>1.8979057591620001</v>
      </c>
      <c r="M330" s="5">
        <v>13.547120418847999</v>
      </c>
      <c r="N330" s="5">
        <v>84.554973821990004</v>
      </c>
      <c r="O330" s="5">
        <v>1.7198132088060001</v>
      </c>
      <c r="P330" s="30">
        <v>0.75783471135299996</v>
      </c>
    </row>
    <row r="332" spans="2:22" x14ac:dyDescent="0.2">
      <c r="B332" s="22" t="str">
        <f xml:space="preserve"> HYPERLINK("#'目次'!B29", "[23]")</f>
        <v>[23]</v>
      </c>
      <c r="C332" s="56" t="s">
        <v>245</v>
      </c>
      <c r="D332" s="57"/>
      <c r="E332" s="57"/>
      <c r="F332" s="57"/>
      <c r="G332" s="57"/>
      <c r="H332" s="57"/>
      <c r="I332" s="57"/>
      <c r="J332" s="57"/>
      <c r="K332" s="57"/>
      <c r="L332" s="57"/>
      <c r="M332" s="57"/>
      <c r="N332" s="57"/>
      <c r="O332" s="57"/>
      <c r="P332" s="57"/>
      <c r="Q332" s="57"/>
      <c r="R332" s="57"/>
      <c r="S332" s="57"/>
      <c r="T332" s="57"/>
      <c r="U332" s="57"/>
      <c r="V332" s="57"/>
    </row>
    <row r="335" spans="2:22" x14ac:dyDescent="0.2">
      <c r="C335" s="56" t="s">
        <v>12</v>
      </c>
      <c r="D335" s="57"/>
      <c r="E335" s="57"/>
      <c r="F335" s="57"/>
      <c r="G335" s="57"/>
      <c r="H335" s="57"/>
      <c r="I335" s="57"/>
      <c r="J335" s="57"/>
      <c r="K335" s="57"/>
      <c r="L335" s="57"/>
      <c r="M335" s="57"/>
      <c r="N335" s="57"/>
      <c r="O335" s="57"/>
      <c r="P335" s="57"/>
      <c r="Q335" s="57"/>
      <c r="R335" s="57"/>
      <c r="S335" s="57"/>
      <c r="T335" s="57"/>
      <c r="U335" s="57"/>
      <c r="V335" s="57"/>
    </row>
    <row r="336" spans="2:22" ht="78" x14ac:dyDescent="0.2">
      <c r="E336" s="58"/>
      <c r="F336" s="59"/>
      <c r="G336" s="24" t="s">
        <v>13</v>
      </c>
      <c r="H336" s="20" t="s">
        <v>246</v>
      </c>
      <c r="I336" s="3" t="s">
        <v>247</v>
      </c>
      <c r="J336" s="3" t="s">
        <v>248</v>
      </c>
      <c r="K336" s="3" t="s">
        <v>249</v>
      </c>
      <c r="L336" s="3" t="s">
        <v>250</v>
      </c>
      <c r="M336" s="3" t="s">
        <v>251</v>
      </c>
      <c r="N336" s="3" t="s">
        <v>61</v>
      </c>
      <c r="O336" s="3" t="s">
        <v>252</v>
      </c>
      <c r="P336" s="3" t="s">
        <v>52</v>
      </c>
      <c r="Q336" s="3" t="s">
        <v>253</v>
      </c>
      <c r="R336" s="25" t="s">
        <v>112</v>
      </c>
    </row>
    <row r="337" spans="2:22" x14ac:dyDescent="0.2">
      <c r="E337" s="60"/>
      <c r="F337" s="61"/>
      <c r="G337" s="19"/>
      <c r="H337" s="28"/>
      <c r="I337" s="6"/>
      <c r="J337" s="6"/>
      <c r="K337" s="6"/>
      <c r="L337" s="6"/>
      <c r="M337" s="6"/>
      <c r="N337" s="6"/>
      <c r="O337" s="6"/>
      <c r="P337" s="6"/>
      <c r="Q337" s="6"/>
      <c r="R337" s="21"/>
    </row>
    <row r="338" spans="2:22" x14ac:dyDescent="0.2">
      <c r="E338" s="7" t="s">
        <v>18</v>
      </c>
      <c r="F338" s="8"/>
      <c r="G338" s="23">
        <v>1367</v>
      </c>
      <c r="H338" s="18">
        <v>747</v>
      </c>
      <c r="I338" s="4">
        <v>328</v>
      </c>
      <c r="J338" s="4">
        <v>185</v>
      </c>
      <c r="K338" s="4">
        <v>59</v>
      </c>
      <c r="L338" s="4">
        <v>11</v>
      </c>
      <c r="M338" s="4">
        <v>173</v>
      </c>
      <c r="N338" s="4">
        <v>44</v>
      </c>
      <c r="O338" s="4">
        <v>370</v>
      </c>
      <c r="P338" s="4">
        <v>39</v>
      </c>
      <c r="Q338" s="4">
        <v>958</v>
      </c>
      <c r="R338" s="32">
        <v>1956</v>
      </c>
    </row>
    <row r="339" spans="2:22" x14ac:dyDescent="0.2">
      <c r="E339" s="14"/>
      <c r="F339" s="11"/>
      <c r="G339" s="9">
        <v>100</v>
      </c>
      <c r="H339" s="15">
        <v>54.645208485734997</v>
      </c>
      <c r="I339" s="1">
        <v>23.994147768836999</v>
      </c>
      <c r="J339" s="1">
        <v>13.533284564740001</v>
      </c>
      <c r="K339" s="1">
        <v>4.3160204828089999</v>
      </c>
      <c r="L339" s="1">
        <v>0.80468178493099995</v>
      </c>
      <c r="M339" s="1">
        <v>12.655449890271001</v>
      </c>
      <c r="N339" s="1">
        <v>3.2187271397220001</v>
      </c>
      <c r="O339" s="1">
        <v>27.066569129481</v>
      </c>
      <c r="P339" s="1">
        <v>2.8529626920259998</v>
      </c>
      <c r="Q339" s="1">
        <v>70.080468178493007</v>
      </c>
      <c r="R339" s="10">
        <v>143.08705193855201</v>
      </c>
    </row>
    <row r="340" spans="2:22" x14ac:dyDescent="0.2">
      <c r="E340" s="7" t="s">
        <v>19</v>
      </c>
      <c r="F340" s="8"/>
      <c r="G340" s="12">
        <v>1006</v>
      </c>
      <c r="H340" s="13">
        <v>631</v>
      </c>
      <c r="I340" s="2">
        <v>460</v>
      </c>
      <c r="J340" s="2">
        <v>525</v>
      </c>
      <c r="K340" s="2">
        <v>232</v>
      </c>
      <c r="L340" s="2">
        <v>94</v>
      </c>
      <c r="M340" s="2">
        <v>273</v>
      </c>
      <c r="N340" s="2">
        <v>70</v>
      </c>
      <c r="O340" s="2">
        <v>125</v>
      </c>
      <c r="P340" s="2">
        <v>0</v>
      </c>
      <c r="Q340" s="2">
        <v>881</v>
      </c>
      <c r="R340" s="16">
        <v>2410</v>
      </c>
    </row>
    <row r="341" spans="2:22" x14ac:dyDescent="0.2">
      <c r="E341" s="14"/>
      <c r="F341" s="11"/>
      <c r="G341" s="9">
        <v>100</v>
      </c>
      <c r="H341" s="15">
        <v>62.723658051690002</v>
      </c>
      <c r="I341" s="1">
        <v>45.725646123259999</v>
      </c>
      <c r="J341" s="1">
        <v>52.186878727634003</v>
      </c>
      <c r="K341" s="1">
        <v>23.061630218687998</v>
      </c>
      <c r="L341" s="1">
        <v>9.3439363817099998</v>
      </c>
      <c r="M341" s="1">
        <v>27.137176938370001</v>
      </c>
      <c r="N341" s="1">
        <v>6.9582504970179997</v>
      </c>
      <c r="O341" s="1">
        <v>12.425447316103</v>
      </c>
      <c r="P341" s="27" t="s">
        <v>17</v>
      </c>
      <c r="Q341" s="1">
        <v>87.574552683896997</v>
      </c>
      <c r="R341" s="10">
        <v>239.56262425447301</v>
      </c>
    </row>
    <row r="342" spans="2:22" x14ac:dyDescent="0.2">
      <c r="E342" s="7" t="s">
        <v>20</v>
      </c>
      <c r="F342" s="8"/>
      <c r="G342" s="12">
        <v>1043</v>
      </c>
      <c r="H342" s="13">
        <v>619</v>
      </c>
      <c r="I342" s="2">
        <v>223</v>
      </c>
      <c r="J342" s="2">
        <v>182</v>
      </c>
      <c r="K342" s="2">
        <v>311</v>
      </c>
      <c r="L342" s="2">
        <v>48</v>
      </c>
      <c r="M342" s="2">
        <v>124</v>
      </c>
      <c r="N342" s="2">
        <v>39</v>
      </c>
      <c r="O342" s="2">
        <v>233</v>
      </c>
      <c r="P342" s="2">
        <v>9</v>
      </c>
      <c r="Q342" s="2">
        <v>801</v>
      </c>
      <c r="R342" s="16">
        <v>1788</v>
      </c>
    </row>
    <row r="343" spans="2:22" x14ac:dyDescent="0.2">
      <c r="E343" s="14"/>
      <c r="F343" s="11"/>
      <c r="G343" s="9">
        <v>100</v>
      </c>
      <c r="H343" s="15">
        <v>59.348034515819997</v>
      </c>
      <c r="I343" s="1">
        <v>21.380632790029001</v>
      </c>
      <c r="J343" s="1">
        <v>17.449664429529999</v>
      </c>
      <c r="K343" s="1">
        <v>29.817833173537998</v>
      </c>
      <c r="L343" s="1">
        <v>4.6021093000960001</v>
      </c>
      <c r="M343" s="1">
        <v>11.888782358581</v>
      </c>
      <c r="N343" s="1">
        <v>3.7392138063279998</v>
      </c>
      <c r="O343" s="1">
        <v>22.339405560882</v>
      </c>
      <c r="P343" s="1">
        <v>0.86289549376800001</v>
      </c>
      <c r="Q343" s="1">
        <v>76.797698945350007</v>
      </c>
      <c r="R343" s="10">
        <v>171.42857142857099</v>
      </c>
    </row>
    <row r="344" spans="2:22" x14ac:dyDescent="0.2">
      <c r="E344" s="7" t="s">
        <v>21</v>
      </c>
      <c r="F344" s="8"/>
      <c r="G344" s="12">
        <v>1528</v>
      </c>
      <c r="H344" s="13">
        <v>648</v>
      </c>
      <c r="I344" s="2">
        <v>746</v>
      </c>
      <c r="J344" s="2">
        <v>497</v>
      </c>
      <c r="K344" s="2">
        <v>72</v>
      </c>
      <c r="L344" s="2">
        <v>14</v>
      </c>
      <c r="M344" s="2">
        <v>20</v>
      </c>
      <c r="N344" s="2">
        <v>53</v>
      </c>
      <c r="O344" s="2">
        <v>415</v>
      </c>
      <c r="P344" s="2">
        <v>31</v>
      </c>
      <c r="Q344" s="2">
        <v>1082</v>
      </c>
      <c r="R344" s="16">
        <v>2496</v>
      </c>
    </row>
    <row r="345" spans="2:22" x14ac:dyDescent="0.2">
      <c r="E345" s="17"/>
      <c r="F345" s="26"/>
      <c r="G345" s="29">
        <v>100</v>
      </c>
      <c r="H345" s="31">
        <v>42.408376963351003</v>
      </c>
      <c r="I345" s="5">
        <v>48.821989528796003</v>
      </c>
      <c r="J345" s="5">
        <v>32.526178010471</v>
      </c>
      <c r="K345" s="5">
        <v>4.7120418848170003</v>
      </c>
      <c r="L345" s="5">
        <v>0.91623036649199996</v>
      </c>
      <c r="M345" s="5">
        <v>1.30890052356</v>
      </c>
      <c r="N345" s="5">
        <v>3.4685863874349998</v>
      </c>
      <c r="O345" s="5">
        <v>27.159685863874</v>
      </c>
      <c r="P345" s="5">
        <v>2.028795811518</v>
      </c>
      <c r="Q345" s="5">
        <v>70.811518324606993</v>
      </c>
      <c r="R345" s="30">
        <v>163.35078534031399</v>
      </c>
    </row>
    <row r="347" spans="2:22" x14ac:dyDescent="0.2">
      <c r="B347" s="22" t="str">
        <f xml:space="preserve"> HYPERLINK("#'目次'!B30", "[24]")</f>
        <v>[24]</v>
      </c>
      <c r="C347" s="56" t="s">
        <v>256</v>
      </c>
      <c r="D347" s="57"/>
      <c r="E347" s="57"/>
      <c r="F347" s="57"/>
      <c r="G347" s="57"/>
      <c r="H347" s="57"/>
      <c r="I347" s="57"/>
      <c r="J347" s="57"/>
      <c r="K347" s="57"/>
      <c r="L347" s="57"/>
      <c r="M347" s="57"/>
      <c r="N347" s="57"/>
      <c r="O347" s="57"/>
      <c r="P347" s="57"/>
      <c r="Q347" s="57"/>
      <c r="R347" s="57"/>
      <c r="S347" s="57"/>
      <c r="T347" s="57"/>
      <c r="U347" s="57"/>
      <c r="V347" s="57"/>
    </row>
    <row r="350" spans="2:22" x14ac:dyDescent="0.2">
      <c r="C350" s="56" t="s">
        <v>12</v>
      </c>
      <c r="D350" s="57"/>
      <c r="E350" s="57"/>
      <c r="F350" s="57"/>
      <c r="G350" s="57"/>
      <c r="H350" s="57"/>
      <c r="I350" s="57"/>
      <c r="J350" s="57"/>
      <c r="K350" s="57"/>
      <c r="L350" s="57"/>
      <c r="M350" s="57"/>
      <c r="N350" s="57"/>
      <c r="O350" s="57"/>
      <c r="P350" s="57"/>
      <c r="Q350" s="57"/>
      <c r="R350" s="57"/>
      <c r="S350" s="57"/>
      <c r="T350" s="57"/>
      <c r="U350" s="57"/>
      <c r="V350" s="57"/>
    </row>
    <row r="351" spans="2:22" ht="117" x14ac:dyDescent="0.2">
      <c r="E351" s="58"/>
      <c r="F351" s="59"/>
      <c r="G351" s="24" t="s">
        <v>13</v>
      </c>
      <c r="H351" s="20" t="s">
        <v>257</v>
      </c>
      <c r="I351" s="3" t="s">
        <v>258</v>
      </c>
      <c r="J351" s="3" t="s">
        <v>259</v>
      </c>
      <c r="K351" s="3" t="s">
        <v>260</v>
      </c>
      <c r="L351" s="3" t="s">
        <v>261</v>
      </c>
      <c r="M351" s="3" t="s">
        <v>90</v>
      </c>
      <c r="N351" s="3" t="s">
        <v>52</v>
      </c>
      <c r="O351" s="3" t="s">
        <v>262</v>
      </c>
      <c r="P351" s="3" t="s">
        <v>263</v>
      </c>
      <c r="Q351" s="3" t="s">
        <v>238</v>
      </c>
      <c r="R351" s="25" t="s">
        <v>36</v>
      </c>
    </row>
    <row r="352" spans="2:22" x14ac:dyDescent="0.2">
      <c r="E352" s="60"/>
      <c r="F352" s="61"/>
      <c r="G352" s="19"/>
      <c r="H352" s="28"/>
      <c r="I352" s="34" t="s">
        <v>239</v>
      </c>
      <c r="J352" s="34" t="s">
        <v>240</v>
      </c>
      <c r="K352" s="34" t="s">
        <v>241</v>
      </c>
      <c r="L352" s="34" t="s">
        <v>242</v>
      </c>
      <c r="M352" s="6"/>
      <c r="N352" s="6"/>
      <c r="O352" s="6"/>
      <c r="P352" s="6"/>
      <c r="Q352" s="6"/>
      <c r="R352" s="21"/>
    </row>
    <row r="353" spans="2:22" x14ac:dyDescent="0.2">
      <c r="E353" s="7" t="s">
        <v>18</v>
      </c>
      <c r="F353" s="8"/>
      <c r="G353" s="23">
        <v>1367</v>
      </c>
      <c r="H353" s="18">
        <v>13</v>
      </c>
      <c r="I353" s="4">
        <v>90</v>
      </c>
      <c r="J353" s="4">
        <v>372</v>
      </c>
      <c r="K353" s="4">
        <v>413</v>
      </c>
      <c r="L353" s="4">
        <v>346</v>
      </c>
      <c r="M353" s="4">
        <v>103</v>
      </c>
      <c r="N353" s="4">
        <v>30</v>
      </c>
      <c r="O353" s="4">
        <v>462</v>
      </c>
      <c r="P353" s="4">
        <v>759</v>
      </c>
      <c r="Q353" s="45" t="s">
        <v>17</v>
      </c>
      <c r="R353" s="43" t="s">
        <v>17</v>
      </c>
    </row>
    <row r="354" spans="2:22" x14ac:dyDescent="0.2">
      <c r="E354" s="14"/>
      <c r="F354" s="11"/>
      <c r="G354" s="9">
        <v>100</v>
      </c>
      <c r="H354" s="15">
        <v>0.95098756400899997</v>
      </c>
      <c r="I354" s="1">
        <v>6.5837600585220004</v>
      </c>
      <c r="J354" s="1">
        <v>27.212874908559002</v>
      </c>
      <c r="K354" s="1">
        <v>30.212143379663001</v>
      </c>
      <c r="L354" s="1">
        <v>25.310899780541</v>
      </c>
      <c r="M354" s="1">
        <v>7.5347476225310004</v>
      </c>
      <c r="N354" s="1">
        <v>2.194586686174</v>
      </c>
      <c r="O354" s="1">
        <v>33.796634967080998</v>
      </c>
      <c r="P354" s="1">
        <v>55.523043160204999</v>
      </c>
      <c r="Q354" s="1">
        <v>2.1687141687140001</v>
      </c>
      <c r="R354" s="10">
        <v>0.92472631362900004</v>
      </c>
    </row>
    <row r="355" spans="2:22" x14ac:dyDescent="0.2">
      <c r="E355" s="7" t="s">
        <v>19</v>
      </c>
      <c r="F355" s="8"/>
      <c r="G355" s="12">
        <v>1006</v>
      </c>
      <c r="H355" s="13">
        <v>48</v>
      </c>
      <c r="I355" s="2">
        <v>341</v>
      </c>
      <c r="J355" s="2">
        <v>334</v>
      </c>
      <c r="K355" s="2">
        <v>104</v>
      </c>
      <c r="L355" s="2">
        <v>98</v>
      </c>
      <c r="M355" s="2">
        <v>81</v>
      </c>
      <c r="N355" s="2">
        <v>0</v>
      </c>
      <c r="O355" s="2">
        <v>675</v>
      </c>
      <c r="P355" s="2">
        <v>202</v>
      </c>
      <c r="Q355" s="35" t="s">
        <v>17</v>
      </c>
      <c r="R355" s="36" t="s">
        <v>17</v>
      </c>
    </row>
    <row r="356" spans="2:22" x14ac:dyDescent="0.2">
      <c r="E356" s="14"/>
      <c r="F356" s="11"/>
      <c r="G356" s="9">
        <v>100</v>
      </c>
      <c r="H356" s="15">
        <v>4.7713717693840003</v>
      </c>
      <c r="I356" s="1">
        <v>33.896620278329998</v>
      </c>
      <c r="J356" s="1">
        <v>33.200795228628003</v>
      </c>
      <c r="K356" s="1">
        <v>10.337972166998</v>
      </c>
      <c r="L356" s="1">
        <v>9.7415506958249996</v>
      </c>
      <c r="M356" s="1">
        <v>8.0516898608349994</v>
      </c>
      <c r="N356" s="27" t="s">
        <v>17</v>
      </c>
      <c r="O356" s="1">
        <v>67.097415506958001</v>
      </c>
      <c r="P356" s="1">
        <v>20.079522862823001</v>
      </c>
      <c r="Q356" s="1">
        <v>3.0467502850630002</v>
      </c>
      <c r="R356" s="10">
        <v>0.97636641069700003</v>
      </c>
    </row>
    <row r="357" spans="2:22" x14ac:dyDescent="0.2">
      <c r="E357" s="7" t="s">
        <v>20</v>
      </c>
      <c r="F357" s="8"/>
      <c r="G357" s="12">
        <v>1043</v>
      </c>
      <c r="H357" s="13">
        <v>137</v>
      </c>
      <c r="I357" s="2">
        <v>351</v>
      </c>
      <c r="J357" s="2">
        <v>320</v>
      </c>
      <c r="K357" s="2">
        <v>135</v>
      </c>
      <c r="L357" s="2">
        <v>61</v>
      </c>
      <c r="M357" s="2">
        <v>27</v>
      </c>
      <c r="N357" s="2">
        <v>12</v>
      </c>
      <c r="O357" s="2">
        <v>671</v>
      </c>
      <c r="P357" s="2">
        <v>196</v>
      </c>
      <c r="Q357" s="35" t="s">
        <v>17</v>
      </c>
      <c r="R357" s="36" t="s">
        <v>17</v>
      </c>
    </row>
    <row r="358" spans="2:22" x14ac:dyDescent="0.2">
      <c r="E358" s="14"/>
      <c r="F358" s="11"/>
      <c r="G358" s="9">
        <v>100</v>
      </c>
      <c r="H358" s="15">
        <v>13.13518696069</v>
      </c>
      <c r="I358" s="1">
        <v>33.652924256951003</v>
      </c>
      <c r="J358" s="1">
        <v>30.680728667305999</v>
      </c>
      <c r="K358" s="1">
        <v>12.943432406519999</v>
      </c>
      <c r="L358" s="1">
        <v>5.8485139022050001</v>
      </c>
      <c r="M358" s="1">
        <v>2.5886864813039998</v>
      </c>
      <c r="N358" s="1">
        <v>1.150527325024</v>
      </c>
      <c r="O358" s="1">
        <v>64.333652924256995</v>
      </c>
      <c r="P358" s="1">
        <v>18.791946308724999</v>
      </c>
      <c r="Q358" s="1">
        <v>3.1084198385240001</v>
      </c>
      <c r="R358" s="10">
        <v>0.91169495170500003</v>
      </c>
    </row>
    <row r="359" spans="2:22" x14ac:dyDescent="0.2">
      <c r="E359" s="7" t="s">
        <v>21</v>
      </c>
      <c r="F359" s="8"/>
      <c r="G359" s="12">
        <v>1528</v>
      </c>
      <c r="H359" s="13">
        <v>103</v>
      </c>
      <c r="I359" s="2">
        <v>333</v>
      </c>
      <c r="J359" s="2">
        <v>613</v>
      </c>
      <c r="K359" s="2">
        <v>175</v>
      </c>
      <c r="L359" s="2">
        <v>71</v>
      </c>
      <c r="M359" s="2">
        <v>195</v>
      </c>
      <c r="N359" s="2">
        <v>38</v>
      </c>
      <c r="O359" s="2">
        <v>946</v>
      </c>
      <c r="P359" s="2">
        <v>246</v>
      </c>
      <c r="Q359" s="35" t="s">
        <v>17</v>
      </c>
      <c r="R359" s="36" t="s">
        <v>17</v>
      </c>
    </row>
    <row r="360" spans="2:22" x14ac:dyDescent="0.2">
      <c r="E360" s="17"/>
      <c r="F360" s="26"/>
      <c r="G360" s="29">
        <v>100</v>
      </c>
      <c r="H360" s="31">
        <v>6.7408376963350003</v>
      </c>
      <c r="I360" s="5">
        <v>21.793193717276999</v>
      </c>
      <c r="J360" s="5">
        <v>40.117801047119997</v>
      </c>
      <c r="K360" s="5">
        <v>11.452879581152001</v>
      </c>
      <c r="L360" s="5">
        <v>4.6465968586389996</v>
      </c>
      <c r="M360" s="5">
        <v>12.761780104712001</v>
      </c>
      <c r="N360" s="5">
        <v>2.486910994764</v>
      </c>
      <c r="O360" s="5">
        <v>61.910994764397998</v>
      </c>
      <c r="P360" s="5">
        <v>16.099476439791001</v>
      </c>
      <c r="Q360" s="5">
        <v>3.0134228187919998</v>
      </c>
      <c r="R360" s="30">
        <v>0.815357027442</v>
      </c>
    </row>
    <row r="362" spans="2:22" x14ac:dyDescent="0.2">
      <c r="B362" s="22" t="str">
        <f xml:space="preserve"> HYPERLINK("#'目次'!B31", "[25]")</f>
        <v>[25]</v>
      </c>
      <c r="C362" s="56" t="s">
        <v>266</v>
      </c>
      <c r="D362" s="57"/>
      <c r="E362" s="57"/>
      <c r="F362" s="57"/>
      <c r="G362" s="57"/>
      <c r="H362" s="57"/>
      <c r="I362" s="57"/>
      <c r="J362" s="57"/>
      <c r="K362" s="57"/>
      <c r="L362" s="57"/>
      <c r="M362" s="57"/>
      <c r="N362" s="57"/>
      <c r="O362" s="57"/>
      <c r="P362" s="57"/>
      <c r="Q362" s="57"/>
      <c r="R362" s="57"/>
      <c r="S362" s="57"/>
      <c r="T362" s="57"/>
      <c r="U362" s="57"/>
      <c r="V362" s="57"/>
    </row>
    <row r="365" spans="2:22" x14ac:dyDescent="0.2">
      <c r="C365" s="56" t="s">
        <v>12</v>
      </c>
      <c r="D365" s="57"/>
      <c r="E365" s="57"/>
      <c r="F365" s="57"/>
      <c r="G365" s="57"/>
      <c r="H365" s="57"/>
      <c r="I365" s="57"/>
      <c r="J365" s="57"/>
      <c r="K365" s="57"/>
      <c r="L365" s="57"/>
      <c r="M365" s="57"/>
      <c r="N365" s="57"/>
      <c r="O365" s="57"/>
      <c r="P365" s="57"/>
      <c r="Q365" s="57"/>
      <c r="R365" s="57"/>
      <c r="S365" s="57"/>
      <c r="T365" s="57"/>
      <c r="U365" s="57"/>
      <c r="V365" s="57"/>
    </row>
    <row r="366" spans="2:22" ht="65" x14ac:dyDescent="0.2">
      <c r="E366" s="58"/>
      <c r="F366" s="59"/>
      <c r="G366" s="24" t="s">
        <v>13</v>
      </c>
      <c r="H366" s="20" t="s">
        <v>267</v>
      </c>
      <c r="I366" s="3" t="s">
        <v>268</v>
      </c>
      <c r="J366" s="3" t="s">
        <v>269</v>
      </c>
      <c r="K366" s="3" t="s">
        <v>270</v>
      </c>
      <c r="L366" s="3" t="s">
        <v>271</v>
      </c>
      <c r="M366" s="3" t="s">
        <v>272</v>
      </c>
      <c r="N366" s="3" t="s">
        <v>52</v>
      </c>
      <c r="O366" s="25" t="s">
        <v>273</v>
      </c>
    </row>
    <row r="367" spans="2:22" x14ac:dyDescent="0.2">
      <c r="E367" s="60"/>
      <c r="F367" s="61"/>
      <c r="G367" s="19"/>
      <c r="H367" s="28"/>
      <c r="I367" s="6"/>
      <c r="J367" s="6"/>
      <c r="K367" s="6"/>
      <c r="L367" s="6"/>
      <c r="M367" s="6"/>
      <c r="N367" s="6"/>
      <c r="O367" s="21"/>
    </row>
    <row r="368" spans="2:22" x14ac:dyDescent="0.2">
      <c r="E368" s="7" t="s">
        <v>18</v>
      </c>
      <c r="F368" s="8"/>
      <c r="G368" s="23">
        <v>1367</v>
      </c>
      <c r="H368" s="18">
        <v>56</v>
      </c>
      <c r="I368" s="4">
        <v>81</v>
      </c>
      <c r="J368" s="4">
        <v>62</v>
      </c>
      <c r="K368" s="4">
        <v>98</v>
      </c>
      <c r="L368" s="4">
        <v>208</v>
      </c>
      <c r="M368" s="4">
        <v>812</v>
      </c>
      <c r="N368" s="4">
        <v>50</v>
      </c>
      <c r="O368" s="32">
        <v>505</v>
      </c>
    </row>
    <row r="369" spans="2:22" x14ac:dyDescent="0.2">
      <c r="E369" s="14"/>
      <c r="F369" s="11"/>
      <c r="G369" s="9">
        <v>100</v>
      </c>
      <c r="H369" s="15">
        <v>4.0965618141920004</v>
      </c>
      <c r="I369" s="1">
        <v>5.9253840526700001</v>
      </c>
      <c r="J369" s="1">
        <v>4.5354791514260002</v>
      </c>
      <c r="K369" s="1">
        <v>7.1689831748349997</v>
      </c>
      <c r="L369" s="1">
        <v>15.215801024139999</v>
      </c>
      <c r="M369" s="1">
        <v>59.400146305779003</v>
      </c>
      <c r="N369" s="1">
        <v>3.657644476957</v>
      </c>
      <c r="O369" s="10">
        <v>36.942209217264001</v>
      </c>
    </row>
    <row r="370" spans="2:22" x14ac:dyDescent="0.2">
      <c r="E370" s="7" t="s">
        <v>19</v>
      </c>
      <c r="F370" s="8"/>
      <c r="G370" s="12">
        <v>1006</v>
      </c>
      <c r="H370" s="13">
        <v>25</v>
      </c>
      <c r="I370" s="2">
        <v>66</v>
      </c>
      <c r="J370" s="2">
        <v>22</v>
      </c>
      <c r="K370" s="2">
        <v>90</v>
      </c>
      <c r="L370" s="2">
        <v>46</v>
      </c>
      <c r="M370" s="2">
        <v>749</v>
      </c>
      <c r="N370" s="2">
        <v>8</v>
      </c>
      <c r="O370" s="16">
        <v>249</v>
      </c>
    </row>
    <row r="371" spans="2:22" x14ac:dyDescent="0.2">
      <c r="E371" s="14"/>
      <c r="F371" s="11"/>
      <c r="G371" s="9">
        <v>100</v>
      </c>
      <c r="H371" s="15">
        <v>2.4850894632210001</v>
      </c>
      <c r="I371" s="1">
        <v>6.560636182903</v>
      </c>
      <c r="J371" s="1">
        <v>2.1868787276339998</v>
      </c>
      <c r="K371" s="1">
        <v>8.9463220675940001</v>
      </c>
      <c r="L371" s="1">
        <v>4.5725646123260004</v>
      </c>
      <c r="M371" s="1">
        <v>74.453280318091004</v>
      </c>
      <c r="N371" s="1">
        <v>0.79522862823100005</v>
      </c>
      <c r="O371" s="10">
        <v>24.751491053677999</v>
      </c>
    </row>
    <row r="372" spans="2:22" x14ac:dyDescent="0.2">
      <c r="E372" s="7" t="s">
        <v>20</v>
      </c>
      <c r="F372" s="8"/>
      <c r="G372" s="12">
        <v>1043</v>
      </c>
      <c r="H372" s="13">
        <v>8</v>
      </c>
      <c r="I372" s="2">
        <v>61</v>
      </c>
      <c r="J372" s="2">
        <v>18</v>
      </c>
      <c r="K372" s="2">
        <v>147</v>
      </c>
      <c r="L372" s="2">
        <v>85</v>
      </c>
      <c r="M372" s="2">
        <v>722</v>
      </c>
      <c r="N372" s="2">
        <v>2</v>
      </c>
      <c r="O372" s="16">
        <v>319</v>
      </c>
    </row>
    <row r="373" spans="2:22" x14ac:dyDescent="0.2">
      <c r="E373" s="14"/>
      <c r="F373" s="11"/>
      <c r="G373" s="9">
        <v>100</v>
      </c>
      <c r="H373" s="15">
        <v>0.76701821668299996</v>
      </c>
      <c r="I373" s="1">
        <v>5.8485139022050001</v>
      </c>
      <c r="J373" s="1">
        <v>1.725790987536</v>
      </c>
      <c r="K373" s="1">
        <v>14.093959731544</v>
      </c>
      <c r="L373" s="1">
        <v>8.1495685522529993</v>
      </c>
      <c r="M373" s="1">
        <v>69.223394055609006</v>
      </c>
      <c r="N373" s="1">
        <v>0.19175455417100001</v>
      </c>
      <c r="O373" s="10">
        <v>30.584851390221001</v>
      </c>
    </row>
    <row r="374" spans="2:22" x14ac:dyDescent="0.2">
      <c r="E374" s="7" t="s">
        <v>21</v>
      </c>
      <c r="F374" s="8"/>
      <c r="G374" s="12">
        <v>1528</v>
      </c>
      <c r="H374" s="13">
        <v>33</v>
      </c>
      <c r="I374" s="2">
        <v>73</v>
      </c>
      <c r="J374" s="2">
        <v>18</v>
      </c>
      <c r="K374" s="2">
        <v>192</v>
      </c>
      <c r="L374" s="2">
        <v>109</v>
      </c>
      <c r="M374" s="2">
        <v>1018</v>
      </c>
      <c r="N374" s="2">
        <v>85</v>
      </c>
      <c r="O374" s="16">
        <v>425</v>
      </c>
    </row>
    <row r="375" spans="2:22" x14ac:dyDescent="0.2">
      <c r="E375" s="17"/>
      <c r="F375" s="26"/>
      <c r="G375" s="29">
        <v>100</v>
      </c>
      <c r="H375" s="31">
        <v>2.159685863874</v>
      </c>
      <c r="I375" s="5">
        <v>4.777486910995</v>
      </c>
      <c r="J375" s="5">
        <v>1.178010471204</v>
      </c>
      <c r="K375" s="5">
        <v>12.565445026178001</v>
      </c>
      <c r="L375" s="5">
        <v>7.1335078534029996</v>
      </c>
      <c r="M375" s="5">
        <v>66.623036649214995</v>
      </c>
      <c r="N375" s="5">
        <v>5.5628272251309996</v>
      </c>
      <c r="O375" s="30">
        <v>27.814136125653999</v>
      </c>
    </row>
    <row r="377" spans="2:22" x14ac:dyDescent="0.2">
      <c r="B377" s="22" t="str">
        <f xml:space="preserve"> HYPERLINK("#'目次'!B32", "[26]")</f>
        <v>[26]</v>
      </c>
      <c r="C377" s="56" t="s">
        <v>276</v>
      </c>
      <c r="D377" s="57"/>
      <c r="E377" s="57"/>
      <c r="F377" s="57"/>
      <c r="G377" s="57"/>
      <c r="H377" s="57"/>
      <c r="I377" s="57"/>
      <c r="J377" s="57"/>
      <c r="K377" s="57"/>
      <c r="L377" s="57"/>
      <c r="M377" s="57"/>
      <c r="N377" s="57"/>
      <c r="O377" s="57"/>
      <c r="P377" s="57"/>
      <c r="Q377" s="57"/>
      <c r="R377" s="57"/>
      <c r="S377" s="57"/>
      <c r="T377" s="57"/>
      <c r="U377" s="57"/>
      <c r="V377" s="57"/>
    </row>
    <row r="380" spans="2:22" x14ac:dyDescent="0.2">
      <c r="C380" s="56" t="s">
        <v>12</v>
      </c>
      <c r="D380" s="57"/>
      <c r="E380" s="57"/>
      <c r="F380" s="57"/>
      <c r="G380" s="57"/>
      <c r="H380" s="57"/>
      <c r="I380" s="57"/>
      <c r="J380" s="57"/>
      <c r="K380" s="57"/>
      <c r="L380" s="57"/>
      <c r="M380" s="57"/>
      <c r="N380" s="57"/>
      <c r="O380" s="57"/>
      <c r="P380" s="57"/>
      <c r="Q380" s="57"/>
      <c r="R380" s="57"/>
      <c r="S380" s="57"/>
      <c r="T380" s="57"/>
      <c r="U380" s="57"/>
      <c r="V380" s="57"/>
    </row>
    <row r="381" spans="2:22" ht="65" x14ac:dyDescent="0.2">
      <c r="E381" s="58"/>
      <c r="F381" s="59"/>
      <c r="G381" s="24" t="s">
        <v>13</v>
      </c>
      <c r="H381" s="20" t="s">
        <v>267</v>
      </c>
      <c r="I381" s="3" t="s">
        <v>268</v>
      </c>
      <c r="J381" s="3" t="s">
        <v>269</v>
      </c>
      <c r="K381" s="3" t="s">
        <v>270</v>
      </c>
      <c r="L381" s="3" t="s">
        <v>271</v>
      </c>
      <c r="M381" s="3" t="s">
        <v>277</v>
      </c>
      <c r="N381" s="3" t="s">
        <v>52</v>
      </c>
      <c r="O381" s="25" t="s">
        <v>278</v>
      </c>
    </row>
    <row r="382" spans="2:22" x14ac:dyDescent="0.2">
      <c r="E382" s="60"/>
      <c r="F382" s="61"/>
      <c r="G382" s="19"/>
      <c r="H382" s="28"/>
      <c r="I382" s="6"/>
      <c r="J382" s="6"/>
      <c r="K382" s="6"/>
      <c r="L382" s="6"/>
      <c r="M382" s="6"/>
      <c r="N382" s="6"/>
      <c r="O382" s="21"/>
    </row>
    <row r="383" spans="2:22" x14ac:dyDescent="0.2">
      <c r="E383" s="7" t="s">
        <v>18</v>
      </c>
      <c r="F383" s="8"/>
      <c r="G383" s="23">
        <v>1367</v>
      </c>
      <c r="H383" s="18">
        <v>62</v>
      </c>
      <c r="I383" s="4">
        <v>168</v>
      </c>
      <c r="J383" s="4">
        <v>265</v>
      </c>
      <c r="K383" s="4">
        <v>531</v>
      </c>
      <c r="L383" s="4">
        <v>221</v>
      </c>
      <c r="M383" s="4">
        <v>50</v>
      </c>
      <c r="N383" s="4">
        <v>70</v>
      </c>
      <c r="O383" s="32">
        <v>1247</v>
      </c>
    </row>
    <row r="384" spans="2:22" x14ac:dyDescent="0.2">
      <c r="E384" s="14"/>
      <c r="F384" s="11"/>
      <c r="G384" s="9">
        <v>100</v>
      </c>
      <c r="H384" s="15">
        <v>4.5354791514260002</v>
      </c>
      <c r="I384" s="1">
        <v>12.289685442574999</v>
      </c>
      <c r="J384" s="1">
        <v>19.385515727870999</v>
      </c>
      <c r="K384" s="1">
        <v>38.844184345282002</v>
      </c>
      <c r="L384" s="1">
        <v>16.166788588149</v>
      </c>
      <c r="M384" s="1">
        <v>3.657644476957</v>
      </c>
      <c r="N384" s="1">
        <v>5.1207022677399996</v>
      </c>
      <c r="O384" s="10">
        <v>91.221653255304005</v>
      </c>
    </row>
    <row r="385" spans="2:22" x14ac:dyDescent="0.2">
      <c r="E385" s="7" t="s">
        <v>19</v>
      </c>
      <c r="F385" s="8"/>
      <c r="G385" s="12">
        <v>1006</v>
      </c>
      <c r="H385" s="13">
        <v>43</v>
      </c>
      <c r="I385" s="2">
        <v>115</v>
      </c>
      <c r="J385" s="2">
        <v>151</v>
      </c>
      <c r="K385" s="2">
        <v>603</v>
      </c>
      <c r="L385" s="2">
        <v>42</v>
      </c>
      <c r="M385" s="2">
        <v>40</v>
      </c>
      <c r="N385" s="2">
        <v>12</v>
      </c>
      <c r="O385" s="16">
        <v>954</v>
      </c>
    </row>
    <row r="386" spans="2:22" x14ac:dyDescent="0.2">
      <c r="E386" s="14"/>
      <c r="F386" s="11"/>
      <c r="G386" s="9">
        <v>100</v>
      </c>
      <c r="H386" s="15">
        <v>4.2743538767400002</v>
      </c>
      <c r="I386" s="1">
        <v>11.431411530815</v>
      </c>
      <c r="J386" s="1">
        <v>15.009940357853001</v>
      </c>
      <c r="K386" s="1">
        <v>59.940357852882997</v>
      </c>
      <c r="L386" s="1">
        <v>4.1749502982109998</v>
      </c>
      <c r="M386" s="1">
        <v>3.9761431411529999</v>
      </c>
      <c r="N386" s="1">
        <v>1.1928429423460001</v>
      </c>
      <c r="O386" s="10">
        <v>94.831013916501007</v>
      </c>
    </row>
    <row r="387" spans="2:22" x14ac:dyDescent="0.2">
      <c r="E387" s="7" t="s">
        <v>20</v>
      </c>
      <c r="F387" s="8"/>
      <c r="G387" s="12">
        <v>1043</v>
      </c>
      <c r="H387" s="13">
        <v>21</v>
      </c>
      <c r="I387" s="2">
        <v>103</v>
      </c>
      <c r="J387" s="2">
        <v>43</v>
      </c>
      <c r="K387" s="2">
        <v>697</v>
      </c>
      <c r="L387" s="2">
        <v>160</v>
      </c>
      <c r="M387" s="2">
        <v>16</v>
      </c>
      <c r="N387" s="2">
        <v>3</v>
      </c>
      <c r="O387" s="16">
        <v>1024</v>
      </c>
    </row>
    <row r="388" spans="2:22" x14ac:dyDescent="0.2">
      <c r="E388" s="14"/>
      <c r="F388" s="11"/>
      <c r="G388" s="9">
        <v>100</v>
      </c>
      <c r="H388" s="15">
        <v>2.0134228187919998</v>
      </c>
      <c r="I388" s="1">
        <v>9.8753595397890006</v>
      </c>
      <c r="J388" s="1">
        <v>4.1227229146689996</v>
      </c>
      <c r="K388" s="1">
        <v>66.826462128475995</v>
      </c>
      <c r="L388" s="1">
        <v>15.340364333653</v>
      </c>
      <c r="M388" s="1">
        <v>1.5340364333650001</v>
      </c>
      <c r="N388" s="1">
        <v>0.287631831256</v>
      </c>
      <c r="O388" s="10">
        <v>98.178331735379004</v>
      </c>
    </row>
    <row r="389" spans="2:22" x14ac:dyDescent="0.2">
      <c r="E389" s="7" t="s">
        <v>21</v>
      </c>
      <c r="F389" s="8"/>
      <c r="G389" s="12">
        <v>1528</v>
      </c>
      <c r="H389" s="13">
        <v>44</v>
      </c>
      <c r="I389" s="2">
        <v>121</v>
      </c>
      <c r="J389" s="2">
        <v>89</v>
      </c>
      <c r="K389" s="2">
        <v>996</v>
      </c>
      <c r="L389" s="2">
        <v>178</v>
      </c>
      <c r="M389" s="2">
        <v>21</v>
      </c>
      <c r="N389" s="2">
        <v>79</v>
      </c>
      <c r="O389" s="16">
        <v>1428</v>
      </c>
    </row>
    <row r="390" spans="2:22" x14ac:dyDescent="0.2">
      <c r="E390" s="17"/>
      <c r="F390" s="26"/>
      <c r="G390" s="29">
        <v>100</v>
      </c>
      <c r="H390" s="31">
        <v>2.8795811518319998</v>
      </c>
      <c r="I390" s="5">
        <v>7.9188481675390001</v>
      </c>
      <c r="J390" s="5">
        <v>5.8246073298430003</v>
      </c>
      <c r="K390" s="5">
        <v>65.183246073297994</v>
      </c>
      <c r="L390" s="5">
        <v>11.649214659686001</v>
      </c>
      <c r="M390" s="5">
        <v>1.3743455497379999</v>
      </c>
      <c r="N390" s="5">
        <v>5.1701570680630002</v>
      </c>
      <c r="O390" s="30">
        <v>93.455497382198999</v>
      </c>
    </row>
    <row r="392" spans="2:22" x14ac:dyDescent="0.2">
      <c r="B392" s="22" t="str">
        <f xml:space="preserve"> HYPERLINK("#'目次'!B33", "[27]")</f>
        <v>[27]</v>
      </c>
      <c r="C392" s="56" t="s">
        <v>281</v>
      </c>
      <c r="D392" s="57"/>
      <c r="E392" s="57"/>
      <c r="F392" s="57"/>
      <c r="G392" s="57"/>
      <c r="H392" s="57"/>
      <c r="I392" s="57"/>
      <c r="J392" s="57"/>
      <c r="K392" s="57"/>
      <c r="L392" s="57"/>
      <c r="M392" s="57"/>
      <c r="N392" s="57"/>
      <c r="O392" s="57"/>
      <c r="P392" s="57"/>
      <c r="Q392" s="57"/>
      <c r="R392" s="57"/>
      <c r="S392" s="57"/>
      <c r="T392" s="57"/>
      <c r="U392" s="57"/>
      <c r="V392" s="57"/>
    </row>
    <row r="393" spans="2:22" x14ac:dyDescent="0.2">
      <c r="C393" s="50" t="s">
        <v>282</v>
      </c>
    </row>
    <row r="395" spans="2:22" x14ac:dyDescent="0.2">
      <c r="C395" s="56" t="s">
        <v>12</v>
      </c>
      <c r="D395" s="57"/>
      <c r="E395" s="57"/>
      <c r="F395" s="57"/>
      <c r="G395" s="57"/>
      <c r="H395" s="57"/>
      <c r="I395" s="57"/>
      <c r="J395" s="57"/>
      <c r="K395" s="57"/>
      <c r="L395" s="57"/>
      <c r="M395" s="57"/>
      <c r="N395" s="57"/>
      <c r="O395" s="57"/>
      <c r="P395" s="57"/>
      <c r="Q395" s="57"/>
      <c r="R395" s="57"/>
      <c r="S395" s="57"/>
      <c r="T395" s="57"/>
      <c r="U395" s="57"/>
      <c r="V395" s="57"/>
    </row>
    <row r="396" spans="2:22" ht="52" x14ac:dyDescent="0.2">
      <c r="E396" s="58"/>
      <c r="F396" s="59"/>
      <c r="G396" s="24" t="s">
        <v>13</v>
      </c>
      <c r="H396" s="20" t="s">
        <v>283</v>
      </c>
      <c r="I396" s="3" t="s">
        <v>284</v>
      </c>
      <c r="J396" s="3" t="s">
        <v>285</v>
      </c>
      <c r="K396" s="3" t="s">
        <v>286</v>
      </c>
      <c r="L396" s="3" t="s">
        <v>287</v>
      </c>
      <c r="M396" s="3" t="s">
        <v>288</v>
      </c>
      <c r="N396" s="3" t="s">
        <v>289</v>
      </c>
      <c r="O396" s="3" t="s">
        <v>290</v>
      </c>
      <c r="P396" s="3" t="s">
        <v>52</v>
      </c>
      <c r="Q396" s="3" t="s">
        <v>238</v>
      </c>
      <c r="R396" s="25" t="s">
        <v>36</v>
      </c>
    </row>
    <row r="397" spans="2:22" x14ac:dyDescent="0.2">
      <c r="E397" s="60"/>
      <c r="F397" s="61"/>
      <c r="G397" s="19"/>
      <c r="H397" s="47" t="s">
        <v>223</v>
      </c>
      <c r="I397" s="34" t="s">
        <v>224</v>
      </c>
      <c r="J397" s="34" t="s">
        <v>225</v>
      </c>
      <c r="K397" s="34" t="s">
        <v>226</v>
      </c>
      <c r="L397" s="34" t="s">
        <v>291</v>
      </c>
      <c r="M397" s="34" t="s">
        <v>292</v>
      </c>
      <c r="N397" s="34" t="s">
        <v>293</v>
      </c>
      <c r="O397" s="6"/>
      <c r="P397" s="6"/>
      <c r="Q397" s="6"/>
      <c r="R397" s="21"/>
    </row>
    <row r="398" spans="2:22" x14ac:dyDescent="0.2">
      <c r="E398" s="7" t="s">
        <v>18</v>
      </c>
      <c r="F398" s="8"/>
      <c r="G398" s="23">
        <v>1247</v>
      </c>
      <c r="H398" s="18">
        <v>68</v>
      </c>
      <c r="I398" s="4">
        <v>29</v>
      </c>
      <c r="J398" s="4">
        <v>44</v>
      </c>
      <c r="K398" s="4">
        <v>173</v>
      </c>
      <c r="L398" s="4">
        <v>338</v>
      </c>
      <c r="M398" s="4">
        <v>193</v>
      </c>
      <c r="N398" s="4">
        <v>93</v>
      </c>
      <c r="O398" s="4">
        <v>301</v>
      </c>
      <c r="P398" s="4">
        <v>8</v>
      </c>
      <c r="Q398" s="45" t="s">
        <v>17</v>
      </c>
      <c r="R398" s="43" t="s">
        <v>17</v>
      </c>
    </row>
    <row r="399" spans="2:22" x14ac:dyDescent="0.2">
      <c r="E399" s="14"/>
      <c r="F399" s="11"/>
      <c r="G399" s="9">
        <v>100</v>
      </c>
      <c r="H399" s="15">
        <v>5.4530874097830004</v>
      </c>
      <c r="I399" s="1">
        <v>2.3255813953489999</v>
      </c>
      <c r="J399" s="1">
        <v>3.5284683239780001</v>
      </c>
      <c r="K399" s="1">
        <v>13.873295910184</v>
      </c>
      <c r="L399" s="1">
        <v>27.105052125099999</v>
      </c>
      <c r="M399" s="1">
        <v>15.477145148356</v>
      </c>
      <c r="N399" s="1">
        <v>7.4578989574980001</v>
      </c>
      <c r="O399" s="1">
        <v>24.137931034483</v>
      </c>
      <c r="P399" s="1">
        <v>0.64153969526900001</v>
      </c>
      <c r="Q399" s="1">
        <v>58.414712153518003</v>
      </c>
      <c r="R399" s="10">
        <v>12.113553668010001</v>
      </c>
    </row>
    <row r="400" spans="2:22" x14ac:dyDescent="0.2">
      <c r="E400" s="7" t="s">
        <v>19</v>
      </c>
      <c r="F400" s="8"/>
      <c r="G400" s="12">
        <v>954</v>
      </c>
      <c r="H400" s="13">
        <v>11</v>
      </c>
      <c r="I400" s="2">
        <v>8</v>
      </c>
      <c r="J400" s="2">
        <v>29</v>
      </c>
      <c r="K400" s="2">
        <v>177</v>
      </c>
      <c r="L400" s="2">
        <v>269</v>
      </c>
      <c r="M400" s="2">
        <v>186</v>
      </c>
      <c r="N400" s="2">
        <v>78</v>
      </c>
      <c r="O400" s="2">
        <v>173</v>
      </c>
      <c r="P400" s="2">
        <v>23</v>
      </c>
      <c r="Q400" s="35" t="s">
        <v>17</v>
      </c>
      <c r="R400" s="36" t="s">
        <v>17</v>
      </c>
    </row>
    <row r="401" spans="2:22" x14ac:dyDescent="0.2">
      <c r="E401" s="14"/>
      <c r="F401" s="11"/>
      <c r="G401" s="9">
        <v>100</v>
      </c>
      <c r="H401" s="15">
        <v>1.153039832285</v>
      </c>
      <c r="I401" s="1">
        <v>0.83857442348</v>
      </c>
      <c r="J401" s="1">
        <v>3.0398322851150001</v>
      </c>
      <c r="K401" s="1">
        <v>18.553459119496999</v>
      </c>
      <c r="L401" s="1">
        <v>28.197064989518001</v>
      </c>
      <c r="M401" s="1">
        <v>19.496855345912</v>
      </c>
      <c r="N401" s="1">
        <v>8.1761006289309996</v>
      </c>
      <c r="O401" s="1">
        <v>18.134171907757</v>
      </c>
      <c r="P401" s="1">
        <v>2.410901467505</v>
      </c>
      <c r="Q401" s="1">
        <v>61.14907651715</v>
      </c>
      <c r="R401" s="10">
        <v>8.1146144358159997</v>
      </c>
    </row>
    <row r="402" spans="2:22" x14ac:dyDescent="0.2">
      <c r="E402" s="7" t="s">
        <v>20</v>
      </c>
      <c r="F402" s="8"/>
      <c r="G402" s="12">
        <v>1024</v>
      </c>
      <c r="H402" s="13">
        <v>11</v>
      </c>
      <c r="I402" s="2">
        <v>14</v>
      </c>
      <c r="J402" s="2">
        <v>35</v>
      </c>
      <c r="K402" s="2">
        <v>131</v>
      </c>
      <c r="L402" s="2">
        <v>398</v>
      </c>
      <c r="M402" s="2">
        <v>208</v>
      </c>
      <c r="N402" s="2">
        <v>25</v>
      </c>
      <c r="O402" s="2">
        <v>188</v>
      </c>
      <c r="P402" s="2">
        <v>14</v>
      </c>
      <c r="Q402" s="35" t="s">
        <v>17</v>
      </c>
      <c r="R402" s="36" t="s">
        <v>17</v>
      </c>
    </row>
    <row r="403" spans="2:22" x14ac:dyDescent="0.2">
      <c r="E403" s="14"/>
      <c r="F403" s="11"/>
      <c r="G403" s="9">
        <v>100</v>
      </c>
      <c r="H403" s="15">
        <v>1.07421875</v>
      </c>
      <c r="I403" s="1">
        <v>1.3671875</v>
      </c>
      <c r="J403" s="1">
        <v>3.41796875</v>
      </c>
      <c r="K403" s="1">
        <v>12.79296875</v>
      </c>
      <c r="L403" s="1">
        <v>38.8671875</v>
      </c>
      <c r="M403" s="1">
        <v>20.3125</v>
      </c>
      <c r="N403" s="1">
        <v>2.44140625</v>
      </c>
      <c r="O403" s="1">
        <v>18.359375</v>
      </c>
      <c r="P403" s="1">
        <v>1.3671875</v>
      </c>
      <c r="Q403" s="1">
        <v>60.774939172749001</v>
      </c>
      <c r="R403" s="10">
        <v>7.6673663269040002</v>
      </c>
    </row>
    <row r="404" spans="2:22" x14ac:dyDescent="0.2">
      <c r="E404" s="7" t="s">
        <v>21</v>
      </c>
      <c r="F404" s="8"/>
      <c r="G404" s="12">
        <v>1428</v>
      </c>
      <c r="H404" s="13">
        <v>0</v>
      </c>
      <c r="I404" s="2">
        <v>0</v>
      </c>
      <c r="J404" s="2">
        <v>8</v>
      </c>
      <c r="K404" s="2">
        <v>68</v>
      </c>
      <c r="L404" s="2">
        <v>467</v>
      </c>
      <c r="M404" s="2">
        <v>550</v>
      </c>
      <c r="N404" s="2">
        <v>54</v>
      </c>
      <c r="O404" s="2">
        <v>253</v>
      </c>
      <c r="P404" s="2">
        <v>28</v>
      </c>
      <c r="Q404" s="35" t="s">
        <v>17</v>
      </c>
      <c r="R404" s="36" t="s">
        <v>17</v>
      </c>
    </row>
    <row r="405" spans="2:22" x14ac:dyDescent="0.2">
      <c r="E405" s="17"/>
      <c r="F405" s="26"/>
      <c r="G405" s="29">
        <v>100</v>
      </c>
      <c r="H405" s="41" t="s">
        <v>17</v>
      </c>
      <c r="I405" s="39" t="s">
        <v>17</v>
      </c>
      <c r="J405" s="5">
        <v>0.56022408963600001</v>
      </c>
      <c r="K405" s="5">
        <v>4.7619047619049999</v>
      </c>
      <c r="L405" s="5">
        <v>32.703081232492998</v>
      </c>
      <c r="M405" s="5">
        <v>38.515406162464998</v>
      </c>
      <c r="N405" s="5">
        <v>3.7815126050419998</v>
      </c>
      <c r="O405" s="5">
        <v>17.717086834734001</v>
      </c>
      <c r="P405" s="5">
        <v>1.9607843137250001</v>
      </c>
      <c r="Q405" s="5">
        <v>64.334786399302999</v>
      </c>
      <c r="R405" s="30">
        <v>4.0223461786239998</v>
      </c>
    </row>
    <row r="407" spans="2:22" x14ac:dyDescent="0.2">
      <c r="B407" s="22" t="str">
        <f xml:space="preserve"> HYPERLINK("#'目次'!B34", "[28]")</f>
        <v>[28]</v>
      </c>
      <c r="C407" s="56" t="s">
        <v>297</v>
      </c>
      <c r="D407" s="57"/>
      <c r="E407" s="57"/>
      <c r="F407" s="57"/>
      <c r="G407" s="57"/>
      <c r="H407" s="57"/>
      <c r="I407" s="57"/>
      <c r="J407" s="57"/>
      <c r="K407" s="57"/>
      <c r="L407" s="57"/>
      <c r="M407" s="57"/>
      <c r="N407" s="57"/>
      <c r="O407" s="57"/>
      <c r="P407" s="57"/>
      <c r="Q407" s="57"/>
      <c r="R407" s="57"/>
      <c r="S407" s="57"/>
      <c r="T407" s="57"/>
      <c r="U407" s="57"/>
      <c r="V407" s="57"/>
    </row>
    <row r="410" spans="2:22" x14ac:dyDescent="0.2">
      <c r="C410" s="56" t="s">
        <v>12</v>
      </c>
      <c r="D410" s="57"/>
      <c r="E410" s="57"/>
      <c r="F410" s="57"/>
      <c r="G410" s="57"/>
      <c r="H410" s="57"/>
      <c r="I410" s="57"/>
      <c r="J410" s="57"/>
      <c r="K410" s="57"/>
      <c r="L410" s="57"/>
      <c r="M410" s="57"/>
      <c r="N410" s="57"/>
      <c r="O410" s="57"/>
      <c r="P410" s="57"/>
      <c r="Q410" s="57"/>
      <c r="R410" s="57"/>
      <c r="S410" s="57"/>
      <c r="T410" s="57"/>
      <c r="U410" s="57"/>
      <c r="V410" s="57"/>
    </row>
    <row r="411" spans="2:22" ht="65" x14ac:dyDescent="0.2">
      <c r="E411" s="58"/>
      <c r="F411" s="59"/>
      <c r="G411" s="24" t="s">
        <v>13</v>
      </c>
      <c r="H411" s="20" t="s">
        <v>298</v>
      </c>
      <c r="I411" s="3" t="s">
        <v>299</v>
      </c>
      <c r="J411" s="25" t="s">
        <v>52</v>
      </c>
    </row>
    <row r="412" spans="2:22" x14ac:dyDescent="0.2">
      <c r="E412" s="60"/>
      <c r="F412" s="61"/>
      <c r="G412" s="19"/>
      <c r="H412" s="28"/>
      <c r="I412" s="6"/>
      <c r="J412" s="21"/>
    </row>
    <row r="413" spans="2:22" x14ac:dyDescent="0.2">
      <c r="E413" s="7" t="s">
        <v>18</v>
      </c>
      <c r="F413" s="8"/>
      <c r="G413" s="23">
        <v>1367</v>
      </c>
      <c r="H413" s="18">
        <v>549</v>
      </c>
      <c r="I413" s="4">
        <v>668</v>
      </c>
      <c r="J413" s="32">
        <v>150</v>
      </c>
    </row>
    <row r="414" spans="2:22" x14ac:dyDescent="0.2">
      <c r="E414" s="14"/>
      <c r="F414" s="11"/>
      <c r="G414" s="9">
        <v>100</v>
      </c>
      <c r="H414" s="15">
        <v>40.160936356985999</v>
      </c>
      <c r="I414" s="1">
        <v>48.866130212142998</v>
      </c>
      <c r="J414" s="10">
        <v>10.972933430871</v>
      </c>
    </row>
    <row r="415" spans="2:22" x14ac:dyDescent="0.2">
      <c r="E415" s="7" t="s">
        <v>19</v>
      </c>
      <c r="F415" s="8"/>
      <c r="G415" s="12">
        <v>1006</v>
      </c>
      <c r="H415" s="13">
        <v>301</v>
      </c>
      <c r="I415" s="2">
        <v>676</v>
      </c>
      <c r="J415" s="16">
        <v>29</v>
      </c>
    </row>
    <row r="416" spans="2:22" x14ac:dyDescent="0.2">
      <c r="E416" s="14"/>
      <c r="F416" s="11"/>
      <c r="G416" s="9">
        <v>100</v>
      </c>
      <c r="H416" s="15">
        <v>29.920477137176999</v>
      </c>
      <c r="I416" s="1">
        <v>67.196819085486993</v>
      </c>
      <c r="J416" s="10">
        <v>2.8827037773359998</v>
      </c>
    </row>
    <row r="417" spans="2:22" x14ac:dyDescent="0.2">
      <c r="E417" s="7" t="s">
        <v>20</v>
      </c>
      <c r="F417" s="8"/>
      <c r="G417" s="12">
        <v>1043</v>
      </c>
      <c r="H417" s="13">
        <v>293</v>
      </c>
      <c r="I417" s="2">
        <v>737</v>
      </c>
      <c r="J417" s="16">
        <v>13</v>
      </c>
    </row>
    <row r="418" spans="2:22" x14ac:dyDescent="0.2">
      <c r="E418" s="14"/>
      <c r="F418" s="11"/>
      <c r="G418" s="9">
        <v>100</v>
      </c>
      <c r="H418" s="15">
        <v>28.092042186002001</v>
      </c>
      <c r="I418" s="1">
        <v>70.661553211889</v>
      </c>
      <c r="J418" s="10">
        <v>1.2464046021090001</v>
      </c>
    </row>
    <row r="419" spans="2:22" x14ac:dyDescent="0.2">
      <c r="E419" s="7" t="s">
        <v>21</v>
      </c>
      <c r="F419" s="8"/>
      <c r="G419" s="12">
        <v>1528</v>
      </c>
      <c r="H419" s="13">
        <v>406</v>
      </c>
      <c r="I419" s="2">
        <v>1009</v>
      </c>
      <c r="J419" s="16">
        <v>113</v>
      </c>
    </row>
    <row r="420" spans="2:22" x14ac:dyDescent="0.2">
      <c r="E420" s="17"/>
      <c r="F420" s="26"/>
      <c r="G420" s="29">
        <v>100</v>
      </c>
      <c r="H420" s="31">
        <v>26.570680628272001</v>
      </c>
      <c r="I420" s="5">
        <v>66.034031413612993</v>
      </c>
      <c r="J420" s="30">
        <v>7.3952879581150004</v>
      </c>
    </row>
    <row r="422" spans="2:22" x14ac:dyDescent="0.2">
      <c r="B422" s="22" t="str">
        <f xml:space="preserve"> HYPERLINK("#'目次'!B35", "[29]")</f>
        <v>[29]</v>
      </c>
      <c r="C422" s="56" t="s">
        <v>302</v>
      </c>
      <c r="D422" s="57"/>
      <c r="E422" s="57"/>
      <c r="F422" s="57"/>
      <c r="G422" s="57"/>
      <c r="H422" s="57"/>
      <c r="I422" s="57"/>
      <c r="J422" s="57"/>
      <c r="K422" s="57"/>
      <c r="L422" s="57"/>
      <c r="M422" s="57"/>
      <c r="N422" s="57"/>
      <c r="O422" s="57"/>
      <c r="P422" s="57"/>
      <c r="Q422" s="57"/>
      <c r="R422" s="57"/>
      <c r="S422" s="57"/>
      <c r="T422" s="57"/>
      <c r="U422" s="57"/>
      <c r="V422" s="57"/>
    </row>
    <row r="423" spans="2:22" x14ac:dyDescent="0.2">
      <c r="C423" s="50" t="s">
        <v>303</v>
      </c>
    </row>
    <row r="425" spans="2:22" x14ac:dyDescent="0.2">
      <c r="C425" s="56" t="s">
        <v>12</v>
      </c>
      <c r="D425" s="57"/>
      <c r="E425" s="57"/>
      <c r="F425" s="57"/>
      <c r="G425" s="57"/>
      <c r="H425" s="57"/>
      <c r="I425" s="57"/>
      <c r="J425" s="57"/>
      <c r="K425" s="57"/>
      <c r="L425" s="57"/>
      <c r="M425" s="57"/>
      <c r="N425" s="57"/>
      <c r="O425" s="57"/>
      <c r="P425" s="57"/>
      <c r="Q425" s="57"/>
      <c r="R425" s="57"/>
      <c r="S425" s="57"/>
      <c r="T425" s="57"/>
      <c r="U425" s="57"/>
      <c r="V425" s="57"/>
    </row>
    <row r="426" spans="2:22" ht="78" x14ac:dyDescent="0.2">
      <c r="E426" s="58"/>
      <c r="F426" s="59"/>
      <c r="G426" s="24" t="s">
        <v>13</v>
      </c>
      <c r="H426" s="20" t="s">
        <v>304</v>
      </c>
      <c r="I426" s="3" t="s">
        <v>305</v>
      </c>
      <c r="J426" s="3" t="s">
        <v>306</v>
      </c>
      <c r="K426" s="3" t="s">
        <v>307</v>
      </c>
      <c r="L426" s="3" t="s">
        <v>61</v>
      </c>
      <c r="M426" s="25" t="s">
        <v>52</v>
      </c>
    </row>
    <row r="427" spans="2:22" x14ac:dyDescent="0.2">
      <c r="E427" s="60"/>
      <c r="F427" s="61"/>
      <c r="G427" s="19"/>
      <c r="H427" s="28"/>
      <c r="I427" s="6"/>
      <c r="J427" s="6"/>
      <c r="K427" s="6"/>
      <c r="L427" s="6"/>
      <c r="M427" s="21"/>
    </row>
    <row r="428" spans="2:22" x14ac:dyDescent="0.2">
      <c r="E428" s="7" t="s">
        <v>18</v>
      </c>
      <c r="F428" s="8"/>
      <c r="G428" s="23">
        <v>549</v>
      </c>
      <c r="H428" s="18">
        <v>280</v>
      </c>
      <c r="I428" s="4">
        <v>87</v>
      </c>
      <c r="J428" s="4">
        <v>38</v>
      </c>
      <c r="K428" s="4">
        <v>127</v>
      </c>
      <c r="L428" s="4">
        <v>10</v>
      </c>
      <c r="M428" s="32">
        <v>7</v>
      </c>
    </row>
    <row r="429" spans="2:22" x14ac:dyDescent="0.2">
      <c r="E429" s="14"/>
      <c r="F429" s="11"/>
      <c r="G429" s="9">
        <v>100</v>
      </c>
      <c r="H429" s="15">
        <v>51.001821493625002</v>
      </c>
      <c r="I429" s="1">
        <v>15.846994535519</v>
      </c>
      <c r="J429" s="1">
        <v>6.9216757741350001</v>
      </c>
      <c r="K429" s="1">
        <v>23.132969034607999</v>
      </c>
      <c r="L429" s="1">
        <v>1.8214936247719999</v>
      </c>
      <c r="M429" s="10">
        <v>1.2750455373409999</v>
      </c>
    </row>
    <row r="430" spans="2:22" x14ac:dyDescent="0.2">
      <c r="E430" s="7" t="s">
        <v>19</v>
      </c>
      <c r="F430" s="8"/>
      <c r="G430" s="12">
        <v>301</v>
      </c>
      <c r="H430" s="13">
        <v>97</v>
      </c>
      <c r="I430" s="2">
        <v>98</v>
      </c>
      <c r="J430" s="2">
        <v>4</v>
      </c>
      <c r="K430" s="2">
        <v>74</v>
      </c>
      <c r="L430" s="2">
        <v>25</v>
      </c>
      <c r="M430" s="16">
        <v>3</v>
      </c>
    </row>
    <row r="431" spans="2:22" x14ac:dyDescent="0.2">
      <c r="E431" s="14"/>
      <c r="F431" s="11"/>
      <c r="G431" s="9">
        <v>100</v>
      </c>
      <c r="H431" s="15">
        <v>32.225913621262002</v>
      </c>
      <c r="I431" s="1">
        <v>32.558139534883999</v>
      </c>
      <c r="J431" s="1">
        <v>1.3289036544849999</v>
      </c>
      <c r="K431" s="1">
        <v>24.584717607973001</v>
      </c>
      <c r="L431" s="1">
        <v>8.305647840532</v>
      </c>
      <c r="M431" s="10">
        <v>0.99667774086399996</v>
      </c>
    </row>
    <row r="432" spans="2:22" x14ac:dyDescent="0.2">
      <c r="E432" s="7" t="s">
        <v>20</v>
      </c>
      <c r="F432" s="8"/>
      <c r="G432" s="12">
        <v>293</v>
      </c>
      <c r="H432" s="13">
        <v>104</v>
      </c>
      <c r="I432" s="2">
        <v>127</v>
      </c>
      <c r="J432" s="2">
        <v>1</v>
      </c>
      <c r="K432" s="2">
        <v>53</v>
      </c>
      <c r="L432" s="2">
        <v>8</v>
      </c>
      <c r="M432" s="16">
        <v>0</v>
      </c>
    </row>
    <row r="433" spans="2:22" x14ac:dyDescent="0.2">
      <c r="E433" s="14"/>
      <c r="F433" s="11"/>
      <c r="G433" s="9">
        <v>100</v>
      </c>
      <c r="H433" s="15">
        <v>35.494880546075002</v>
      </c>
      <c r="I433" s="1">
        <v>43.344709897610997</v>
      </c>
      <c r="J433" s="1">
        <v>0.34129692832800002</v>
      </c>
      <c r="K433" s="1">
        <v>18.088737201364999</v>
      </c>
      <c r="L433" s="1">
        <v>2.7303754266209999</v>
      </c>
      <c r="M433" s="33" t="s">
        <v>17</v>
      </c>
    </row>
    <row r="434" spans="2:22" x14ac:dyDescent="0.2">
      <c r="E434" s="7" t="s">
        <v>21</v>
      </c>
      <c r="F434" s="8"/>
      <c r="G434" s="12">
        <v>406</v>
      </c>
      <c r="H434" s="13">
        <v>102</v>
      </c>
      <c r="I434" s="2">
        <v>155</v>
      </c>
      <c r="J434" s="2">
        <v>3</v>
      </c>
      <c r="K434" s="2">
        <v>72</v>
      </c>
      <c r="L434" s="2">
        <v>14</v>
      </c>
      <c r="M434" s="16">
        <v>60</v>
      </c>
    </row>
    <row r="435" spans="2:22" x14ac:dyDescent="0.2">
      <c r="E435" s="17"/>
      <c r="F435" s="26"/>
      <c r="G435" s="29">
        <v>100</v>
      </c>
      <c r="H435" s="31">
        <v>25.123152709359999</v>
      </c>
      <c r="I435" s="5">
        <v>38.177339901478</v>
      </c>
      <c r="J435" s="5">
        <v>0.73891625615800005</v>
      </c>
      <c r="K435" s="5">
        <v>17.733990147783</v>
      </c>
      <c r="L435" s="5">
        <v>3.4482758620689999</v>
      </c>
      <c r="M435" s="30">
        <v>14.778325123153</v>
      </c>
    </row>
    <row r="437" spans="2:22" x14ac:dyDescent="0.2">
      <c r="B437" s="22" t="str">
        <f xml:space="preserve"> HYPERLINK("#'目次'!B36", "[30]")</f>
        <v>[30]</v>
      </c>
      <c r="C437" s="56" t="s">
        <v>311</v>
      </c>
      <c r="D437" s="57"/>
      <c r="E437" s="57"/>
      <c r="F437" s="57"/>
      <c r="G437" s="57"/>
      <c r="H437" s="57"/>
      <c r="I437" s="57"/>
      <c r="J437" s="57"/>
      <c r="K437" s="57"/>
      <c r="L437" s="57"/>
      <c r="M437" s="57"/>
      <c r="N437" s="57"/>
      <c r="O437" s="57"/>
      <c r="P437" s="57"/>
      <c r="Q437" s="57"/>
      <c r="R437" s="57"/>
      <c r="S437" s="57"/>
      <c r="T437" s="57"/>
      <c r="U437" s="57"/>
      <c r="V437" s="57"/>
    </row>
    <row r="438" spans="2:22" x14ac:dyDescent="0.2">
      <c r="C438" s="50" t="s">
        <v>312</v>
      </c>
    </row>
    <row r="440" spans="2:22" x14ac:dyDescent="0.2">
      <c r="C440" s="56" t="s">
        <v>12</v>
      </c>
      <c r="D440" s="57"/>
      <c r="E440" s="57"/>
      <c r="F440" s="57"/>
      <c r="G440" s="57"/>
      <c r="H440" s="57"/>
      <c r="I440" s="57"/>
      <c r="J440" s="57"/>
      <c r="K440" s="57"/>
      <c r="L440" s="57"/>
      <c r="M440" s="57"/>
      <c r="N440" s="57"/>
      <c r="O440" s="57"/>
      <c r="P440" s="57"/>
      <c r="Q440" s="57"/>
      <c r="R440" s="57"/>
      <c r="S440" s="57"/>
      <c r="T440" s="57"/>
      <c r="U440" s="57"/>
      <c r="V440" s="57"/>
    </row>
    <row r="441" spans="2:22" ht="52" x14ac:dyDescent="0.2">
      <c r="E441" s="58"/>
      <c r="F441" s="59"/>
      <c r="G441" s="24" t="s">
        <v>13</v>
      </c>
      <c r="H441" s="20" t="s">
        <v>313</v>
      </c>
      <c r="I441" s="3" t="s">
        <v>314</v>
      </c>
      <c r="J441" s="3" t="s">
        <v>315</v>
      </c>
      <c r="K441" s="3" t="s">
        <v>316</v>
      </c>
      <c r="L441" s="3" t="s">
        <v>317</v>
      </c>
      <c r="M441" s="3" t="s">
        <v>61</v>
      </c>
      <c r="N441" s="25" t="s">
        <v>52</v>
      </c>
    </row>
    <row r="442" spans="2:22" x14ac:dyDescent="0.2">
      <c r="E442" s="60"/>
      <c r="F442" s="61"/>
      <c r="G442" s="19"/>
      <c r="H442" s="28"/>
      <c r="I442" s="6"/>
      <c r="J442" s="6"/>
      <c r="K442" s="6"/>
      <c r="L442" s="6"/>
      <c r="M442" s="6"/>
      <c r="N442" s="21"/>
    </row>
    <row r="443" spans="2:22" x14ac:dyDescent="0.2">
      <c r="E443" s="7" t="s">
        <v>18</v>
      </c>
      <c r="F443" s="8"/>
      <c r="G443" s="23">
        <v>668</v>
      </c>
      <c r="H443" s="18">
        <v>40</v>
      </c>
      <c r="I443" s="4">
        <v>165</v>
      </c>
      <c r="J443" s="4">
        <v>32</v>
      </c>
      <c r="K443" s="4">
        <v>304</v>
      </c>
      <c r="L443" s="4">
        <v>29</v>
      </c>
      <c r="M443" s="4">
        <v>74</v>
      </c>
      <c r="N443" s="32">
        <v>24</v>
      </c>
    </row>
    <row r="444" spans="2:22" x14ac:dyDescent="0.2">
      <c r="E444" s="14"/>
      <c r="F444" s="11"/>
      <c r="G444" s="9">
        <v>100</v>
      </c>
      <c r="H444" s="15">
        <v>5.9880239520960004</v>
      </c>
      <c r="I444" s="1">
        <v>24.700598802395</v>
      </c>
      <c r="J444" s="1">
        <v>4.7904191616769998</v>
      </c>
      <c r="K444" s="1">
        <v>45.508982035928</v>
      </c>
      <c r="L444" s="1">
        <v>4.341317365269</v>
      </c>
      <c r="M444" s="1">
        <v>11.077844311377</v>
      </c>
      <c r="N444" s="10">
        <v>3.592814371257</v>
      </c>
    </row>
    <row r="445" spans="2:22" x14ac:dyDescent="0.2">
      <c r="E445" s="7" t="s">
        <v>19</v>
      </c>
      <c r="F445" s="8"/>
      <c r="G445" s="12">
        <v>676</v>
      </c>
      <c r="H445" s="13">
        <v>138</v>
      </c>
      <c r="I445" s="2">
        <v>124</v>
      </c>
      <c r="J445" s="2">
        <v>5</v>
      </c>
      <c r="K445" s="2">
        <v>282</v>
      </c>
      <c r="L445" s="2">
        <v>26</v>
      </c>
      <c r="M445" s="2">
        <v>91</v>
      </c>
      <c r="N445" s="16">
        <v>10</v>
      </c>
    </row>
    <row r="446" spans="2:22" x14ac:dyDescent="0.2">
      <c r="E446" s="14"/>
      <c r="F446" s="11"/>
      <c r="G446" s="9">
        <v>100</v>
      </c>
      <c r="H446" s="15">
        <v>20.414201183431999</v>
      </c>
      <c r="I446" s="1">
        <v>18.343195266272001</v>
      </c>
      <c r="J446" s="1">
        <v>0.73964497041400001</v>
      </c>
      <c r="K446" s="1">
        <v>41.715976331360999</v>
      </c>
      <c r="L446" s="1">
        <v>3.8461538461539999</v>
      </c>
      <c r="M446" s="1">
        <v>13.461538461538</v>
      </c>
      <c r="N446" s="10">
        <v>1.479289940828</v>
      </c>
    </row>
    <row r="447" spans="2:22" x14ac:dyDescent="0.2">
      <c r="E447" s="7" t="s">
        <v>20</v>
      </c>
      <c r="F447" s="8"/>
      <c r="G447" s="12">
        <v>737</v>
      </c>
      <c r="H447" s="13">
        <v>154</v>
      </c>
      <c r="I447" s="2">
        <v>152</v>
      </c>
      <c r="J447" s="2">
        <v>15</v>
      </c>
      <c r="K447" s="2">
        <v>288</v>
      </c>
      <c r="L447" s="2">
        <v>27</v>
      </c>
      <c r="M447" s="2">
        <v>81</v>
      </c>
      <c r="N447" s="16">
        <v>20</v>
      </c>
    </row>
    <row r="448" spans="2:22" x14ac:dyDescent="0.2">
      <c r="E448" s="14"/>
      <c r="F448" s="11"/>
      <c r="G448" s="9">
        <v>100</v>
      </c>
      <c r="H448" s="15">
        <v>20.895522388060002</v>
      </c>
      <c r="I448" s="1">
        <v>20.624151967435999</v>
      </c>
      <c r="J448" s="1">
        <v>2.0352781546809999</v>
      </c>
      <c r="K448" s="1">
        <v>39.077340569877997</v>
      </c>
      <c r="L448" s="1">
        <v>3.6635006784259998</v>
      </c>
      <c r="M448" s="1">
        <v>10.990502035278</v>
      </c>
      <c r="N448" s="10">
        <v>2.7137042062419998</v>
      </c>
    </row>
    <row r="449" spans="2:24" x14ac:dyDescent="0.2">
      <c r="E449" s="7" t="s">
        <v>21</v>
      </c>
      <c r="F449" s="8"/>
      <c r="G449" s="12">
        <v>1009</v>
      </c>
      <c r="H449" s="13">
        <v>245</v>
      </c>
      <c r="I449" s="2">
        <v>195</v>
      </c>
      <c r="J449" s="2">
        <v>10</v>
      </c>
      <c r="K449" s="2">
        <v>341</v>
      </c>
      <c r="L449" s="2">
        <v>13</v>
      </c>
      <c r="M449" s="2">
        <v>99</v>
      </c>
      <c r="N449" s="16">
        <v>106</v>
      </c>
    </row>
    <row r="450" spans="2:24" x14ac:dyDescent="0.2">
      <c r="E450" s="17"/>
      <c r="F450" s="26"/>
      <c r="G450" s="29">
        <v>100</v>
      </c>
      <c r="H450" s="31">
        <v>24.281466798811</v>
      </c>
      <c r="I450" s="5">
        <v>19.326065411298</v>
      </c>
      <c r="J450" s="5">
        <v>0.99108027750200001</v>
      </c>
      <c r="K450" s="5">
        <v>33.795837462834001</v>
      </c>
      <c r="L450" s="5">
        <v>1.288404360753</v>
      </c>
      <c r="M450" s="5">
        <v>9.8116947472750002</v>
      </c>
      <c r="N450" s="30">
        <v>10.505450941526</v>
      </c>
    </row>
    <row r="452" spans="2:24" x14ac:dyDescent="0.2">
      <c r="B452" s="22" t="str">
        <f xml:space="preserve"> HYPERLINK("#'目次'!B37", "[31]")</f>
        <v>[31]</v>
      </c>
      <c r="C452" s="56" t="s">
        <v>321</v>
      </c>
      <c r="D452" s="57"/>
      <c r="E452" s="57"/>
      <c r="F452" s="57"/>
      <c r="G452" s="57"/>
      <c r="H452" s="57"/>
      <c r="I452" s="57"/>
      <c r="J452" s="57"/>
      <c r="K452" s="57"/>
      <c r="L452" s="57"/>
      <c r="M452" s="57"/>
      <c r="N452" s="57"/>
      <c r="O452" s="57"/>
      <c r="P452" s="57"/>
      <c r="Q452" s="57"/>
      <c r="R452" s="57"/>
      <c r="S452" s="57"/>
      <c r="T452" s="57"/>
      <c r="U452" s="57"/>
      <c r="V452" s="57"/>
    </row>
    <row r="455" spans="2:24" x14ac:dyDescent="0.2">
      <c r="C455" s="56" t="s">
        <v>12</v>
      </c>
      <c r="D455" s="57"/>
      <c r="E455" s="57"/>
      <c r="F455" s="57"/>
      <c r="G455" s="57"/>
      <c r="H455" s="57"/>
      <c r="I455" s="57"/>
      <c r="J455" s="57"/>
      <c r="K455" s="57"/>
      <c r="L455" s="57"/>
      <c r="M455" s="57"/>
      <c r="N455" s="57"/>
      <c r="O455" s="57"/>
      <c r="P455" s="57"/>
      <c r="Q455" s="57"/>
      <c r="R455" s="57"/>
      <c r="S455" s="57"/>
      <c r="T455" s="57"/>
      <c r="U455" s="57"/>
      <c r="V455" s="57"/>
    </row>
    <row r="456" spans="2:24" ht="91" x14ac:dyDescent="0.2">
      <c r="E456" s="58"/>
      <c r="F456" s="59"/>
      <c r="G456" s="24" t="s">
        <v>13</v>
      </c>
      <c r="H456" s="20" t="s">
        <v>322</v>
      </c>
      <c r="I456" s="3" t="s">
        <v>323</v>
      </c>
      <c r="J456" s="3" t="s">
        <v>324</v>
      </c>
      <c r="K456" s="3" t="s">
        <v>325</v>
      </c>
      <c r="L456" s="3" t="s">
        <v>326</v>
      </c>
      <c r="M456" s="3" t="s">
        <v>327</v>
      </c>
      <c r="N456" s="3" t="s">
        <v>328</v>
      </c>
      <c r="O456" s="3" t="s">
        <v>329</v>
      </c>
      <c r="P456" s="3" t="s">
        <v>330</v>
      </c>
      <c r="Q456" s="3" t="s">
        <v>331</v>
      </c>
      <c r="R456" s="3" t="s">
        <v>332</v>
      </c>
      <c r="S456" s="3" t="s">
        <v>61</v>
      </c>
      <c r="T456" s="3" t="s">
        <v>333</v>
      </c>
      <c r="U456" s="3" t="s">
        <v>90</v>
      </c>
      <c r="V456" s="3" t="s">
        <v>52</v>
      </c>
      <c r="W456" s="3" t="s">
        <v>334</v>
      </c>
      <c r="X456" s="25" t="s">
        <v>112</v>
      </c>
    </row>
    <row r="457" spans="2:24" x14ac:dyDescent="0.2">
      <c r="E457" s="60"/>
      <c r="F457" s="61"/>
      <c r="G457" s="19"/>
      <c r="H457" s="28"/>
      <c r="I457" s="6"/>
      <c r="J457" s="6"/>
      <c r="K457" s="6"/>
      <c r="L457" s="6"/>
      <c r="M457" s="6"/>
      <c r="N457" s="6"/>
      <c r="O457" s="6"/>
      <c r="P457" s="6"/>
      <c r="Q457" s="6"/>
      <c r="R457" s="6"/>
      <c r="S457" s="6"/>
      <c r="T457" s="6"/>
      <c r="U457" s="6"/>
      <c r="V457" s="6"/>
      <c r="W457" s="6"/>
      <c r="X457" s="21"/>
    </row>
    <row r="458" spans="2:24" x14ac:dyDescent="0.2">
      <c r="E458" s="7" t="s">
        <v>18</v>
      </c>
      <c r="F458" s="8"/>
      <c r="G458" s="23">
        <v>1367</v>
      </c>
      <c r="H458" s="18">
        <v>78</v>
      </c>
      <c r="I458" s="4">
        <v>67</v>
      </c>
      <c r="J458" s="4">
        <v>151</v>
      </c>
      <c r="K458" s="4">
        <v>176</v>
      </c>
      <c r="L458" s="4">
        <v>269</v>
      </c>
      <c r="M458" s="4">
        <v>413</v>
      </c>
      <c r="N458" s="4">
        <v>193</v>
      </c>
      <c r="O458" s="4">
        <v>14</v>
      </c>
      <c r="P458" s="4">
        <v>86</v>
      </c>
      <c r="Q458" s="4">
        <v>112</v>
      </c>
      <c r="R458" s="4">
        <v>275</v>
      </c>
      <c r="S458" s="4">
        <v>78</v>
      </c>
      <c r="T458" s="4">
        <v>436</v>
      </c>
      <c r="U458" s="4">
        <v>35</v>
      </c>
      <c r="V458" s="4">
        <v>35</v>
      </c>
      <c r="W458" s="4">
        <v>861</v>
      </c>
      <c r="X458" s="32">
        <v>2418</v>
      </c>
    </row>
    <row r="459" spans="2:24" x14ac:dyDescent="0.2">
      <c r="E459" s="14"/>
      <c r="F459" s="11"/>
      <c r="G459" s="9">
        <v>100</v>
      </c>
      <c r="H459" s="15">
        <v>5.7059253840529998</v>
      </c>
      <c r="I459" s="1">
        <v>4.901243599122</v>
      </c>
      <c r="J459" s="1">
        <v>11.04608632041</v>
      </c>
      <c r="K459" s="1">
        <v>12.874908558888</v>
      </c>
      <c r="L459" s="1">
        <v>19.678127286028001</v>
      </c>
      <c r="M459" s="1">
        <v>30.212143379663001</v>
      </c>
      <c r="N459" s="1">
        <v>14.118507681053</v>
      </c>
      <c r="O459" s="1">
        <v>1.0241404535480001</v>
      </c>
      <c r="P459" s="1">
        <v>6.2911485003659999</v>
      </c>
      <c r="Q459" s="1">
        <v>8.1931236283830007</v>
      </c>
      <c r="R459" s="1">
        <v>20.117044623262998</v>
      </c>
      <c r="S459" s="1">
        <v>5.7059253840529998</v>
      </c>
      <c r="T459" s="1">
        <v>31.894659839064001</v>
      </c>
      <c r="U459" s="1">
        <v>2.5603511338699998</v>
      </c>
      <c r="V459" s="1">
        <v>2.5603511338699998</v>
      </c>
      <c r="W459" s="1">
        <v>62.984637893196997</v>
      </c>
      <c r="X459" s="10">
        <v>176.883686905633</v>
      </c>
    </row>
    <row r="460" spans="2:24" x14ac:dyDescent="0.2">
      <c r="E460" s="7" t="s">
        <v>19</v>
      </c>
      <c r="F460" s="8"/>
      <c r="G460" s="12">
        <v>1006</v>
      </c>
      <c r="H460" s="13">
        <v>105</v>
      </c>
      <c r="I460" s="2">
        <v>51</v>
      </c>
      <c r="J460" s="2">
        <v>80</v>
      </c>
      <c r="K460" s="2">
        <v>54</v>
      </c>
      <c r="L460" s="2">
        <v>78</v>
      </c>
      <c r="M460" s="2">
        <v>61</v>
      </c>
      <c r="N460" s="2">
        <v>163</v>
      </c>
      <c r="O460" s="2">
        <v>33</v>
      </c>
      <c r="P460" s="2">
        <v>44</v>
      </c>
      <c r="Q460" s="2">
        <v>53</v>
      </c>
      <c r="R460" s="2">
        <v>59</v>
      </c>
      <c r="S460" s="2">
        <v>26</v>
      </c>
      <c r="T460" s="2">
        <v>602</v>
      </c>
      <c r="U460" s="2">
        <v>10</v>
      </c>
      <c r="V460" s="2">
        <v>0</v>
      </c>
      <c r="W460" s="2">
        <v>394</v>
      </c>
      <c r="X460" s="16">
        <v>1419</v>
      </c>
    </row>
    <row r="461" spans="2:24" x14ac:dyDescent="0.2">
      <c r="E461" s="14"/>
      <c r="F461" s="11"/>
      <c r="G461" s="9">
        <v>100</v>
      </c>
      <c r="H461" s="15">
        <v>10.437375745527</v>
      </c>
      <c r="I461" s="1">
        <v>5.0695825049699996</v>
      </c>
      <c r="J461" s="1">
        <v>7.9522862823059999</v>
      </c>
      <c r="K461" s="1">
        <v>5.3677932405569999</v>
      </c>
      <c r="L461" s="1">
        <v>7.7534791252490001</v>
      </c>
      <c r="M461" s="1">
        <v>6.0636182902579998</v>
      </c>
      <c r="N461" s="1">
        <v>16.202783300198998</v>
      </c>
      <c r="O461" s="1">
        <v>3.280318091451</v>
      </c>
      <c r="P461" s="1">
        <v>4.3737574552679996</v>
      </c>
      <c r="Q461" s="1">
        <v>5.2683896620280004</v>
      </c>
      <c r="R461" s="1">
        <v>5.864811133201</v>
      </c>
      <c r="S461" s="1">
        <v>2.5844930417500001</v>
      </c>
      <c r="T461" s="1">
        <v>59.840954274353997</v>
      </c>
      <c r="U461" s="1">
        <v>0.99403578528799996</v>
      </c>
      <c r="V461" s="27" t="s">
        <v>17</v>
      </c>
      <c r="W461" s="1">
        <v>39.165009940357997</v>
      </c>
      <c r="X461" s="10">
        <v>141.053677932406</v>
      </c>
    </row>
    <row r="462" spans="2:24" x14ac:dyDescent="0.2">
      <c r="E462" s="7" t="s">
        <v>20</v>
      </c>
      <c r="F462" s="8"/>
      <c r="G462" s="12">
        <v>1043</v>
      </c>
      <c r="H462" s="13">
        <v>41</v>
      </c>
      <c r="I462" s="2">
        <v>18</v>
      </c>
      <c r="J462" s="2">
        <v>59</v>
      </c>
      <c r="K462" s="2">
        <v>84</v>
      </c>
      <c r="L462" s="2">
        <v>161</v>
      </c>
      <c r="M462" s="2">
        <v>26</v>
      </c>
      <c r="N462" s="2">
        <v>59</v>
      </c>
      <c r="O462" s="2">
        <v>93</v>
      </c>
      <c r="P462" s="2">
        <v>9</v>
      </c>
      <c r="Q462" s="2">
        <v>22</v>
      </c>
      <c r="R462" s="2">
        <v>13</v>
      </c>
      <c r="S462" s="2">
        <v>15</v>
      </c>
      <c r="T462" s="2">
        <v>739</v>
      </c>
      <c r="U462" s="2">
        <v>0</v>
      </c>
      <c r="V462" s="2">
        <v>0</v>
      </c>
      <c r="W462" s="2">
        <v>304</v>
      </c>
      <c r="X462" s="16">
        <v>1339</v>
      </c>
    </row>
    <row r="463" spans="2:24" x14ac:dyDescent="0.2">
      <c r="E463" s="14"/>
      <c r="F463" s="11"/>
      <c r="G463" s="9">
        <v>100</v>
      </c>
      <c r="H463" s="15">
        <v>3.930968360499</v>
      </c>
      <c r="I463" s="1">
        <v>1.725790987536</v>
      </c>
      <c r="J463" s="1">
        <v>5.656759348035</v>
      </c>
      <c r="K463" s="1">
        <v>8.0536912751679992</v>
      </c>
      <c r="L463" s="1">
        <v>15.436241610738</v>
      </c>
      <c r="M463" s="1">
        <v>2.4928092042190002</v>
      </c>
      <c r="N463" s="1">
        <v>5.656759348035</v>
      </c>
      <c r="O463" s="1">
        <v>8.9165867689359999</v>
      </c>
      <c r="P463" s="1">
        <v>0.86289549376800001</v>
      </c>
      <c r="Q463" s="1">
        <v>2.1093000958769998</v>
      </c>
      <c r="R463" s="1">
        <v>1.2464046021090001</v>
      </c>
      <c r="S463" s="1">
        <v>1.43815915628</v>
      </c>
      <c r="T463" s="1">
        <v>70.853307766059004</v>
      </c>
      <c r="U463" s="27" t="s">
        <v>17</v>
      </c>
      <c r="V463" s="27" t="s">
        <v>17</v>
      </c>
      <c r="W463" s="1">
        <v>29.146692233941</v>
      </c>
      <c r="X463" s="10">
        <v>128.379674017258</v>
      </c>
    </row>
    <row r="464" spans="2:24" x14ac:dyDescent="0.2">
      <c r="E464" s="7" t="s">
        <v>21</v>
      </c>
      <c r="F464" s="8"/>
      <c r="G464" s="12">
        <v>1528</v>
      </c>
      <c r="H464" s="13">
        <v>39</v>
      </c>
      <c r="I464" s="2">
        <v>43</v>
      </c>
      <c r="J464" s="2">
        <v>49</v>
      </c>
      <c r="K464" s="2">
        <v>35</v>
      </c>
      <c r="L464" s="2">
        <v>120</v>
      </c>
      <c r="M464" s="2">
        <v>74</v>
      </c>
      <c r="N464" s="2">
        <v>87</v>
      </c>
      <c r="O464" s="2">
        <v>76</v>
      </c>
      <c r="P464" s="2">
        <v>16</v>
      </c>
      <c r="Q464" s="2">
        <v>9</v>
      </c>
      <c r="R464" s="2">
        <v>15</v>
      </c>
      <c r="S464" s="2">
        <v>23</v>
      </c>
      <c r="T464" s="2">
        <v>1142</v>
      </c>
      <c r="U464" s="2">
        <v>20</v>
      </c>
      <c r="V464" s="2">
        <v>27</v>
      </c>
      <c r="W464" s="2">
        <v>339</v>
      </c>
      <c r="X464" s="16">
        <v>1775</v>
      </c>
    </row>
    <row r="465" spans="2:24" x14ac:dyDescent="0.2">
      <c r="E465" s="17"/>
      <c r="F465" s="26"/>
      <c r="G465" s="29">
        <v>100</v>
      </c>
      <c r="H465" s="31">
        <v>2.5523560209420002</v>
      </c>
      <c r="I465" s="5">
        <v>2.8141361256540001</v>
      </c>
      <c r="J465" s="5">
        <v>3.2068062827229999</v>
      </c>
      <c r="K465" s="5">
        <v>2.2905759162299999</v>
      </c>
      <c r="L465" s="5">
        <v>7.8534031413610004</v>
      </c>
      <c r="M465" s="5">
        <v>4.8429319371729997</v>
      </c>
      <c r="N465" s="5">
        <v>5.693717277487</v>
      </c>
      <c r="O465" s="5">
        <v>4.9738219895290001</v>
      </c>
      <c r="P465" s="5">
        <v>1.0471204188479999</v>
      </c>
      <c r="Q465" s="5">
        <v>0.58900523560200002</v>
      </c>
      <c r="R465" s="5">
        <v>0.98167539267000004</v>
      </c>
      <c r="S465" s="5">
        <v>1.5052356020940001</v>
      </c>
      <c r="T465" s="5">
        <v>74.738219895287997</v>
      </c>
      <c r="U465" s="5">
        <v>1.30890052356</v>
      </c>
      <c r="V465" s="5">
        <v>1.767015706806</v>
      </c>
      <c r="W465" s="5">
        <v>22.185863874346001</v>
      </c>
      <c r="X465" s="30">
        <v>116.164921465969</v>
      </c>
    </row>
    <row r="467" spans="2:24" x14ac:dyDescent="0.2">
      <c r="B467" s="22" t="str">
        <f xml:space="preserve"> HYPERLINK("#'目次'!B38", "[32]")</f>
        <v>[32]</v>
      </c>
      <c r="C467" s="56" t="s">
        <v>337</v>
      </c>
      <c r="D467" s="57"/>
      <c r="E467" s="57"/>
      <c r="F467" s="57"/>
      <c r="G467" s="57"/>
      <c r="H467" s="57"/>
      <c r="I467" s="57"/>
      <c r="J467" s="57"/>
      <c r="K467" s="57"/>
      <c r="L467" s="57"/>
      <c r="M467" s="57"/>
      <c r="N467" s="57"/>
      <c r="O467" s="57"/>
      <c r="P467" s="57"/>
      <c r="Q467" s="57"/>
      <c r="R467" s="57"/>
      <c r="S467" s="57"/>
      <c r="T467" s="57"/>
      <c r="U467" s="57"/>
      <c r="V467" s="57"/>
    </row>
    <row r="470" spans="2:24" x14ac:dyDescent="0.2">
      <c r="C470" s="56" t="s">
        <v>12</v>
      </c>
      <c r="D470" s="57"/>
      <c r="E470" s="57"/>
      <c r="F470" s="57"/>
      <c r="G470" s="57"/>
      <c r="H470" s="57"/>
      <c r="I470" s="57"/>
      <c r="J470" s="57"/>
      <c r="K470" s="57"/>
      <c r="L470" s="57"/>
      <c r="M470" s="57"/>
      <c r="N470" s="57"/>
      <c r="O470" s="57"/>
      <c r="P470" s="57"/>
      <c r="Q470" s="57"/>
      <c r="R470" s="57"/>
      <c r="S470" s="57"/>
      <c r="T470" s="57"/>
      <c r="U470" s="57"/>
      <c r="V470" s="57"/>
    </row>
    <row r="471" spans="2:24" ht="39" x14ac:dyDescent="0.2">
      <c r="E471" s="58"/>
      <c r="F471" s="59"/>
      <c r="G471" s="24" t="s">
        <v>13</v>
      </c>
      <c r="H471" s="20" t="s">
        <v>338</v>
      </c>
      <c r="I471" s="3" t="s">
        <v>339</v>
      </c>
      <c r="J471" s="3" t="s">
        <v>340</v>
      </c>
      <c r="K471" s="3" t="s">
        <v>341</v>
      </c>
      <c r="L471" s="3" t="s">
        <v>52</v>
      </c>
      <c r="M471" s="3" t="s">
        <v>342</v>
      </c>
      <c r="N471" s="3" t="s">
        <v>343</v>
      </c>
      <c r="O471" s="3" t="s">
        <v>238</v>
      </c>
      <c r="P471" s="25" t="s">
        <v>36</v>
      </c>
    </row>
    <row r="472" spans="2:24" x14ac:dyDescent="0.2">
      <c r="E472" s="60"/>
      <c r="F472" s="61"/>
      <c r="G472" s="19"/>
      <c r="H472" s="47" t="s">
        <v>239</v>
      </c>
      <c r="I472" s="34" t="s">
        <v>240</v>
      </c>
      <c r="J472" s="34" t="s">
        <v>241</v>
      </c>
      <c r="K472" s="34" t="s">
        <v>242</v>
      </c>
      <c r="L472" s="6"/>
      <c r="M472" s="6"/>
      <c r="N472" s="6"/>
      <c r="O472" s="6"/>
      <c r="P472" s="21"/>
    </row>
    <row r="473" spans="2:24" x14ac:dyDescent="0.2">
      <c r="E473" s="7" t="s">
        <v>18</v>
      </c>
      <c r="F473" s="8"/>
      <c r="G473" s="23">
        <v>1367</v>
      </c>
      <c r="H473" s="18">
        <v>82</v>
      </c>
      <c r="I473" s="4">
        <v>243</v>
      </c>
      <c r="J473" s="4">
        <v>621</v>
      </c>
      <c r="K473" s="4">
        <v>387</v>
      </c>
      <c r="L473" s="4">
        <v>34</v>
      </c>
      <c r="M473" s="4">
        <v>325</v>
      </c>
      <c r="N473" s="4">
        <v>1008</v>
      </c>
      <c r="O473" s="45" t="s">
        <v>17</v>
      </c>
      <c r="P473" s="43" t="s">
        <v>17</v>
      </c>
    </row>
    <row r="474" spans="2:24" x14ac:dyDescent="0.2">
      <c r="E474" s="14"/>
      <c r="F474" s="11"/>
      <c r="G474" s="9">
        <v>100</v>
      </c>
      <c r="H474" s="15">
        <v>5.9985369422090002</v>
      </c>
      <c r="I474" s="1">
        <v>17.776152158009999</v>
      </c>
      <c r="J474" s="1">
        <v>45.427944403803998</v>
      </c>
      <c r="K474" s="1">
        <v>28.310168251646001</v>
      </c>
      <c r="L474" s="1">
        <v>2.4871982443310001</v>
      </c>
      <c r="M474" s="1">
        <v>23.774689100219</v>
      </c>
      <c r="N474" s="1">
        <v>73.738112655449996</v>
      </c>
      <c r="O474" s="1">
        <v>2.0150037509379999</v>
      </c>
      <c r="P474" s="10">
        <v>0.84793510227699997</v>
      </c>
    </row>
    <row r="475" spans="2:24" x14ac:dyDescent="0.2">
      <c r="E475" s="7" t="s">
        <v>19</v>
      </c>
      <c r="F475" s="8"/>
      <c r="G475" s="12">
        <v>1006</v>
      </c>
      <c r="H475" s="13">
        <v>432</v>
      </c>
      <c r="I475" s="2">
        <v>193</v>
      </c>
      <c r="J475" s="2">
        <v>195</v>
      </c>
      <c r="K475" s="2">
        <v>171</v>
      </c>
      <c r="L475" s="2">
        <v>15</v>
      </c>
      <c r="M475" s="2">
        <v>625</v>
      </c>
      <c r="N475" s="2">
        <v>366</v>
      </c>
      <c r="O475" s="35" t="s">
        <v>17</v>
      </c>
      <c r="P475" s="36" t="s">
        <v>17</v>
      </c>
    </row>
    <row r="476" spans="2:24" x14ac:dyDescent="0.2">
      <c r="E476" s="14"/>
      <c r="F476" s="11"/>
      <c r="G476" s="9">
        <v>100</v>
      </c>
      <c r="H476" s="15">
        <v>42.942345924453001</v>
      </c>
      <c r="I476" s="1">
        <v>19.184890656063999</v>
      </c>
      <c r="J476" s="1">
        <v>19.383697813121</v>
      </c>
      <c r="K476" s="1">
        <v>16.998011928429001</v>
      </c>
      <c r="L476" s="1">
        <v>1.4910536779320001</v>
      </c>
      <c r="M476" s="1">
        <v>62.127236580517</v>
      </c>
      <c r="N476" s="1">
        <v>36.381709741550999</v>
      </c>
      <c r="O476" s="1">
        <v>2.8940464177599998</v>
      </c>
      <c r="P476" s="10">
        <v>1.145864269054</v>
      </c>
    </row>
    <row r="477" spans="2:24" x14ac:dyDescent="0.2">
      <c r="E477" s="7" t="s">
        <v>20</v>
      </c>
      <c r="F477" s="8"/>
      <c r="G477" s="12">
        <v>1043</v>
      </c>
      <c r="H477" s="13">
        <v>231</v>
      </c>
      <c r="I477" s="2">
        <v>270</v>
      </c>
      <c r="J477" s="2">
        <v>346</v>
      </c>
      <c r="K477" s="2">
        <v>190</v>
      </c>
      <c r="L477" s="2">
        <v>6</v>
      </c>
      <c r="M477" s="2">
        <v>501</v>
      </c>
      <c r="N477" s="2">
        <v>536</v>
      </c>
      <c r="O477" s="35" t="s">
        <v>17</v>
      </c>
      <c r="P477" s="36" t="s">
        <v>17</v>
      </c>
    </row>
    <row r="478" spans="2:24" x14ac:dyDescent="0.2">
      <c r="E478" s="14"/>
      <c r="F478" s="11"/>
      <c r="G478" s="9">
        <v>100</v>
      </c>
      <c r="H478" s="15">
        <v>22.147651006711001</v>
      </c>
      <c r="I478" s="1">
        <v>25.886864813039001</v>
      </c>
      <c r="J478" s="1">
        <v>33.173537871523997</v>
      </c>
      <c r="K478" s="1">
        <v>18.216682646212998</v>
      </c>
      <c r="L478" s="1">
        <v>0.57526366251200001</v>
      </c>
      <c r="M478" s="1">
        <v>48.034515819751</v>
      </c>
      <c r="N478" s="1">
        <v>51.390220517736999</v>
      </c>
      <c r="O478" s="1">
        <v>2.5226615236260002</v>
      </c>
      <c r="P478" s="10">
        <v>1.0307611678419999</v>
      </c>
    </row>
    <row r="479" spans="2:24" x14ac:dyDescent="0.2">
      <c r="E479" s="7" t="s">
        <v>21</v>
      </c>
      <c r="F479" s="8"/>
      <c r="G479" s="12">
        <v>1528</v>
      </c>
      <c r="H479" s="13">
        <v>297</v>
      </c>
      <c r="I479" s="2">
        <v>559</v>
      </c>
      <c r="J479" s="2">
        <v>361</v>
      </c>
      <c r="K479" s="2">
        <v>284</v>
      </c>
      <c r="L479" s="2">
        <v>27</v>
      </c>
      <c r="M479" s="2">
        <v>856</v>
      </c>
      <c r="N479" s="2">
        <v>645</v>
      </c>
      <c r="O479" s="35" t="s">
        <v>17</v>
      </c>
      <c r="P479" s="36" t="s">
        <v>17</v>
      </c>
    </row>
    <row r="480" spans="2:24" x14ac:dyDescent="0.2">
      <c r="E480" s="17"/>
      <c r="F480" s="26"/>
      <c r="G480" s="29">
        <v>100</v>
      </c>
      <c r="H480" s="31">
        <v>19.437172774869001</v>
      </c>
      <c r="I480" s="5">
        <v>36.583769633507998</v>
      </c>
      <c r="J480" s="5">
        <v>23.625654450262001</v>
      </c>
      <c r="K480" s="5">
        <v>18.586387434555</v>
      </c>
      <c r="L480" s="5">
        <v>1.767015706806</v>
      </c>
      <c r="M480" s="5">
        <v>56.020942408377003</v>
      </c>
      <c r="N480" s="5">
        <v>42.212041884816998</v>
      </c>
      <c r="O480" s="5">
        <v>2.5789473684209998</v>
      </c>
      <c r="P480" s="30">
        <v>1.0092554142670001</v>
      </c>
    </row>
    <row r="482" spans="2:22" x14ac:dyDescent="0.2">
      <c r="B482" s="22" t="str">
        <f xml:space="preserve"> HYPERLINK("#'目次'!B39", "[33]")</f>
        <v>[33]</v>
      </c>
      <c r="C482" s="56" t="s">
        <v>346</v>
      </c>
      <c r="D482" s="57"/>
      <c r="E482" s="57"/>
      <c r="F482" s="57"/>
      <c r="G482" s="57"/>
      <c r="H482" s="57"/>
      <c r="I482" s="57"/>
      <c r="J482" s="57"/>
      <c r="K482" s="57"/>
      <c r="L482" s="57"/>
      <c r="M482" s="57"/>
      <c r="N482" s="57"/>
      <c r="O482" s="57"/>
      <c r="P482" s="57"/>
      <c r="Q482" s="57"/>
      <c r="R482" s="57"/>
      <c r="S482" s="57"/>
      <c r="T482" s="57"/>
      <c r="U482" s="57"/>
      <c r="V482" s="57"/>
    </row>
    <row r="485" spans="2:22" x14ac:dyDescent="0.2">
      <c r="C485" s="56" t="s">
        <v>12</v>
      </c>
      <c r="D485" s="57"/>
      <c r="E485" s="57"/>
      <c r="F485" s="57"/>
      <c r="G485" s="57"/>
      <c r="H485" s="57"/>
      <c r="I485" s="57"/>
      <c r="J485" s="57"/>
      <c r="K485" s="57"/>
      <c r="L485" s="57"/>
      <c r="M485" s="57"/>
      <c r="N485" s="57"/>
      <c r="O485" s="57"/>
      <c r="P485" s="57"/>
      <c r="Q485" s="57"/>
      <c r="R485" s="57"/>
      <c r="S485" s="57"/>
      <c r="T485" s="57"/>
      <c r="U485" s="57"/>
      <c r="V485" s="57"/>
    </row>
    <row r="486" spans="2:22" ht="52" x14ac:dyDescent="0.2">
      <c r="E486" s="58"/>
      <c r="F486" s="59"/>
      <c r="G486" s="24" t="s">
        <v>13</v>
      </c>
      <c r="H486" s="20" t="s">
        <v>347</v>
      </c>
      <c r="I486" s="3" t="s">
        <v>348</v>
      </c>
      <c r="J486" s="3" t="s">
        <v>349</v>
      </c>
      <c r="K486" s="3" t="s">
        <v>350</v>
      </c>
      <c r="L486" s="3" t="s">
        <v>351</v>
      </c>
      <c r="M486" s="3" t="s">
        <v>352</v>
      </c>
      <c r="N486" s="3" t="s">
        <v>61</v>
      </c>
      <c r="O486" s="25" t="s">
        <v>52</v>
      </c>
    </row>
    <row r="487" spans="2:22" x14ac:dyDescent="0.2">
      <c r="E487" s="60"/>
      <c r="F487" s="61"/>
      <c r="G487" s="19"/>
      <c r="H487" s="28"/>
      <c r="I487" s="6"/>
      <c r="J487" s="6"/>
      <c r="K487" s="6"/>
      <c r="L487" s="6"/>
      <c r="M487" s="6"/>
      <c r="N487" s="6"/>
      <c r="O487" s="21"/>
    </row>
    <row r="488" spans="2:22" x14ac:dyDescent="0.2">
      <c r="E488" s="7" t="s">
        <v>18</v>
      </c>
      <c r="F488" s="8"/>
      <c r="G488" s="23">
        <v>1367</v>
      </c>
      <c r="H488" s="18">
        <v>512</v>
      </c>
      <c r="I488" s="4">
        <v>295</v>
      </c>
      <c r="J488" s="4">
        <v>10</v>
      </c>
      <c r="K488" s="4">
        <v>178</v>
      </c>
      <c r="L488" s="4">
        <v>200</v>
      </c>
      <c r="M488" s="4">
        <v>60</v>
      </c>
      <c r="N488" s="4">
        <v>77</v>
      </c>
      <c r="O488" s="32">
        <v>35</v>
      </c>
    </row>
    <row r="489" spans="2:22" x14ac:dyDescent="0.2">
      <c r="E489" s="14"/>
      <c r="F489" s="11"/>
      <c r="G489" s="9">
        <v>100</v>
      </c>
      <c r="H489" s="15">
        <v>37.454279444038001</v>
      </c>
      <c r="I489" s="1">
        <v>21.580102414045001</v>
      </c>
      <c r="J489" s="1">
        <v>0.73152889539099997</v>
      </c>
      <c r="K489" s="1">
        <v>13.021214337966001</v>
      </c>
      <c r="L489" s="1">
        <v>14.630577907827</v>
      </c>
      <c r="M489" s="1">
        <v>4.389173372348</v>
      </c>
      <c r="N489" s="1">
        <v>5.6327724945139996</v>
      </c>
      <c r="O489" s="10">
        <v>2.5603511338699998</v>
      </c>
    </row>
    <row r="490" spans="2:22" x14ac:dyDescent="0.2">
      <c r="E490" s="7" t="s">
        <v>19</v>
      </c>
      <c r="F490" s="8"/>
      <c r="G490" s="12">
        <v>1006</v>
      </c>
      <c r="H490" s="13">
        <v>421</v>
      </c>
      <c r="I490" s="2">
        <v>349</v>
      </c>
      <c r="J490" s="2">
        <v>50</v>
      </c>
      <c r="K490" s="2">
        <v>74</v>
      </c>
      <c r="L490" s="2">
        <v>25</v>
      </c>
      <c r="M490" s="2">
        <v>1</v>
      </c>
      <c r="N490" s="2">
        <v>61</v>
      </c>
      <c r="O490" s="16">
        <v>25</v>
      </c>
    </row>
    <row r="491" spans="2:22" x14ac:dyDescent="0.2">
      <c r="E491" s="14"/>
      <c r="F491" s="11"/>
      <c r="G491" s="9">
        <v>100</v>
      </c>
      <c r="H491" s="15">
        <v>41.848906560636003</v>
      </c>
      <c r="I491" s="1">
        <v>34.691848906560999</v>
      </c>
      <c r="J491" s="1">
        <v>4.9701789264410001</v>
      </c>
      <c r="K491" s="1">
        <v>7.3558648111330003</v>
      </c>
      <c r="L491" s="1">
        <v>2.4850894632210001</v>
      </c>
      <c r="M491" s="1">
        <v>9.9403578529000003E-2</v>
      </c>
      <c r="N491" s="1">
        <v>6.0636182902579998</v>
      </c>
      <c r="O491" s="10">
        <v>2.4850894632210001</v>
      </c>
    </row>
    <row r="492" spans="2:22" x14ac:dyDescent="0.2">
      <c r="E492" s="7" t="s">
        <v>20</v>
      </c>
      <c r="F492" s="8"/>
      <c r="G492" s="12">
        <v>1043</v>
      </c>
      <c r="H492" s="13">
        <v>419</v>
      </c>
      <c r="I492" s="2">
        <v>313</v>
      </c>
      <c r="J492" s="2">
        <v>41</v>
      </c>
      <c r="K492" s="2">
        <v>178</v>
      </c>
      <c r="L492" s="2">
        <v>32</v>
      </c>
      <c r="M492" s="2">
        <v>0</v>
      </c>
      <c r="N492" s="2">
        <v>48</v>
      </c>
      <c r="O492" s="16">
        <v>12</v>
      </c>
    </row>
    <row r="493" spans="2:22" x14ac:dyDescent="0.2">
      <c r="E493" s="14"/>
      <c r="F493" s="11"/>
      <c r="G493" s="9">
        <v>100</v>
      </c>
      <c r="H493" s="15">
        <v>40.172579098753999</v>
      </c>
      <c r="I493" s="1">
        <v>30.009587727709</v>
      </c>
      <c r="J493" s="1">
        <v>3.930968360499</v>
      </c>
      <c r="K493" s="1">
        <v>17.066155321189001</v>
      </c>
      <c r="L493" s="1">
        <v>3.0680728667310002</v>
      </c>
      <c r="M493" s="27" t="s">
        <v>17</v>
      </c>
      <c r="N493" s="1">
        <v>4.6021093000960001</v>
      </c>
      <c r="O493" s="10">
        <v>1.150527325024</v>
      </c>
    </row>
    <row r="494" spans="2:22" x14ac:dyDescent="0.2">
      <c r="E494" s="7" t="s">
        <v>21</v>
      </c>
      <c r="F494" s="8"/>
      <c r="G494" s="12">
        <v>1528</v>
      </c>
      <c r="H494" s="13">
        <v>324</v>
      </c>
      <c r="I494" s="2">
        <v>740</v>
      </c>
      <c r="J494" s="2">
        <v>16</v>
      </c>
      <c r="K494" s="2">
        <v>263</v>
      </c>
      <c r="L494" s="2">
        <v>11</v>
      </c>
      <c r="M494" s="2">
        <v>2</v>
      </c>
      <c r="N494" s="2">
        <v>133</v>
      </c>
      <c r="O494" s="16">
        <v>39</v>
      </c>
    </row>
    <row r="495" spans="2:22" x14ac:dyDescent="0.2">
      <c r="E495" s="17"/>
      <c r="F495" s="26"/>
      <c r="G495" s="29">
        <v>100</v>
      </c>
      <c r="H495" s="31">
        <v>21.204188481675001</v>
      </c>
      <c r="I495" s="5">
        <v>48.429319371727999</v>
      </c>
      <c r="J495" s="5">
        <v>1.0471204188479999</v>
      </c>
      <c r="K495" s="5">
        <v>17.212041884817001</v>
      </c>
      <c r="L495" s="5">
        <v>0.71989528795799995</v>
      </c>
      <c r="M495" s="5">
        <v>0.13089005235599999</v>
      </c>
      <c r="N495" s="5">
        <v>8.7041884816750006</v>
      </c>
      <c r="O495" s="30">
        <v>2.5523560209420002</v>
      </c>
    </row>
    <row r="497" spans="2:22" x14ac:dyDescent="0.2">
      <c r="B497" s="22" t="str">
        <f xml:space="preserve"> HYPERLINK("#'目次'!B40", "[34]")</f>
        <v>[34]</v>
      </c>
      <c r="C497" s="56" t="s">
        <v>355</v>
      </c>
      <c r="D497" s="57"/>
      <c r="E497" s="57"/>
      <c r="F497" s="57"/>
      <c r="G497" s="57"/>
      <c r="H497" s="57"/>
      <c r="I497" s="57"/>
      <c r="J497" s="57"/>
      <c r="K497" s="57"/>
      <c r="L497" s="57"/>
      <c r="M497" s="57"/>
      <c r="N497" s="57"/>
      <c r="O497" s="57"/>
      <c r="P497" s="57"/>
      <c r="Q497" s="57"/>
      <c r="R497" s="57"/>
      <c r="S497" s="57"/>
      <c r="T497" s="57"/>
      <c r="U497" s="57"/>
      <c r="V497" s="57"/>
    </row>
    <row r="500" spans="2:22" x14ac:dyDescent="0.2">
      <c r="C500" s="56" t="s">
        <v>12</v>
      </c>
      <c r="D500" s="57"/>
      <c r="E500" s="57"/>
      <c r="F500" s="57"/>
      <c r="G500" s="57"/>
      <c r="H500" s="57"/>
      <c r="I500" s="57"/>
      <c r="J500" s="57"/>
      <c r="K500" s="57"/>
      <c r="L500" s="57"/>
      <c r="M500" s="57"/>
      <c r="N500" s="57"/>
      <c r="O500" s="57"/>
      <c r="P500" s="57"/>
      <c r="Q500" s="57"/>
      <c r="R500" s="57"/>
      <c r="S500" s="57"/>
      <c r="T500" s="57"/>
      <c r="U500" s="57"/>
      <c r="V500" s="57"/>
    </row>
    <row r="501" spans="2:22" ht="39" x14ac:dyDescent="0.2">
      <c r="E501" s="58"/>
      <c r="F501" s="59"/>
      <c r="G501" s="24" t="s">
        <v>13</v>
      </c>
      <c r="H501" s="20" t="s">
        <v>356</v>
      </c>
      <c r="I501" s="3" t="s">
        <v>357</v>
      </c>
      <c r="J501" s="3" t="s">
        <v>358</v>
      </c>
      <c r="K501" s="3" t="s">
        <v>359</v>
      </c>
      <c r="L501" s="3" t="s">
        <v>360</v>
      </c>
      <c r="M501" s="3" t="s">
        <v>361</v>
      </c>
      <c r="N501" s="3" t="s">
        <v>362</v>
      </c>
      <c r="O501" s="3" t="s">
        <v>363</v>
      </c>
      <c r="P501" s="3" t="s">
        <v>364</v>
      </c>
      <c r="Q501" s="3" t="s">
        <v>365</v>
      </c>
      <c r="R501" s="3" t="s">
        <v>61</v>
      </c>
      <c r="S501" s="3" t="s">
        <v>52</v>
      </c>
      <c r="T501" s="25" t="s">
        <v>112</v>
      </c>
    </row>
    <row r="502" spans="2:22" x14ac:dyDescent="0.2">
      <c r="E502" s="60"/>
      <c r="F502" s="61"/>
      <c r="G502" s="19"/>
      <c r="H502" s="28"/>
      <c r="I502" s="6"/>
      <c r="J502" s="6"/>
      <c r="K502" s="6"/>
      <c r="L502" s="6"/>
      <c r="M502" s="6"/>
      <c r="N502" s="6"/>
      <c r="O502" s="6"/>
      <c r="P502" s="6"/>
      <c r="Q502" s="6"/>
      <c r="R502" s="6"/>
      <c r="S502" s="6"/>
      <c r="T502" s="21"/>
    </row>
    <row r="503" spans="2:22" x14ac:dyDescent="0.2">
      <c r="E503" s="7" t="s">
        <v>18</v>
      </c>
      <c r="F503" s="8"/>
      <c r="G503" s="23">
        <v>1367</v>
      </c>
      <c r="H503" s="18">
        <v>671</v>
      </c>
      <c r="I503" s="4">
        <v>391</v>
      </c>
      <c r="J503" s="4">
        <v>47</v>
      </c>
      <c r="K503" s="4">
        <v>751</v>
      </c>
      <c r="L503" s="4">
        <v>373</v>
      </c>
      <c r="M503" s="4">
        <v>318</v>
      </c>
      <c r="N503" s="4">
        <v>374</v>
      </c>
      <c r="O503" s="4">
        <v>190</v>
      </c>
      <c r="P503" s="4">
        <v>6</v>
      </c>
      <c r="Q503" s="4">
        <v>16</v>
      </c>
      <c r="R503" s="4">
        <v>9</v>
      </c>
      <c r="S503" s="4">
        <v>24</v>
      </c>
      <c r="T503" s="32">
        <v>3170</v>
      </c>
    </row>
    <row r="504" spans="2:22" x14ac:dyDescent="0.2">
      <c r="E504" s="14"/>
      <c r="F504" s="11"/>
      <c r="G504" s="9">
        <v>100</v>
      </c>
      <c r="H504" s="15">
        <v>49.085588880761001</v>
      </c>
      <c r="I504" s="1">
        <v>28.602779809802001</v>
      </c>
      <c r="J504" s="1">
        <v>3.438185808339</v>
      </c>
      <c r="K504" s="1">
        <v>54.937820043892003</v>
      </c>
      <c r="L504" s="1">
        <v>27.286027798098001</v>
      </c>
      <c r="M504" s="1">
        <v>23.262618873446002</v>
      </c>
      <c r="N504" s="1">
        <v>27.359180687637</v>
      </c>
      <c r="O504" s="1">
        <v>13.899049012436</v>
      </c>
      <c r="P504" s="1">
        <v>0.43891733723499998</v>
      </c>
      <c r="Q504" s="1">
        <v>1.1704462326259999</v>
      </c>
      <c r="R504" s="1">
        <v>0.65837600585199996</v>
      </c>
      <c r="S504" s="1">
        <v>1.7556693489390001</v>
      </c>
      <c r="T504" s="10">
        <v>231.89465983906399</v>
      </c>
    </row>
    <row r="505" spans="2:22" x14ac:dyDescent="0.2">
      <c r="E505" s="7" t="s">
        <v>19</v>
      </c>
      <c r="F505" s="8"/>
      <c r="G505" s="12">
        <v>1006</v>
      </c>
      <c r="H505" s="13">
        <v>407</v>
      </c>
      <c r="I505" s="2">
        <v>109</v>
      </c>
      <c r="J505" s="2">
        <v>41</v>
      </c>
      <c r="K505" s="2">
        <v>875</v>
      </c>
      <c r="L505" s="2">
        <v>206</v>
      </c>
      <c r="M505" s="2">
        <v>54</v>
      </c>
      <c r="N505" s="2">
        <v>32</v>
      </c>
      <c r="O505" s="2">
        <v>58</v>
      </c>
      <c r="P505" s="2">
        <v>34</v>
      </c>
      <c r="Q505" s="2">
        <v>13</v>
      </c>
      <c r="R505" s="2">
        <v>31</v>
      </c>
      <c r="S505" s="2">
        <v>6</v>
      </c>
      <c r="T505" s="16">
        <v>1866</v>
      </c>
    </row>
    <row r="506" spans="2:22" x14ac:dyDescent="0.2">
      <c r="E506" s="14"/>
      <c r="F506" s="11"/>
      <c r="G506" s="9">
        <v>100</v>
      </c>
      <c r="H506" s="15">
        <v>40.457256461233001</v>
      </c>
      <c r="I506" s="1">
        <v>10.834990059641999</v>
      </c>
      <c r="J506" s="1">
        <v>4.0755467196820003</v>
      </c>
      <c r="K506" s="1">
        <v>86.978131212723994</v>
      </c>
      <c r="L506" s="1">
        <v>20.477137176938001</v>
      </c>
      <c r="M506" s="1">
        <v>5.3677932405569999</v>
      </c>
      <c r="N506" s="1">
        <v>3.180914512922</v>
      </c>
      <c r="O506" s="1">
        <v>5.7654075546719996</v>
      </c>
      <c r="P506" s="1">
        <v>3.3797216699799999</v>
      </c>
      <c r="Q506" s="1">
        <v>1.292246520875</v>
      </c>
      <c r="R506" s="1">
        <v>3.0815109343940001</v>
      </c>
      <c r="S506" s="1">
        <v>0.59642147117300004</v>
      </c>
      <c r="T506" s="10">
        <v>185.48707753479101</v>
      </c>
    </row>
    <row r="507" spans="2:22" x14ac:dyDescent="0.2">
      <c r="E507" s="7" t="s">
        <v>20</v>
      </c>
      <c r="F507" s="8"/>
      <c r="G507" s="12">
        <v>1043</v>
      </c>
      <c r="H507" s="13">
        <v>645</v>
      </c>
      <c r="I507" s="2">
        <v>333</v>
      </c>
      <c r="J507" s="2">
        <v>35</v>
      </c>
      <c r="K507" s="2">
        <v>706</v>
      </c>
      <c r="L507" s="2">
        <v>278</v>
      </c>
      <c r="M507" s="2">
        <v>297</v>
      </c>
      <c r="N507" s="2">
        <v>167</v>
      </c>
      <c r="O507" s="2">
        <v>128</v>
      </c>
      <c r="P507" s="2">
        <v>4</v>
      </c>
      <c r="Q507" s="2">
        <v>15</v>
      </c>
      <c r="R507" s="2">
        <v>11</v>
      </c>
      <c r="S507" s="2">
        <v>0</v>
      </c>
      <c r="T507" s="16">
        <v>2619</v>
      </c>
    </row>
    <row r="508" spans="2:22" x14ac:dyDescent="0.2">
      <c r="E508" s="14"/>
      <c r="F508" s="11"/>
      <c r="G508" s="9">
        <v>100</v>
      </c>
      <c r="H508" s="15">
        <v>61.840843720038002</v>
      </c>
      <c r="I508" s="1">
        <v>31.927133269414998</v>
      </c>
      <c r="J508" s="1">
        <v>3.355704697987</v>
      </c>
      <c r="K508" s="1">
        <v>67.689357622244003</v>
      </c>
      <c r="L508" s="1">
        <v>26.653883029722</v>
      </c>
      <c r="M508" s="1">
        <v>28.475551294342999</v>
      </c>
      <c r="N508" s="1">
        <v>16.011505273249998</v>
      </c>
      <c r="O508" s="1">
        <v>12.272291466922001</v>
      </c>
      <c r="P508" s="1">
        <v>0.38350910834099999</v>
      </c>
      <c r="Q508" s="1">
        <v>1.43815915628</v>
      </c>
      <c r="R508" s="1">
        <v>1.054650047939</v>
      </c>
      <c r="S508" s="27" t="s">
        <v>17</v>
      </c>
      <c r="T508" s="10">
        <v>251.102588686481</v>
      </c>
    </row>
    <row r="509" spans="2:22" x14ac:dyDescent="0.2">
      <c r="E509" s="7" t="s">
        <v>21</v>
      </c>
      <c r="F509" s="8"/>
      <c r="G509" s="12">
        <v>1528</v>
      </c>
      <c r="H509" s="13">
        <v>1180</v>
      </c>
      <c r="I509" s="2">
        <v>562</v>
      </c>
      <c r="J509" s="2">
        <v>67</v>
      </c>
      <c r="K509" s="2">
        <v>1110</v>
      </c>
      <c r="L509" s="2">
        <v>270</v>
      </c>
      <c r="M509" s="2">
        <v>298</v>
      </c>
      <c r="N509" s="2">
        <v>211</v>
      </c>
      <c r="O509" s="2">
        <v>99</v>
      </c>
      <c r="P509" s="2">
        <v>20</v>
      </c>
      <c r="Q509" s="2">
        <v>27</v>
      </c>
      <c r="R509" s="2">
        <v>62</v>
      </c>
      <c r="S509" s="2">
        <v>7</v>
      </c>
      <c r="T509" s="16">
        <v>3913</v>
      </c>
    </row>
    <row r="510" spans="2:22" x14ac:dyDescent="0.2">
      <c r="E510" s="17"/>
      <c r="F510" s="26"/>
      <c r="G510" s="29">
        <v>100</v>
      </c>
      <c r="H510" s="31">
        <v>77.225130890052</v>
      </c>
      <c r="I510" s="5">
        <v>36.780104712041997</v>
      </c>
      <c r="J510" s="5">
        <v>4.3848167539269998</v>
      </c>
      <c r="K510" s="5">
        <v>72.643979057592006</v>
      </c>
      <c r="L510" s="5">
        <v>17.670157068062998</v>
      </c>
      <c r="M510" s="5">
        <v>19.502617801046998</v>
      </c>
      <c r="N510" s="5">
        <v>13.80890052356</v>
      </c>
      <c r="O510" s="5">
        <v>6.4790575916230004</v>
      </c>
      <c r="P510" s="5">
        <v>1.30890052356</v>
      </c>
      <c r="Q510" s="5">
        <v>1.767015706806</v>
      </c>
      <c r="R510" s="5">
        <v>4.0575916230370002</v>
      </c>
      <c r="S510" s="5">
        <v>0.45811518324599998</v>
      </c>
      <c r="T510" s="30">
        <v>256.08638743455498</v>
      </c>
    </row>
    <row r="512" spans="2:22" x14ac:dyDescent="0.2">
      <c r="B512" s="22" t="str">
        <f xml:space="preserve"> HYPERLINK("#'目次'!B41", "[35]")</f>
        <v>[35]</v>
      </c>
      <c r="C512" s="56" t="s">
        <v>368</v>
      </c>
      <c r="D512" s="57"/>
      <c r="E512" s="57"/>
      <c r="F512" s="57"/>
      <c r="G512" s="57"/>
      <c r="H512" s="57"/>
      <c r="I512" s="57"/>
      <c r="J512" s="57"/>
      <c r="K512" s="57"/>
      <c r="L512" s="57"/>
      <c r="M512" s="57"/>
      <c r="N512" s="57"/>
      <c r="O512" s="57"/>
      <c r="P512" s="57"/>
      <c r="Q512" s="57"/>
      <c r="R512" s="57"/>
      <c r="S512" s="57"/>
      <c r="T512" s="57"/>
      <c r="U512" s="57"/>
      <c r="V512" s="57"/>
    </row>
    <row r="515" spans="2:25" x14ac:dyDescent="0.2">
      <c r="C515" s="56" t="s">
        <v>12</v>
      </c>
      <c r="D515" s="57"/>
      <c r="E515" s="57"/>
      <c r="F515" s="57"/>
      <c r="G515" s="57"/>
      <c r="H515" s="57"/>
      <c r="I515" s="57"/>
      <c r="J515" s="57"/>
      <c r="K515" s="57"/>
      <c r="L515" s="57"/>
      <c r="M515" s="57"/>
      <c r="N515" s="57"/>
      <c r="O515" s="57"/>
      <c r="P515" s="57"/>
      <c r="Q515" s="57"/>
      <c r="R515" s="57"/>
      <c r="S515" s="57"/>
      <c r="T515" s="57"/>
      <c r="U515" s="57"/>
      <c r="V515" s="57"/>
    </row>
    <row r="516" spans="2:25" ht="104" x14ac:dyDescent="0.2">
      <c r="E516" s="58"/>
      <c r="F516" s="59"/>
      <c r="G516" s="24" t="s">
        <v>13</v>
      </c>
      <c r="H516" s="20" t="s">
        <v>369</v>
      </c>
      <c r="I516" s="3" t="s">
        <v>370</v>
      </c>
      <c r="J516" s="3" t="s">
        <v>371</v>
      </c>
      <c r="K516" s="3" t="s">
        <v>372</v>
      </c>
      <c r="L516" s="3" t="s">
        <v>373</v>
      </c>
      <c r="M516" s="3" t="s">
        <v>374</v>
      </c>
      <c r="N516" s="3" t="s">
        <v>375</v>
      </c>
      <c r="O516" s="3" t="s">
        <v>376</v>
      </c>
      <c r="P516" s="3" t="s">
        <v>377</v>
      </c>
      <c r="Q516" s="3" t="s">
        <v>378</v>
      </c>
      <c r="R516" s="3" t="s">
        <v>379</v>
      </c>
      <c r="S516" s="3" t="s">
        <v>380</v>
      </c>
      <c r="T516" s="3" t="s">
        <v>381</v>
      </c>
      <c r="U516" s="3" t="s">
        <v>61</v>
      </c>
      <c r="V516" s="3" t="s">
        <v>382</v>
      </c>
      <c r="W516" s="3" t="s">
        <v>52</v>
      </c>
      <c r="X516" s="3" t="s">
        <v>383</v>
      </c>
      <c r="Y516" s="25" t="s">
        <v>112</v>
      </c>
    </row>
    <row r="517" spans="2:25" x14ac:dyDescent="0.2">
      <c r="E517" s="60"/>
      <c r="F517" s="61"/>
      <c r="G517" s="19"/>
      <c r="H517" s="28"/>
      <c r="I517" s="6"/>
      <c r="J517" s="6"/>
      <c r="K517" s="6"/>
      <c r="L517" s="6"/>
      <c r="M517" s="6"/>
      <c r="N517" s="6"/>
      <c r="O517" s="6"/>
      <c r="P517" s="6"/>
      <c r="Q517" s="6"/>
      <c r="R517" s="6"/>
      <c r="S517" s="6"/>
      <c r="T517" s="6"/>
      <c r="U517" s="6"/>
      <c r="V517" s="6"/>
      <c r="W517" s="6"/>
      <c r="X517" s="6"/>
      <c r="Y517" s="21"/>
    </row>
    <row r="518" spans="2:25" x14ac:dyDescent="0.2">
      <c r="E518" s="7" t="s">
        <v>18</v>
      </c>
      <c r="F518" s="8"/>
      <c r="G518" s="23">
        <v>1367</v>
      </c>
      <c r="H518" s="18">
        <v>268</v>
      </c>
      <c r="I518" s="4">
        <v>285</v>
      </c>
      <c r="J518" s="4">
        <v>59</v>
      </c>
      <c r="K518" s="4">
        <v>43</v>
      </c>
      <c r="L518" s="4">
        <v>25</v>
      </c>
      <c r="M518" s="4">
        <v>49</v>
      </c>
      <c r="N518" s="4">
        <v>264</v>
      </c>
      <c r="O518" s="4">
        <v>60</v>
      </c>
      <c r="P518" s="4">
        <v>116</v>
      </c>
      <c r="Q518" s="4">
        <v>57</v>
      </c>
      <c r="R518" s="4">
        <v>131</v>
      </c>
      <c r="S518" s="4">
        <v>216</v>
      </c>
      <c r="T518" s="4">
        <v>340</v>
      </c>
      <c r="U518" s="4">
        <v>73</v>
      </c>
      <c r="V518" s="4">
        <v>476</v>
      </c>
      <c r="W518" s="4">
        <v>43</v>
      </c>
      <c r="X518" s="4">
        <v>848</v>
      </c>
      <c r="Y518" s="32">
        <v>2505</v>
      </c>
    </row>
    <row r="519" spans="2:25" x14ac:dyDescent="0.2">
      <c r="E519" s="14"/>
      <c r="F519" s="11"/>
      <c r="G519" s="9">
        <v>100</v>
      </c>
      <c r="H519" s="15">
        <v>19.604974396488998</v>
      </c>
      <c r="I519" s="1">
        <v>20.848573518654</v>
      </c>
      <c r="J519" s="1">
        <v>4.3160204828089999</v>
      </c>
      <c r="K519" s="1">
        <v>3.145574250183</v>
      </c>
      <c r="L519" s="1">
        <v>1.828822238478</v>
      </c>
      <c r="M519" s="1">
        <v>3.5844915874179999</v>
      </c>
      <c r="N519" s="1">
        <v>19.312362838332</v>
      </c>
      <c r="O519" s="1">
        <v>4.389173372348</v>
      </c>
      <c r="P519" s="1">
        <v>8.4857351865399995</v>
      </c>
      <c r="Q519" s="1">
        <v>4.1697147037309996</v>
      </c>
      <c r="R519" s="1">
        <v>9.5830285296270006</v>
      </c>
      <c r="S519" s="1">
        <v>15.801024140454</v>
      </c>
      <c r="T519" s="1">
        <v>24.871982443307001</v>
      </c>
      <c r="U519" s="1">
        <v>5.340160936357</v>
      </c>
      <c r="V519" s="1">
        <v>34.820775420628998</v>
      </c>
      <c r="W519" s="1">
        <v>3.145574250183</v>
      </c>
      <c r="X519" s="1">
        <v>62.033650329187999</v>
      </c>
      <c r="Y519" s="10">
        <v>183.24798829553799</v>
      </c>
    </row>
    <row r="520" spans="2:25" x14ac:dyDescent="0.2">
      <c r="E520" s="7" t="s">
        <v>19</v>
      </c>
      <c r="F520" s="8"/>
      <c r="G520" s="12">
        <v>1006</v>
      </c>
      <c r="H520" s="13">
        <v>119</v>
      </c>
      <c r="I520" s="2">
        <v>108</v>
      </c>
      <c r="J520" s="2">
        <v>52</v>
      </c>
      <c r="K520" s="2">
        <v>60</v>
      </c>
      <c r="L520" s="2">
        <v>25</v>
      </c>
      <c r="M520" s="2">
        <v>43</v>
      </c>
      <c r="N520" s="2">
        <v>141</v>
      </c>
      <c r="O520" s="2">
        <v>43</v>
      </c>
      <c r="P520" s="2">
        <v>41</v>
      </c>
      <c r="Q520" s="2">
        <v>36</v>
      </c>
      <c r="R520" s="2">
        <v>71</v>
      </c>
      <c r="S520" s="2">
        <v>179</v>
      </c>
      <c r="T520" s="2">
        <v>175</v>
      </c>
      <c r="U520" s="2">
        <v>44</v>
      </c>
      <c r="V520" s="2">
        <v>559</v>
      </c>
      <c r="W520" s="2">
        <v>10</v>
      </c>
      <c r="X520" s="2">
        <v>437</v>
      </c>
      <c r="Y520" s="16">
        <v>1706</v>
      </c>
    </row>
    <row r="521" spans="2:25" x14ac:dyDescent="0.2">
      <c r="E521" s="14"/>
      <c r="F521" s="11"/>
      <c r="G521" s="9">
        <v>100</v>
      </c>
      <c r="H521" s="15">
        <v>11.829025844929999</v>
      </c>
      <c r="I521" s="1">
        <v>10.735586481113</v>
      </c>
      <c r="J521" s="1">
        <v>5.168986083499</v>
      </c>
      <c r="K521" s="1">
        <v>5.9642147117300004</v>
      </c>
      <c r="L521" s="1">
        <v>2.4850894632210001</v>
      </c>
      <c r="M521" s="1">
        <v>4.2743538767400002</v>
      </c>
      <c r="N521" s="1">
        <v>14.015904572565001</v>
      </c>
      <c r="O521" s="1">
        <v>4.2743538767400002</v>
      </c>
      <c r="P521" s="1">
        <v>4.0755467196820003</v>
      </c>
      <c r="Q521" s="1">
        <v>3.5785288270379998</v>
      </c>
      <c r="R521" s="1">
        <v>7.0576540755470001</v>
      </c>
      <c r="S521" s="1">
        <v>17.793240556659999</v>
      </c>
      <c r="T521" s="1">
        <v>17.395626242544999</v>
      </c>
      <c r="U521" s="1">
        <v>4.3737574552679996</v>
      </c>
      <c r="V521" s="1">
        <v>55.566600397614003</v>
      </c>
      <c r="W521" s="1">
        <v>0.99403578528799996</v>
      </c>
      <c r="X521" s="1">
        <v>43.439363817096996</v>
      </c>
      <c r="Y521" s="10">
        <v>169.582504970179</v>
      </c>
    </row>
    <row r="522" spans="2:25" x14ac:dyDescent="0.2">
      <c r="E522" s="7" t="s">
        <v>20</v>
      </c>
      <c r="F522" s="8"/>
      <c r="G522" s="12">
        <v>1043</v>
      </c>
      <c r="H522" s="13">
        <v>130</v>
      </c>
      <c r="I522" s="2">
        <v>72</v>
      </c>
      <c r="J522" s="2">
        <v>64</v>
      </c>
      <c r="K522" s="2">
        <v>56</v>
      </c>
      <c r="L522" s="2">
        <v>58</v>
      </c>
      <c r="M522" s="2">
        <v>12</v>
      </c>
      <c r="N522" s="2">
        <v>115</v>
      </c>
      <c r="O522" s="2">
        <v>77</v>
      </c>
      <c r="P522" s="2">
        <v>123</v>
      </c>
      <c r="Q522" s="2">
        <v>85</v>
      </c>
      <c r="R522" s="2">
        <v>181</v>
      </c>
      <c r="S522" s="2">
        <v>268</v>
      </c>
      <c r="T522" s="2">
        <v>187</v>
      </c>
      <c r="U522" s="2">
        <v>19</v>
      </c>
      <c r="V522" s="2">
        <v>554</v>
      </c>
      <c r="W522" s="2">
        <v>3</v>
      </c>
      <c r="X522" s="2">
        <v>486</v>
      </c>
      <c r="Y522" s="16">
        <v>2004</v>
      </c>
    </row>
    <row r="523" spans="2:25" x14ac:dyDescent="0.2">
      <c r="E523" s="14"/>
      <c r="F523" s="11"/>
      <c r="G523" s="9">
        <v>100</v>
      </c>
      <c r="H523" s="15">
        <v>12.464046021093001</v>
      </c>
      <c r="I523" s="1">
        <v>6.9031639501440001</v>
      </c>
      <c r="J523" s="1">
        <v>6.1361457334610003</v>
      </c>
      <c r="K523" s="1">
        <v>5.3691275167789998</v>
      </c>
      <c r="L523" s="1">
        <v>5.5608820709489999</v>
      </c>
      <c r="M523" s="1">
        <v>1.150527325024</v>
      </c>
      <c r="N523" s="1">
        <v>11.025886864813</v>
      </c>
      <c r="O523" s="1">
        <v>7.3825503355700004</v>
      </c>
      <c r="P523" s="1">
        <v>11.792905081496</v>
      </c>
      <c r="Q523" s="1">
        <v>8.1495685522529993</v>
      </c>
      <c r="R523" s="1">
        <v>17.353787152445001</v>
      </c>
      <c r="S523" s="1">
        <v>25.695110258869001</v>
      </c>
      <c r="T523" s="1">
        <v>17.929050814957002</v>
      </c>
      <c r="U523" s="1">
        <v>1.8216682646210001</v>
      </c>
      <c r="V523" s="1">
        <v>53.116011505273001</v>
      </c>
      <c r="W523" s="1">
        <v>0.287631831256</v>
      </c>
      <c r="X523" s="1">
        <v>46.596356663470999</v>
      </c>
      <c r="Y523" s="10">
        <v>192.13806327900301</v>
      </c>
    </row>
    <row r="524" spans="2:25" x14ac:dyDescent="0.2">
      <c r="E524" s="7" t="s">
        <v>21</v>
      </c>
      <c r="F524" s="8"/>
      <c r="G524" s="12">
        <v>1528</v>
      </c>
      <c r="H524" s="13">
        <v>198</v>
      </c>
      <c r="I524" s="2">
        <v>84</v>
      </c>
      <c r="J524" s="2">
        <v>15</v>
      </c>
      <c r="K524" s="2">
        <v>37</v>
      </c>
      <c r="L524" s="2">
        <v>75</v>
      </c>
      <c r="M524" s="2">
        <v>9</v>
      </c>
      <c r="N524" s="2">
        <v>125</v>
      </c>
      <c r="O524" s="2">
        <v>58</v>
      </c>
      <c r="P524" s="2">
        <v>32</v>
      </c>
      <c r="Q524" s="2">
        <v>142</v>
      </c>
      <c r="R524" s="2">
        <v>135</v>
      </c>
      <c r="S524" s="2">
        <v>253</v>
      </c>
      <c r="T524" s="2">
        <v>160</v>
      </c>
      <c r="U524" s="2">
        <v>50</v>
      </c>
      <c r="V524" s="2">
        <v>838</v>
      </c>
      <c r="W524" s="2">
        <v>39</v>
      </c>
      <c r="X524" s="2">
        <v>651</v>
      </c>
      <c r="Y524" s="16">
        <v>2250</v>
      </c>
    </row>
    <row r="525" spans="2:25" x14ac:dyDescent="0.2">
      <c r="E525" s="17"/>
      <c r="F525" s="26"/>
      <c r="G525" s="29">
        <v>100</v>
      </c>
      <c r="H525" s="31">
        <v>12.958115183246001</v>
      </c>
      <c r="I525" s="5">
        <v>5.4973821989529998</v>
      </c>
      <c r="J525" s="5">
        <v>0.98167539267000004</v>
      </c>
      <c r="K525" s="5">
        <v>2.4214659685859998</v>
      </c>
      <c r="L525" s="5">
        <v>4.9083769633510004</v>
      </c>
      <c r="M525" s="5">
        <v>0.58900523560200002</v>
      </c>
      <c r="N525" s="5">
        <v>8.1806282722510009</v>
      </c>
      <c r="O525" s="5">
        <v>3.7958115183249999</v>
      </c>
      <c r="P525" s="5">
        <v>2.0942408376959998</v>
      </c>
      <c r="Q525" s="5">
        <v>9.2931937172769992</v>
      </c>
      <c r="R525" s="5">
        <v>8.8350785340310001</v>
      </c>
      <c r="S525" s="5">
        <v>16.557591623036998</v>
      </c>
      <c r="T525" s="5">
        <v>10.471204188482</v>
      </c>
      <c r="U525" s="5">
        <v>3.2722513089010001</v>
      </c>
      <c r="V525" s="5">
        <v>54.842931937172999</v>
      </c>
      <c r="W525" s="5">
        <v>2.5523560209420002</v>
      </c>
      <c r="X525" s="5">
        <v>42.604712041885001</v>
      </c>
      <c r="Y525" s="30">
        <v>147.25130890052401</v>
      </c>
    </row>
    <row r="527" spans="2:25" x14ac:dyDescent="0.2">
      <c r="B527" s="22" t="str">
        <f xml:space="preserve"> HYPERLINK("#'目次'!B42", "[36]")</f>
        <v>[36]</v>
      </c>
      <c r="C527" s="56" t="s">
        <v>386</v>
      </c>
      <c r="D527" s="57"/>
      <c r="E527" s="57"/>
      <c r="F527" s="57"/>
      <c r="G527" s="57"/>
      <c r="H527" s="57"/>
      <c r="I527" s="57"/>
      <c r="J527" s="57"/>
      <c r="K527" s="57"/>
      <c r="L527" s="57"/>
      <c r="M527" s="57"/>
      <c r="N527" s="57"/>
      <c r="O527" s="57"/>
      <c r="P527" s="57"/>
      <c r="Q527" s="57"/>
      <c r="R527" s="57"/>
      <c r="S527" s="57"/>
      <c r="T527" s="57"/>
      <c r="U527" s="57"/>
      <c r="V527" s="57"/>
    </row>
    <row r="530" spans="2:22" x14ac:dyDescent="0.2">
      <c r="C530" s="56" t="s">
        <v>12</v>
      </c>
      <c r="D530" s="57"/>
      <c r="E530" s="57"/>
      <c r="F530" s="57"/>
      <c r="G530" s="57"/>
      <c r="H530" s="57"/>
      <c r="I530" s="57"/>
      <c r="J530" s="57"/>
      <c r="K530" s="57"/>
      <c r="L530" s="57"/>
      <c r="M530" s="57"/>
      <c r="N530" s="57"/>
      <c r="O530" s="57"/>
      <c r="P530" s="57"/>
      <c r="Q530" s="57"/>
      <c r="R530" s="57"/>
      <c r="S530" s="57"/>
      <c r="T530" s="57"/>
      <c r="U530" s="57"/>
      <c r="V530" s="57"/>
    </row>
    <row r="531" spans="2:22" ht="26" x14ac:dyDescent="0.2">
      <c r="E531" s="58"/>
      <c r="F531" s="59"/>
      <c r="G531" s="24" t="s">
        <v>13</v>
      </c>
      <c r="H531" s="20" t="s">
        <v>116</v>
      </c>
      <c r="I531" s="3" t="s">
        <v>387</v>
      </c>
      <c r="J531" s="3" t="s">
        <v>388</v>
      </c>
      <c r="K531" s="3" t="s">
        <v>389</v>
      </c>
      <c r="L531" s="3" t="s">
        <v>120</v>
      </c>
      <c r="M531" s="3" t="s">
        <v>52</v>
      </c>
      <c r="N531" s="3" t="s">
        <v>238</v>
      </c>
      <c r="O531" s="25" t="s">
        <v>36</v>
      </c>
    </row>
    <row r="532" spans="2:22" x14ac:dyDescent="0.2">
      <c r="E532" s="60"/>
      <c r="F532" s="61"/>
      <c r="G532" s="19"/>
      <c r="H532" s="47" t="s">
        <v>390</v>
      </c>
      <c r="I532" s="34" t="s">
        <v>391</v>
      </c>
      <c r="J532" s="34" t="s">
        <v>220</v>
      </c>
      <c r="K532" s="34" t="s">
        <v>242</v>
      </c>
      <c r="L532" s="34" t="s">
        <v>228</v>
      </c>
      <c r="M532" s="6"/>
      <c r="N532" s="6"/>
      <c r="O532" s="21"/>
    </row>
    <row r="533" spans="2:22" x14ac:dyDescent="0.2">
      <c r="E533" s="7" t="s">
        <v>18</v>
      </c>
      <c r="F533" s="8"/>
      <c r="G533" s="23">
        <v>1367</v>
      </c>
      <c r="H533" s="18">
        <v>983</v>
      </c>
      <c r="I533" s="4">
        <v>74</v>
      </c>
      <c r="J533" s="4">
        <v>99</v>
      </c>
      <c r="K533" s="4">
        <v>73</v>
      </c>
      <c r="L533" s="4">
        <v>104</v>
      </c>
      <c r="M533" s="4">
        <v>34</v>
      </c>
      <c r="N533" s="45" t="s">
        <v>17</v>
      </c>
      <c r="O533" s="43" t="s">
        <v>17</v>
      </c>
    </row>
    <row r="534" spans="2:22" x14ac:dyDescent="0.2">
      <c r="E534" s="14"/>
      <c r="F534" s="11"/>
      <c r="G534" s="9">
        <v>100</v>
      </c>
      <c r="H534" s="15">
        <v>71.909290416971004</v>
      </c>
      <c r="I534" s="1">
        <v>5.4133138258960001</v>
      </c>
      <c r="J534" s="1">
        <v>7.2421360643749999</v>
      </c>
      <c r="K534" s="1">
        <v>5.340160936357</v>
      </c>
      <c r="L534" s="1">
        <v>7.6079005120699996</v>
      </c>
      <c r="M534" s="1">
        <v>2.4871982443310001</v>
      </c>
      <c r="N534" s="1">
        <v>5.652288072018</v>
      </c>
      <c r="O534" s="10">
        <v>2.4152427494089999</v>
      </c>
    </row>
    <row r="535" spans="2:22" x14ac:dyDescent="0.2">
      <c r="E535" s="7" t="s">
        <v>19</v>
      </c>
      <c r="F535" s="8"/>
      <c r="G535" s="12">
        <v>1006</v>
      </c>
      <c r="H535" s="13">
        <v>679</v>
      </c>
      <c r="I535" s="2">
        <v>72</v>
      </c>
      <c r="J535" s="2">
        <v>96</v>
      </c>
      <c r="K535" s="2">
        <v>69</v>
      </c>
      <c r="L535" s="2">
        <v>77</v>
      </c>
      <c r="M535" s="2">
        <v>13</v>
      </c>
      <c r="N535" s="35" t="s">
        <v>17</v>
      </c>
      <c r="O535" s="36" t="s">
        <v>17</v>
      </c>
    </row>
    <row r="536" spans="2:22" x14ac:dyDescent="0.2">
      <c r="E536" s="14"/>
      <c r="F536" s="11"/>
      <c r="G536" s="9">
        <v>100</v>
      </c>
      <c r="H536" s="15">
        <v>67.495029821073999</v>
      </c>
      <c r="I536" s="1">
        <v>7.1570576540759996</v>
      </c>
      <c r="J536" s="1">
        <v>9.5427435387670005</v>
      </c>
      <c r="K536" s="1">
        <v>6.8588469184890002</v>
      </c>
      <c r="L536" s="1">
        <v>7.6540755467199997</v>
      </c>
      <c r="M536" s="1">
        <v>1.292246520875</v>
      </c>
      <c r="N536" s="1">
        <v>5.4239677744210004</v>
      </c>
      <c r="O536" s="10">
        <v>2.4968749756689999</v>
      </c>
    </row>
    <row r="537" spans="2:22" x14ac:dyDescent="0.2">
      <c r="E537" s="7" t="s">
        <v>20</v>
      </c>
      <c r="F537" s="8"/>
      <c r="G537" s="12">
        <v>1043</v>
      </c>
      <c r="H537" s="13">
        <v>674</v>
      </c>
      <c r="I537" s="2">
        <v>108</v>
      </c>
      <c r="J537" s="2">
        <v>146</v>
      </c>
      <c r="K537" s="2">
        <v>63</v>
      </c>
      <c r="L537" s="2">
        <v>49</v>
      </c>
      <c r="M537" s="2">
        <v>3</v>
      </c>
      <c r="N537" s="35" t="s">
        <v>17</v>
      </c>
      <c r="O537" s="36" t="s">
        <v>17</v>
      </c>
    </row>
    <row r="538" spans="2:22" x14ac:dyDescent="0.2">
      <c r="E538" s="14"/>
      <c r="F538" s="11"/>
      <c r="G538" s="9">
        <v>100</v>
      </c>
      <c r="H538" s="15">
        <v>64.621284755513003</v>
      </c>
      <c r="I538" s="1">
        <v>10.354745925215999</v>
      </c>
      <c r="J538" s="1">
        <v>13.998082454458</v>
      </c>
      <c r="K538" s="1">
        <v>6.0402684563760003</v>
      </c>
      <c r="L538" s="1">
        <v>4.6979865771810001</v>
      </c>
      <c r="M538" s="1">
        <v>0.287631831256</v>
      </c>
      <c r="N538" s="1">
        <v>5.4153846153850003</v>
      </c>
      <c r="O538" s="10">
        <v>2.3399805544780001</v>
      </c>
    </row>
    <row r="539" spans="2:22" x14ac:dyDescent="0.2">
      <c r="E539" s="7" t="s">
        <v>21</v>
      </c>
      <c r="F539" s="8"/>
      <c r="G539" s="12">
        <v>1528</v>
      </c>
      <c r="H539" s="13">
        <v>1017</v>
      </c>
      <c r="I539" s="2">
        <v>105</v>
      </c>
      <c r="J539" s="2">
        <v>112</v>
      </c>
      <c r="K539" s="2">
        <v>84</v>
      </c>
      <c r="L539" s="2">
        <v>151</v>
      </c>
      <c r="M539" s="2">
        <v>59</v>
      </c>
      <c r="N539" s="35" t="s">
        <v>17</v>
      </c>
      <c r="O539" s="36" t="s">
        <v>17</v>
      </c>
    </row>
    <row r="540" spans="2:22" x14ac:dyDescent="0.2">
      <c r="E540" s="17"/>
      <c r="F540" s="26"/>
      <c r="G540" s="29">
        <v>100</v>
      </c>
      <c r="H540" s="31">
        <v>66.557591623036998</v>
      </c>
      <c r="I540" s="5">
        <v>6.8717277486909998</v>
      </c>
      <c r="J540" s="5">
        <v>7.3298429319369998</v>
      </c>
      <c r="K540" s="5">
        <v>5.4973821989529998</v>
      </c>
      <c r="L540" s="5">
        <v>9.8821989528799996</v>
      </c>
      <c r="M540" s="5">
        <v>3.861256544503</v>
      </c>
      <c r="N540" s="5">
        <v>5.4155888359429998</v>
      </c>
      <c r="O540" s="30">
        <v>2.5651634182179999</v>
      </c>
    </row>
    <row r="542" spans="2:22" x14ac:dyDescent="0.2">
      <c r="B542" s="22" t="str">
        <f xml:space="preserve"> HYPERLINK("#'目次'!B43", "[37]")</f>
        <v>[37]</v>
      </c>
      <c r="C542" s="56" t="s">
        <v>394</v>
      </c>
      <c r="D542" s="57"/>
      <c r="E542" s="57"/>
      <c r="F542" s="57"/>
      <c r="G542" s="57"/>
      <c r="H542" s="57"/>
      <c r="I542" s="57"/>
      <c r="J542" s="57"/>
      <c r="K542" s="57"/>
      <c r="L542" s="57"/>
      <c r="M542" s="57"/>
      <c r="N542" s="57"/>
      <c r="O542" s="57"/>
      <c r="P542" s="57"/>
      <c r="Q542" s="57"/>
      <c r="R542" s="57"/>
      <c r="S542" s="57"/>
      <c r="T542" s="57"/>
      <c r="U542" s="57"/>
      <c r="V542" s="57"/>
    </row>
    <row r="545" spans="2:22" x14ac:dyDescent="0.2">
      <c r="C545" s="56" t="s">
        <v>12</v>
      </c>
      <c r="D545" s="57"/>
      <c r="E545" s="57"/>
      <c r="F545" s="57"/>
      <c r="G545" s="57"/>
      <c r="H545" s="57"/>
      <c r="I545" s="57"/>
      <c r="J545" s="57"/>
      <c r="K545" s="57"/>
      <c r="L545" s="57"/>
      <c r="M545" s="57"/>
      <c r="N545" s="57"/>
      <c r="O545" s="57"/>
      <c r="P545" s="57"/>
      <c r="Q545" s="57"/>
      <c r="R545" s="57"/>
      <c r="S545" s="57"/>
      <c r="T545" s="57"/>
      <c r="U545" s="57"/>
      <c r="V545" s="57"/>
    </row>
    <row r="546" spans="2:22" ht="39" x14ac:dyDescent="0.2">
      <c r="E546" s="58"/>
      <c r="F546" s="59"/>
      <c r="G546" s="24" t="s">
        <v>13</v>
      </c>
      <c r="H546" s="20" t="s">
        <v>395</v>
      </c>
      <c r="I546" s="3" t="s">
        <v>396</v>
      </c>
      <c r="J546" s="3" t="s">
        <v>397</v>
      </c>
      <c r="K546" s="3" t="s">
        <v>61</v>
      </c>
      <c r="L546" s="3" t="s">
        <v>398</v>
      </c>
      <c r="M546" s="3" t="s">
        <v>52</v>
      </c>
      <c r="N546" s="3" t="s">
        <v>399</v>
      </c>
      <c r="O546" s="25" t="s">
        <v>112</v>
      </c>
    </row>
    <row r="547" spans="2:22" x14ac:dyDescent="0.2">
      <c r="E547" s="60"/>
      <c r="F547" s="61"/>
      <c r="G547" s="19"/>
      <c r="H547" s="28"/>
      <c r="I547" s="6"/>
      <c r="J547" s="6"/>
      <c r="K547" s="6"/>
      <c r="L547" s="6"/>
      <c r="M547" s="6"/>
      <c r="N547" s="6"/>
      <c r="O547" s="21"/>
    </row>
    <row r="548" spans="2:22" x14ac:dyDescent="0.2">
      <c r="E548" s="7" t="s">
        <v>18</v>
      </c>
      <c r="F548" s="8"/>
      <c r="G548" s="23">
        <v>1367</v>
      </c>
      <c r="H548" s="18">
        <v>862</v>
      </c>
      <c r="I548" s="4">
        <v>204</v>
      </c>
      <c r="J548" s="4">
        <v>205</v>
      </c>
      <c r="K548" s="4">
        <v>131</v>
      </c>
      <c r="L548" s="4">
        <v>240</v>
      </c>
      <c r="M548" s="4">
        <v>36</v>
      </c>
      <c r="N548" s="4">
        <v>1091</v>
      </c>
      <c r="O548" s="32">
        <v>1678</v>
      </c>
    </row>
    <row r="549" spans="2:22" x14ac:dyDescent="0.2">
      <c r="E549" s="14"/>
      <c r="F549" s="11"/>
      <c r="G549" s="9">
        <v>100</v>
      </c>
      <c r="H549" s="15">
        <v>63.057790782735999</v>
      </c>
      <c r="I549" s="1">
        <v>14.923189465984001</v>
      </c>
      <c r="J549" s="1">
        <v>14.996342355523</v>
      </c>
      <c r="K549" s="1">
        <v>9.5830285296270006</v>
      </c>
      <c r="L549" s="1">
        <v>17.556693489392998</v>
      </c>
      <c r="M549" s="1">
        <v>2.6335040234089999</v>
      </c>
      <c r="N549" s="1">
        <v>79.809802487197999</v>
      </c>
      <c r="O549" s="10">
        <v>122.750548646672</v>
      </c>
    </row>
    <row r="550" spans="2:22" x14ac:dyDescent="0.2">
      <c r="E550" s="7" t="s">
        <v>19</v>
      </c>
      <c r="F550" s="8"/>
      <c r="G550" s="12">
        <v>1006</v>
      </c>
      <c r="H550" s="13">
        <v>562</v>
      </c>
      <c r="I550" s="2">
        <v>370</v>
      </c>
      <c r="J550" s="2">
        <v>338</v>
      </c>
      <c r="K550" s="2">
        <v>152</v>
      </c>
      <c r="L550" s="2">
        <v>157</v>
      </c>
      <c r="M550" s="2">
        <v>12</v>
      </c>
      <c r="N550" s="2">
        <v>837</v>
      </c>
      <c r="O550" s="16">
        <v>1591</v>
      </c>
    </row>
    <row r="551" spans="2:22" x14ac:dyDescent="0.2">
      <c r="E551" s="14"/>
      <c r="F551" s="11"/>
      <c r="G551" s="9">
        <v>100</v>
      </c>
      <c r="H551" s="15">
        <v>55.864811133201002</v>
      </c>
      <c r="I551" s="1">
        <v>36.779324055666002</v>
      </c>
      <c r="J551" s="1">
        <v>33.598409542744001</v>
      </c>
      <c r="K551" s="1">
        <v>15.109343936382</v>
      </c>
      <c r="L551" s="1">
        <v>15.606361829026</v>
      </c>
      <c r="M551" s="1">
        <v>1.1928429423460001</v>
      </c>
      <c r="N551" s="1">
        <v>83.200795228627996</v>
      </c>
      <c r="O551" s="10">
        <v>158.15109343936399</v>
      </c>
    </row>
    <row r="552" spans="2:22" x14ac:dyDescent="0.2">
      <c r="E552" s="7" t="s">
        <v>20</v>
      </c>
      <c r="F552" s="8"/>
      <c r="G552" s="12">
        <v>1043</v>
      </c>
      <c r="H552" s="13">
        <v>769</v>
      </c>
      <c r="I552" s="2">
        <v>484</v>
      </c>
      <c r="J552" s="2">
        <v>419</v>
      </c>
      <c r="K552" s="2">
        <v>52</v>
      </c>
      <c r="L552" s="2">
        <v>53</v>
      </c>
      <c r="M552" s="2">
        <v>4</v>
      </c>
      <c r="N552" s="2">
        <v>986</v>
      </c>
      <c r="O552" s="16">
        <v>1781</v>
      </c>
    </row>
    <row r="553" spans="2:22" x14ac:dyDescent="0.2">
      <c r="E553" s="14"/>
      <c r="F553" s="11"/>
      <c r="G553" s="9">
        <v>100</v>
      </c>
      <c r="H553" s="15">
        <v>73.729626078619006</v>
      </c>
      <c r="I553" s="1">
        <v>46.404602109300001</v>
      </c>
      <c r="J553" s="1">
        <v>40.172579098753999</v>
      </c>
      <c r="K553" s="1">
        <v>4.9856184084370003</v>
      </c>
      <c r="L553" s="1">
        <v>5.0814956855229996</v>
      </c>
      <c r="M553" s="1">
        <v>0.38350910834099999</v>
      </c>
      <c r="N553" s="1">
        <v>94.534995206136003</v>
      </c>
      <c r="O553" s="10">
        <v>170.75743048897399</v>
      </c>
    </row>
    <row r="554" spans="2:22" x14ac:dyDescent="0.2">
      <c r="E554" s="7" t="s">
        <v>21</v>
      </c>
      <c r="F554" s="8"/>
      <c r="G554" s="12">
        <v>1528</v>
      </c>
      <c r="H554" s="13">
        <v>1006</v>
      </c>
      <c r="I554" s="2">
        <v>379</v>
      </c>
      <c r="J554" s="2">
        <v>306</v>
      </c>
      <c r="K554" s="2">
        <v>111</v>
      </c>
      <c r="L554" s="2">
        <v>267</v>
      </c>
      <c r="M554" s="2">
        <v>34</v>
      </c>
      <c r="N554" s="2">
        <v>1227</v>
      </c>
      <c r="O554" s="16">
        <v>2103</v>
      </c>
    </row>
    <row r="555" spans="2:22" x14ac:dyDescent="0.2">
      <c r="E555" s="17"/>
      <c r="F555" s="26"/>
      <c r="G555" s="29">
        <v>100</v>
      </c>
      <c r="H555" s="31">
        <v>65.837696335079002</v>
      </c>
      <c r="I555" s="5">
        <v>24.803664921466002</v>
      </c>
      <c r="J555" s="5">
        <v>20.026178010471</v>
      </c>
      <c r="K555" s="5">
        <v>7.264397905759</v>
      </c>
      <c r="L555" s="5">
        <v>17.473821989529</v>
      </c>
      <c r="M555" s="5">
        <v>2.2251308900520002</v>
      </c>
      <c r="N555" s="5">
        <v>80.301047120419</v>
      </c>
      <c r="O555" s="30">
        <v>137.63089005235599</v>
      </c>
    </row>
    <row r="557" spans="2:22" x14ac:dyDescent="0.2">
      <c r="B557" s="22" t="str">
        <f xml:space="preserve"> HYPERLINK("#'目次'!B44", "[38]")</f>
        <v>[38]</v>
      </c>
      <c r="C557" s="56" t="s">
        <v>402</v>
      </c>
      <c r="D557" s="57"/>
      <c r="E557" s="57"/>
      <c r="F557" s="57"/>
      <c r="G557" s="57"/>
      <c r="H557" s="57"/>
      <c r="I557" s="57"/>
      <c r="J557" s="57"/>
      <c r="K557" s="57"/>
      <c r="L557" s="57"/>
      <c r="M557" s="57"/>
      <c r="N557" s="57"/>
      <c r="O557" s="57"/>
      <c r="P557" s="57"/>
      <c r="Q557" s="57"/>
      <c r="R557" s="57"/>
      <c r="S557" s="57"/>
      <c r="T557" s="57"/>
      <c r="U557" s="57"/>
      <c r="V557" s="57"/>
    </row>
    <row r="560" spans="2:22" x14ac:dyDescent="0.2">
      <c r="C560" s="56" t="s">
        <v>12</v>
      </c>
      <c r="D560" s="57"/>
      <c r="E560" s="57"/>
      <c r="F560" s="57"/>
      <c r="G560" s="57"/>
      <c r="H560" s="57"/>
      <c r="I560" s="57"/>
      <c r="J560" s="57"/>
      <c r="K560" s="57"/>
      <c r="L560" s="57"/>
      <c r="M560" s="57"/>
      <c r="N560" s="57"/>
      <c r="O560" s="57"/>
      <c r="P560" s="57"/>
      <c r="Q560" s="57"/>
      <c r="R560" s="57"/>
      <c r="S560" s="57"/>
      <c r="T560" s="57"/>
      <c r="U560" s="57"/>
      <c r="V560" s="57"/>
    </row>
    <row r="561" spans="2:22" ht="91" x14ac:dyDescent="0.2">
      <c r="E561" s="58"/>
      <c r="F561" s="59"/>
      <c r="G561" s="24" t="s">
        <v>13</v>
      </c>
      <c r="H561" s="20" t="s">
        <v>403</v>
      </c>
      <c r="I561" s="3" t="s">
        <v>404</v>
      </c>
      <c r="J561" s="3" t="s">
        <v>405</v>
      </c>
      <c r="K561" s="3" t="s">
        <v>406</v>
      </c>
      <c r="L561" s="3" t="s">
        <v>407</v>
      </c>
      <c r="M561" s="3" t="s">
        <v>408</v>
      </c>
      <c r="N561" s="3" t="s">
        <v>409</v>
      </c>
      <c r="O561" s="3" t="s">
        <v>61</v>
      </c>
      <c r="P561" s="3" t="s">
        <v>52</v>
      </c>
      <c r="Q561" s="25" t="s">
        <v>112</v>
      </c>
    </row>
    <row r="562" spans="2:22" x14ac:dyDescent="0.2">
      <c r="E562" s="60"/>
      <c r="F562" s="61"/>
      <c r="G562" s="19"/>
      <c r="H562" s="28"/>
      <c r="I562" s="6"/>
      <c r="J562" s="6"/>
      <c r="K562" s="6"/>
      <c r="L562" s="6"/>
      <c r="M562" s="6"/>
      <c r="N562" s="6"/>
      <c r="O562" s="6"/>
      <c r="P562" s="6"/>
      <c r="Q562" s="21"/>
    </row>
    <row r="563" spans="2:22" x14ac:dyDescent="0.2">
      <c r="E563" s="7" t="s">
        <v>18</v>
      </c>
      <c r="F563" s="8"/>
      <c r="G563" s="23">
        <v>1367</v>
      </c>
      <c r="H563" s="18">
        <v>194</v>
      </c>
      <c r="I563" s="4">
        <v>153</v>
      </c>
      <c r="J563" s="4">
        <v>273</v>
      </c>
      <c r="K563" s="4">
        <v>75</v>
      </c>
      <c r="L563" s="4">
        <v>69</v>
      </c>
      <c r="M563" s="4">
        <v>666</v>
      </c>
      <c r="N563" s="4">
        <v>885</v>
      </c>
      <c r="O563" s="4">
        <v>145</v>
      </c>
      <c r="P563" s="4">
        <v>26</v>
      </c>
      <c r="Q563" s="32">
        <v>2486</v>
      </c>
    </row>
    <row r="564" spans="2:22" x14ac:dyDescent="0.2">
      <c r="E564" s="14"/>
      <c r="F564" s="11"/>
      <c r="G564" s="9">
        <v>100</v>
      </c>
      <c r="H564" s="15">
        <v>14.191660570592999</v>
      </c>
      <c r="I564" s="1">
        <v>11.192392099488</v>
      </c>
      <c r="J564" s="1">
        <v>19.970738844184002</v>
      </c>
      <c r="K564" s="1">
        <v>5.4864667154350002</v>
      </c>
      <c r="L564" s="1">
        <v>5.0475493782000003</v>
      </c>
      <c r="M564" s="1">
        <v>48.719824433065</v>
      </c>
      <c r="N564" s="1">
        <v>64.740307242135998</v>
      </c>
      <c r="O564" s="1">
        <v>10.607168983175001</v>
      </c>
      <c r="P564" s="1">
        <v>1.9019751280179999</v>
      </c>
      <c r="Q564" s="10">
        <v>181.858083394294</v>
      </c>
    </row>
    <row r="565" spans="2:22" x14ac:dyDescent="0.2">
      <c r="E565" s="7" t="s">
        <v>19</v>
      </c>
      <c r="F565" s="8"/>
      <c r="G565" s="12">
        <v>1006</v>
      </c>
      <c r="H565" s="13">
        <v>276</v>
      </c>
      <c r="I565" s="2">
        <v>197</v>
      </c>
      <c r="J565" s="2">
        <v>424</v>
      </c>
      <c r="K565" s="2">
        <v>192</v>
      </c>
      <c r="L565" s="2">
        <v>391</v>
      </c>
      <c r="M565" s="2">
        <v>288</v>
      </c>
      <c r="N565" s="2">
        <v>399</v>
      </c>
      <c r="O565" s="2">
        <v>58</v>
      </c>
      <c r="P565" s="2">
        <v>9</v>
      </c>
      <c r="Q565" s="16">
        <v>2234</v>
      </c>
    </row>
    <row r="566" spans="2:22" x14ac:dyDescent="0.2">
      <c r="E566" s="14"/>
      <c r="F566" s="11"/>
      <c r="G566" s="9">
        <v>100</v>
      </c>
      <c r="H566" s="15">
        <v>27.435387673956001</v>
      </c>
      <c r="I566" s="1">
        <v>19.582504970178999</v>
      </c>
      <c r="J566" s="1">
        <v>42.147117296223001</v>
      </c>
      <c r="K566" s="1">
        <v>19.085487077534999</v>
      </c>
      <c r="L566" s="1">
        <v>38.866799204770999</v>
      </c>
      <c r="M566" s="1">
        <v>28.628230616302002</v>
      </c>
      <c r="N566" s="1">
        <v>39.662027833002</v>
      </c>
      <c r="O566" s="1">
        <v>5.7654075546719996</v>
      </c>
      <c r="P566" s="1">
        <v>0.89463220675900001</v>
      </c>
      <c r="Q566" s="10">
        <v>222.06759443339999</v>
      </c>
    </row>
    <row r="567" spans="2:22" x14ac:dyDescent="0.2">
      <c r="E567" s="7" t="s">
        <v>20</v>
      </c>
      <c r="F567" s="8"/>
      <c r="G567" s="12">
        <v>1043</v>
      </c>
      <c r="H567" s="13">
        <v>483</v>
      </c>
      <c r="I567" s="2">
        <v>168</v>
      </c>
      <c r="J567" s="2">
        <v>470</v>
      </c>
      <c r="K567" s="2">
        <v>67</v>
      </c>
      <c r="L567" s="2">
        <v>314</v>
      </c>
      <c r="M567" s="2">
        <v>187</v>
      </c>
      <c r="N567" s="2">
        <v>472</v>
      </c>
      <c r="O567" s="2">
        <v>28</v>
      </c>
      <c r="P567" s="2">
        <v>6</v>
      </c>
      <c r="Q567" s="16">
        <v>2195</v>
      </c>
    </row>
    <row r="568" spans="2:22" x14ac:dyDescent="0.2">
      <c r="E568" s="14"/>
      <c r="F568" s="11"/>
      <c r="G568" s="9">
        <v>100</v>
      </c>
      <c r="H568" s="15">
        <v>46.308724832214999</v>
      </c>
      <c r="I568" s="1">
        <v>16.107382550335998</v>
      </c>
      <c r="J568" s="1">
        <v>45.062320230105001</v>
      </c>
      <c r="K568" s="1">
        <v>6.4237775647169997</v>
      </c>
      <c r="L568" s="1">
        <v>30.105465004793999</v>
      </c>
      <c r="M568" s="1">
        <v>17.929050814957002</v>
      </c>
      <c r="N568" s="1">
        <v>45.254074784276</v>
      </c>
      <c r="O568" s="1">
        <v>2.6845637583889999</v>
      </c>
      <c r="P568" s="1">
        <v>0.57526366251200001</v>
      </c>
      <c r="Q568" s="10">
        <v>210.45062320230099</v>
      </c>
    </row>
    <row r="569" spans="2:22" x14ac:dyDescent="0.2">
      <c r="E569" s="7" t="s">
        <v>21</v>
      </c>
      <c r="F569" s="8"/>
      <c r="G569" s="12">
        <v>1528</v>
      </c>
      <c r="H569" s="13">
        <v>388</v>
      </c>
      <c r="I569" s="2">
        <v>92</v>
      </c>
      <c r="J569" s="2">
        <v>402</v>
      </c>
      <c r="K569" s="2">
        <v>27</v>
      </c>
      <c r="L569" s="2">
        <v>136</v>
      </c>
      <c r="M569" s="2">
        <v>228</v>
      </c>
      <c r="N569" s="2">
        <v>1352</v>
      </c>
      <c r="O569" s="2">
        <v>100</v>
      </c>
      <c r="P569" s="2">
        <v>28</v>
      </c>
      <c r="Q569" s="16">
        <v>2753</v>
      </c>
    </row>
    <row r="570" spans="2:22" x14ac:dyDescent="0.2">
      <c r="E570" s="17"/>
      <c r="F570" s="26"/>
      <c r="G570" s="29">
        <v>100</v>
      </c>
      <c r="H570" s="31">
        <v>25.392670157068</v>
      </c>
      <c r="I570" s="5">
        <v>6.0209424083769996</v>
      </c>
      <c r="J570" s="5">
        <v>26.308900523559998</v>
      </c>
      <c r="K570" s="5">
        <v>1.767015706806</v>
      </c>
      <c r="L570" s="5">
        <v>8.9005235602090007</v>
      </c>
      <c r="M570" s="5">
        <v>14.921465968586</v>
      </c>
      <c r="N570" s="5">
        <v>88.481675392669999</v>
      </c>
      <c r="O570" s="5">
        <v>6.5445026178010002</v>
      </c>
      <c r="P570" s="5">
        <v>1.8324607329839999</v>
      </c>
      <c r="Q570" s="30">
        <v>180.17015706806299</v>
      </c>
    </row>
    <row r="572" spans="2:22" x14ac:dyDescent="0.2">
      <c r="B572" s="22" t="str">
        <f xml:space="preserve"> HYPERLINK("#'目次'!B45", "[39]")</f>
        <v>[39]</v>
      </c>
      <c r="C572" s="56" t="s">
        <v>412</v>
      </c>
      <c r="D572" s="57"/>
      <c r="E572" s="57"/>
      <c r="F572" s="57"/>
      <c r="G572" s="57"/>
      <c r="H572" s="57"/>
      <c r="I572" s="57"/>
      <c r="J572" s="57"/>
      <c r="K572" s="57"/>
      <c r="L572" s="57"/>
      <c r="M572" s="57"/>
      <c r="N572" s="57"/>
      <c r="O572" s="57"/>
      <c r="P572" s="57"/>
      <c r="Q572" s="57"/>
      <c r="R572" s="57"/>
      <c r="S572" s="57"/>
      <c r="T572" s="57"/>
      <c r="U572" s="57"/>
      <c r="V572" s="57"/>
    </row>
    <row r="575" spans="2:22" x14ac:dyDescent="0.2">
      <c r="C575" s="56" t="s">
        <v>12</v>
      </c>
      <c r="D575" s="57"/>
      <c r="E575" s="57"/>
      <c r="F575" s="57"/>
      <c r="G575" s="57"/>
      <c r="H575" s="57"/>
      <c r="I575" s="57"/>
      <c r="J575" s="57"/>
      <c r="K575" s="57"/>
      <c r="L575" s="57"/>
      <c r="M575" s="57"/>
      <c r="N575" s="57"/>
      <c r="O575" s="57"/>
      <c r="P575" s="57"/>
      <c r="Q575" s="57"/>
      <c r="R575" s="57"/>
      <c r="S575" s="57"/>
      <c r="T575" s="57"/>
      <c r="U575" s="57"/>
      <c r="V575" s="57"/>
    </row>
    <row r="576" spans="2:22" ht="52" x14ac:dyDescent="0.2">
      <c r="E576" s="58"/>
      <c r="F576" s="59"/>
      <c r="G576" s="24" t="s">
        <v>13</v>
      </c>
      <c r="H576" s="20" t="s">
        <v>413</v>
      </c>
      <c r="I576" s="3" t="s">
        <v>414</v>
      </c>
      <c r="J576" s="3" t="s">
        <v>415</v>
      </c>
      <c r="K576" s="3" t="s">
        <v>416</v>
      </c>
      <c r="L576" s="3" t="s">
        <v>90</v>
      </c>
      <c r="M576" s="3" t="s">
        <v>52</v>
      </c>
      <c r="N576" s="25" t="s">
        <v>417</v>
      </c>
    </row>
    <row r="577" spans="2:25" x14ac:dyDescent="0.2">
      <c r="E577" s="60"/>
      <c r="F577" s="61"/>
      <c r="G577" s="19"/>
      <c r="H577" s="28"/>
      <c r="I577" s="6"/>
      <c r="J577" s="6"/>
      <c r="K577" s="6"/>
      <c r="L577" s="6"/>
      <c r="M577" s="6"/>
      <c r="N577" s="21"/>
    </row>
    <row r="578" spans="2:25" x14ac:dyDescent="0.2">
      <c r="E578" s="7" t="s">
        <v>18</v>
      </c>
      <c r="F578" s="8"/>
      <c r="G578" s="23">
        <v>1367</v>
      </c>
      <c r="H578" s="18">
        <v>592</v>
      </c>
      <c r="I578" s="4">
        <v>21</v>
      </c>
      <c r="J578" s="4">
        <v>172</v>
      </c>
      <c r="K578" s="4">
        <v>428</v>
      </c>
      <c r="L578" s="4">
        <v>120</v>
      </c>
      <c r="M578" s="4">
        <v>34</v>
      </c>
      <c r="N578" s="32">
        <v>785</v>
      </c>
    </row>
    <row r="579" spans="2:25" x14ac:dyDescent="0.2">
      <c r="E579" s="14"/>
      <c r="F579" s="11"/>
      <c r="G579" s="9">
        <v>100</v>
      </c>
      <c r="H579" s="15">
        <v>43.306510607169002</v>
      </c>
      <c r="I579" s="1">
        <v>1.5362106803219999</v>
      </c>
      <c r="J579" s="1">
        <v>12.582297000732</v>
      </c>
      <c r="K579" s="1">
        <v>31.309436722750998</v>
      </c>
      <c r="L579" s="1">
        <v>8.778346744696</v>
      </c>
      <c r="M579" s="1">
        <v>2.4871982443310001</v>
      </c>
      <c r="N579" s="10">
        <v>57.425018288221999</v>
      </c>
    </row>
    <row r="580" spans="2:25" x14ac:dyDescent="0.2">
      <c r="E580" s="7" t="s">
        <v>19</v>
      </c>
      <c r="F580" s="8"/>
      <c r="G580" s="12">
        <v>1006</v>
      </c>
      <c r="H580" s="13">
        <v>299</v>
      </c>
      <c r="I580" s="2">
        <v>38</v>
      </c>
      <c r="J580" s="2">
        <v>510</v>
      </c>
      <c r="K580" s="2">
        <v>143</v>
      </c>
      <c r="L580" s="2">
        <v>16</v>
      </c>
      <c r="M580" s="2">
        <v>0</v>
      </c>
      <c r="N580" s="16">
        <v>847</v>
      </c>
    </row>
    <row r="581" spans="2:25" x14ac:dyDescent="0.2">
      <c r="E581" s="14"/>
      <c r="F581" s="11"/>
      <c r="G581" s="9">
        <v>100</v>
      </c>
      <c r="H581" s="15">
        <v>29.721669980119</v>
      </c>
      <c r="I581" s="1">
        <v>3.777335984095</v>
      </c>
      <c r="J581" s="1">
        <v>50.695825049702002</v>
      </c>
      <c r="K581" s="1">
        <v>14.214711729622</v>
      </c>
      <c r="L581" s="1">
        <v>1.590457256461</v>
      </c>
      <c r="M581" s="27" t="s">
        <v>17</v>
      </c>
      <c r="N581" s="10">
        <v>84.194831013916996</v>
      </c>
    </row>
    <row r="582" spans="2:25" x14ac:dyDescent="0.2">
      <c r="E582" s="7" t="s">
        <v>20</v>
      </c>
      <c r="F582" s="8"/>
      <c r="G582" s="12">
        <v>1043</v>
      </c>
      <c r="H582" s="13">
        <v>322</v>
      </c>
      <c r="I582" s="2">
        <v>29</v>
      </c>
      <c r="J582" s="2">
        <v>542</v>
      </c>
      <c r="K582" s="2">
        <v>141</v>
      </c>
      <c r="L582" s="2">
        <v>5</v>
      </c>
      <c r="M582" s="2">
        <v>4</v>
      </c>
      <c r="N582" s="16">
        <v>893</v>
      </c>
    </row>
    <row r="583" spans="2:25" x14ac:dyDescent="0.2">
      <c r="E583" s="14"/>
      <c r="F583" s="11"/>
      <c r="G583" s="9">
        <v>100</v>
      </c>
      <c r="H583" s="15">
        <v>30.872483221477001</v>
      </c>
      <c r="I583" s="1">
        <v>2.780441035475</v>
      </c>
      <c r="J583" s="1">
        <v>51.965484180249</v>
      </c>
      <c r="K583" s="1">
        <v>13.518696069032</v>
      </c>
      <c r="L583" s="1">
        <v>0.47938638542700002</v>
      </c>
      <c r="M583" s="1">
        <v>0.38350910834099999</v>
      </c>
      <c r="N583" s="10">
        <v>85.618408437200003</v>
      </c>
    </row>
    <row r="584" spans="2:25" x14ac:dyDescent="0.2">
      <c r="E584" s="7" t="s">
        <v>21</v>
      </c>
      <c r="F584" s="8"/>
      <c r="G584" s="12">
        <v>1528</v>
      </c>
      <c r="H584" s="13">
        <v>444</v>
      </c>
      <c r="I584" s="2">
        <v>42</v>
      </c>
      <c r="J584" s="2">
        <v>734</v>
      </c>
      <c r="K584" s="2">
        <v>151</v>
      </c>
      <c r="L584" s="2">
        <v>116</v>
      </c>
      <c r="M584" s="2">
        <v>41</v>
      </c>
      <c r="N584" s="16">
        <v>1220</v>
      </c>
    </row>
    <row r="585" spans="2:25" x14ac:dyDescent="0.2">
      <c r="E585" s="17"/>
      <c r="F585" s="26"/>
      <c r="G585" s="29">
        <v>100</v>
      </c>
      <c r="H585" s="31">
        <v>29.057591623036998</v>
      </c>
      <c r="I585" s="5">
        <v>2.7486910994759999</v>
      </c>
      <c r="J585" s="5">
        <v>48.036649214660002</v>
      </c>
      <c r="K585" s="5">
        <v>9.8821989528799996</v>
      </c>
      <c r="L585" s="5">
        <v>7.5916230366489996</v>
      </c>
      <c r="M585" s="5">
        <v>2.6832460732980001</v>
      </c>
      <c r="N585" s="30">
        <v>79.842931937173006</v>
      </c>
    </row>
    <row r="587" spans="2:25" x14ac:dyDescent="0.2">
      <c r="B587" s="22" t="str">
        <f xml:space="preserve"> HYPERLINK("#'目次'!B46", "[40]")</f>
        <v>[40]</v>
      </c>
      <c r="C587" s="56" t="s">
        <v>420</v>
      </c>
      <c r="D587" s="57"/>
      <c r="E587" s="57"/>
      <c r="F587" s="57"/>
      <c r="G587" s="57"/>
      <c r="H587" s="57"/>
      <c r="I587" s="57"/>
      <c r="J587" s="57"/>
      <c r="K587" s="57"/>
      <c r="L587" s="57"/>
      <c r="M587" s="57"/>
      <c r="N587" s="57"/>
      <c r="O587" s="57"/>
      <c r="P587" s="57"/>
      <c r="Q587" s="57"/>
      <c r="R587" s="57"/>
      <c r="S587" s="57"/>
      <c r="T587" s="57"/>
      <c r="U587" s="57"/>
      <c r="V587" s="57"/>
    </row>
    <row r="590" spans="2:25" x14ac:dyDescent="0.2">
      <c r="C590" s="56" t="s">
        <v>12</v>
      </c>
      <c r="D590" s="57"/>
      <c r="E590" s="57"/>
      <c r="F590" s="57"/>
      <c r="G590" s="57"/>
      <c r="H590" s="57"/>
      <c r="I590" s="57"/>
      <c r="J590" s="57"/>
      <c r="K590" s="57"/>
      <c r="L590" s="57"/>
      <c r="M590" s="57"/>
      <c r="N590" s="57"/>
      <c r="O590" s="57"/>
      <c r="P590" s="57"/>
      <c r="Q590" s="57"/>
      <c r="R590" s="57"/>
      <c r="S590" s="57"/>
      <c r="T590" s="57"/>
      <c r="U590" s="57"/>
      <c r="V590" s="57"/>
    </row>
    <row r="591" spans="2:25" ht="78" x14ac:dyDescent="0.2">
      <c r="E591" s="58"/>
      <c r="F591" s="59"/>
      <c r="G591" s="24" t="s">
        <v>13</v>
      </c>
      <c r="H591" s="20" t="s">
        <v>421</v>
      </c>
      <c r="I591" s="3" t="s">
        <v>422</v>
      </c>
      <c r="J591" s="3" t="s">
        <v>423</v>
      </c>
      <c r="K591" s="3" t="s">
        <v>424</v>
      </c>
      <c r="L591" s="3" t="s">
        <v>425</v>
      </c>
      <c r="M591" s="3" t="s">
        <v>426</v>
      </c>
      <c r="N591" s="3" t="s">
        <v>427</v>
      </c>
      <c r="O591" s="3" t="s">
        <v>428</v>
      </c>
      <c r="P591" s="3" t="s">
        <v>429</v>
      </c>
      <c r="Q591" s="3" t="s">
        <v>430</v>
      </c>
      <c r="R591" s="3" t="s">
        <v>431</v>
      </c>
      <c r="S591" s="3" t="s">
        <v>432</v>
      </c>
      <c r="T591" s="3" t="s">
        <v>61</v>
      </c>
      <c r="U591" s="3" t="s">
        <v>433</v>
      </c>
      <c r="V591" s="3" t="s">
        <v>434</v>
      </c>
      <c r="W591" s="3" t="s">
        <v>52</v>
      </c>
      <c r="X591" s="3" t="s">
        <v>435</v>
      </c>
      <c r="Y591" s="25" t="s">
        <v>112</v>
      </c>
    </row>
    <row r="592" spans="2:25" x14ac:dyDescent="0.2">
      <c r="E592" s="60"/>
      <c r="F592" s="61"/>
      <c r="G592" s="19"/>
      <c r="H592" s="28"/>
      <c r="I592" s="6"/>
      <c r="J592" s="6"/>
      <c r="K592" s="6"/>
      <c r="L592" s="6"/>
      <c r="M592" s="6"/>
      <c r="N592" s="6"/>
      <c r="O592" s="6"/>
      <c r="P592" s="6"/>
      <c r="Q592" s="6"/>
      <c r="R592" s="6"/>
      <c r="S592" s="6"/>
      <c r="T592" s="6"/>
      <c r="U592" s="6"/>
      <c r="V592" s="6"/>
      <c r="W592" s="6"/>
      <c r="X592" s="6"/>
      <c r="Y592" s="21"/>
    </row>
    <row r="593" spans="2:25" x14ac:dyDescent="0.2">
      <c r="E593" s="7" t="s">
        <v>18</v>
      </c>
      <c r="F593" s="8"/>
      <c r="G593" s="23">
        <v>1367</v>
      </c>
      <c r="H593" s="18">
        <v>237</v>
      </c>
      <c r="I593" s="4">
        <v>217</v>
      </c>
      <c r="J593" s="4">
        <v>38</v>
      </c>
      <c r="K593" s="4">
        <v>58</v>
      </c>
      <c r="L593" s="4">
        <v>38</v>
      </c>
      <c r="M593" s="4">
        <v>41</v>
      </c>
      <c r="N593" s="4">
        <v>41</v>
      </c>
      <c r="O593" s="4">
        <v>22</v>
      </c>
      <c r="P593" s="4">
        <v>9</v>
      </c>
      <c r="Q593" s="4">
        <v>7</v>
      </c>
      <c r="R593" s="4">
        <v>53</v>
      </c>
      <c r="S593" s="4">
        <v>80</v>
      </c>
      <c r="T593" s="4">
        <v>54</v>
      </c>
      <c r="U593" s="4">
        <v>261</v>
      </c>
      <c r="V593" s="4">
        <v>479</v>
      </c>
      <c r="W593" s="4">
        <v>82</v>
      </c>
      <c r="X593" s="4">
        <v>545</v>
      </c>
      <c r="Y593" s="32">
        <v>1717</v>
      </c>
    </row>
    <row r="594" spans="2:25" x14ac:dyDescent="0.2">
      <c r="E594" s="14"/>
      <c r="F594" s="11"/>
      <c r="G594" s="9">
        <v>100</v>
      </c>
      <c r="H594" s="15">
        <v>17.337234820774999</v>
      </c>
      <c r="I594" s="1">
        <v>15.874177029993</v>
      </c>
      <c r="J594" s="1">
        <v>2.7798098024870002</v>
      </c>
      <c r="K594" s="1">
        <v>4.2428675932699997</v>
      </c>
      <c r="L594" s="1">
        <v>2.7798098024870002</v>
      </c>
      <c r="M594" s="1">
        <v>2.9992684711050002</v>
      </c>
      <c r="N594" s="1">
        <v>2.9992684711050002</v>
      </c>
      <c r="O594" s="1">
        <v>1.609363569861</v>
      </c>
      <c r="P594" s="1">
        <v>0.65837600585199996</v>
      </c>
      <c r="Q594" s="1">
        <v>0.51207022677400005</v>
      </c>
      <c r="R594" s="1">
        <v>3.8771031455739999</v>
      </c>
      <c r="S594" s="1">
        <v>5.852231163131</v>
      </c>
      <c r="T594" s="1">
        <v>3.9502560351130001</v>
      </c>
      <c r="U594" s="1">
        <v>19.092904169714998</v>
      </c>
      <c r="V594" s="1">
        <v>35.040234089247001</v>
      </c>
      <c r="W594" s="1">
        <v>5.9985369422090002</v>
      </c>
      <c r="X594" s="1">
        <v>39.868324798830002</v>
      </c>
      <c r="Y594" s="10">
        <v>125.603511338698</v>
      </c>
    </row>
    <row r="595" spans="2:25" x14ac:dyDescent="0.2">
      <c r="E595" s="7" t="s">
        <v>19</v>
      </c>
      <c r="F595" s="8"/>
      <c r="G595" s="12">
        <v>1006</v>
      </c>
      <c r="H595" s="13">
        <v>159</v>
      </c>
      <c r="I595" s="2">
        <v>191</v>
      </c>
      <c r="J595" s="2">
        <v>218</v>
      </c>
      <c r="K595" s="2">
        <v>76</v>
      </c>
      <c r="L595" s="2">
        <v>151</v>
      </c>
      <c r="M595" s="2">
        <v>196</v>
      </c>
      <c r="N595" s="2">
        <v>151</v>
      </c>
      <c r="O595" s="2">
        <v>66</v>
      </c>
      <c r="P595" s="2">
        <v>80</v>
      </c>
      <c r="Q595" s="2">
        <v>65</v>
      </c>
      <c r="R595" s="2">
        <v>411</v>
      </c>
      <c r="S595" s="2">
        <v>296</v>
      </c>
      <c r="T595" s="2">
        <v>54</v>
      </c>
      <c r="U595" s="2">
        <v>162</v>
      </c>
      <c r="V595" s="2">
        <v>190</v>
      </c>
      <c r="W595" s="2">
        <v>13</v>
      </c>
      <c r="X595" s="2">
        <v>641</v>
      </c>
      <c r="Y595" s="16">
        <v>2479</v>
      </c>
    </row>
    <row r="596" spans="2:25" x14ac:dyDescent="0.2">
      <c r="E596" s="14"/>
      <c r="F596" s="11"/>
      <c r="G596" s="9">
        <v>100</v>
      </c>
      <c r="H596" s="15">
        <v>15.805168986083</v>
      </c>
      <c r="I596" s="1">
        <v>18.986083499006</v>
      </c>
      <c r="J596" s="1">
        <v>21.669980119283998</v>
      </c>
      <c r="K596" s="1">
        <v>7.5546719681910002</v>
      </c>
      <c r="L596" s="1">
        <v>15.009940357853001</v>
      </c>
      <c r="M596" s="1">
        <v>19.483101391649999</v>
      </c>
      <c r="N596" s="1">
        <v>15.009940357853001</v>
      </c>
      <c r="O596" s="1">
        <v>6.560636182903</v>
      </c>
      <c r="P596" s="1">
        <v>7.9522862823059999</v>
      </c>
      <c r="Q596" s="1">
        <v>6.4612326043739996</v>
      </c>
      <c r="R596" s="1">
        <v>40.854870775347997</v>
      </c>
      <c r="S596" s="1">
        <v>29.423459244532999</v>
      </c>
      <c r="T596" s="1">
        <v>5.3677932405569999</v>
      </c>
      <c r="U596" s="1">
        <v>16.103379721669999</v>
      </c>
      <c r="V596" s="1">
        <v>18.886679920477</v>
      </c>
      <c r="W596" s="1">
        <v>1.292246520875</v>
      </c>
      <c r="X596" s="1">
        <v>63.717693836978</v>
      </c>
      <c r="Y596" s="10">
        <v>246.42147117296199</v>
      </c>
    </row>
    <row r="597" spans="2:25" x14ac:dyDescent="0.2">
      <c r="E597" s="7" t="s">
        <v>20</v>
      </c>
      <c r="F597" s="8"/>
      <c r="G597" s="12">
        <v>1043</v>
      </c>
      <c r="H597" s="13">
        <v>32</v>
      </c>
      <c r="I597" s="2">
        <v>60</v>
      </c>
      <c r="J597" s="2">
        <v>82</v>
      </c>
      <c r="K597" s="2">
        <v>11</v>
      </c>
      <c r="L597" s="2">
        <v>35</v>
      </c>
      <c r="M597" s="2">
        <v>48</v>
      </c>
      <c r="N597" s="2">
        <v>39</v>
      </c>
      <c r="O597" s="2">
        <v>12</v>
      </c>
      <c r="P597" s="2">
        <v>15</v>
      </c>
      <c r="Q597" s="2">
        <v>5</v>
      </c>
      <c r="R597" s="2">
        <v>87</v>
      </c>
      <c r="S597" s="2">
        <v>118</v>
      </c>
      <c r="T597" s="2">
        <v>47</v>
      </c>
      <c r="U597" s="2">
        <v>255</v>
      </c>
      <c r="V597" s="2">
        <v>434</v>
      </c>
      <c r="W597" s="2">
        <v>9</v>
      </c>
      <c r="X597" s="2">
        <v>345</v>
      </c>
      <c r="Y597" s="16">
        <v>1289</v>
      </c>
    </row>
    <row r="598" spans="2:25" x14ac:dyDescent="0.2">
      <c r="E598" s="14"/>
      <c r="F598" s="11"/>
      <c r="G598" s="9">
        <v>100</v>
      </c>
      <c r="H598" s="15">
        <v>3.0680728667310002</v>
      </c>
      <c r="I598" s="1">
        <v>5.7526366251200001</v>
      </c>
      <c r="J598" s="1">
        <v>7.8619367209969999</v>
      </c>
      <c r="K598" s="1">
        <v>1.054650047939</v>
      </c>
      <c r="L598" s="1">
        <v>3.355704697987</v>
      </c>
      <c r="M598" s="1">
        <v>4.6021093000960001</v>
      </c>
      <c r="N598" s="1">
        <v>3.7392138063279998</v>
      </c>
      <c r="O598" s="1">
        <v>1.150527325024</v>
      </c>
      <c r="P598" s="1">
        <v>1.43815915628</v>
      </c>
      <c r="Q598" s="1">
        <v>0.47938638542700002</v>
      </c>
      <c r="R598" s="1">
        <v>8.3413231064239994</v>
      </c>
      <c r="S598" s="1">
        <v>11.313518696069</v>
      </c>
      <c r="T598" s="1">
        <v>4.506232023011</v>
      </c>
      <c r="U598" s="1">
        <v>24.448705656759</v>
      </c>
      <c r="V598" s="1">
        <v>41.610738255034001</v>
      </c>
      <c r="W598" s="1">
        <v>0.86289549376800001</v>
      </c>
      <c r="X598" s="1">
        <v>33.077660594439003</v>
      </c>
      <c r="Y598" s="10">
        <v>123.585810162991</v>
      </c>
    </row>
    <row r="599" spans="2:25" x14ac:dyDescent="0.2">
      <c r="E599" s="7" t="s">
        <v>21</v>
      </c>
      <c r="F599" s="8"/>
      <c r="G599" s="12">
        <v>1528</v>
      </c>
      <c r="H599" s="13">
        <v>99</v>
      </c>
      <c r="I599" s="2">
        <v>144</v>
      </c>
      <c r="J599" s="2">
        <v>107</v>
      </c>
      <c r="K599" s="2">
        <v>25</v>
      </c>
      <c r="L599" s="2">
        <v>38</v>
      </c>
      <c r="M599" s="2">
        <v>76</v>
      </c>
      <c r="N599" s="2">
        <v>74</v>
      </c>
      <c r="O599" s="2">
        <v>20</v>
      </c>
      <c r="P599" s="2">
        <v>45</v>
      </c>
      <c r="Q599" s="2">
        <v>3</v>
      </c>
      <c r="R599" s="2">
        <v>123</v>
      </c>
      <c r="S599" s="2">
        <v>65</v>
      </c>
      <c r="T599" s="2">
        <v>145</v>
      </c>
      <c r="U599" s="2">
        <v>213</v>
      </c>
      <c r="V599" s="2">
        <v>604</v>
      </c>
      <c r="W599" s="2">
        <v>109</v>
      </c>
      <c r="X599" s="2">
        <v>602</v>
      </c>
      <c r="Y599" s="16">
        <v>1890</v>
      </c>
    </row>
    <row r="600" spans="2:25" x14ac:dyDescent="0.2">
      <c r="E600" s="17"/>
      <c r="F600" s="26"/>
      <c r="G600" s="29">
        <v>100</v>
      </c>
      <c r="H600" s="31">
        <v>6.4790575916230004</v>
      </c>
      <c r="I600" s="5">
        <v>9.4240837696340005</v>
      </c>
      <c r="J600" s="5">
        <v>7.0026178010470002</v>
      </c>
      <c r="K600" s="5">
        <v>1.63612565445</v>
      </c>
      <c r="L600" s="5">
        <v>2.486910994764</v>
      </c>
      <c r="M600" s="5">
        <v>4.9738219895290001</v>
      </c>
      <c r="N600" s="5">
        <v>4.8429319371729997</v>
      </c>
      <c r="O600" s="5">
        <v>1.30890052356</v>
      </c>
      <c r="P600" s="5">
        <v>2.94502617801</v>
      </c>
      <c r="Q600" s="5">
        <v>0.19633507853400001</v>
      </c>
      <c r="R600" s="5">
        <v>8.0497382198949996</v>
      </c>
      <c r="S600" s="5">
        <v>4.2539267015710003</v>
      </c>
      <c r="T600" s="5">
        <v>9.4895287958119994</v>
      </c>
      <c r="U600" s="5">
        <v>13.939790575916</v>
      </c>
      <c r="V600" s="5">
        <v>39.528795811518002</v>
      </c>
      <c r="W600" s="5">
        <v>7.1335078534029996</v>
      </c>
      <c r="X600" s="5">
        <v>39.397905759162001</v>
      </c>
      <c r="Y600" s="30">
        <v>123.69109947644</v>
      </c>
    </row>
    <row r="602" spans="2:25" x14ac:dyDescent="0.2">
      <c r="B602" s="22" t="str">
        <f xml:space="preserve"> HYPERLINK("#'目次'!B47", "[41]")</f>
        <v>[41]</v>
      </c>
      <c r="C602" s="56" t="s">
        <v>438</v>
      </c>
      <c r="D602" s="57"/>
      <c r="E602" s="57"/>
      <c r="F602" s="57"/>
      <c r="G602" s="57"/>
      <c r="H602" s="57"/>
      <c r="I602" s="57"/>
      <c r="J602" s="57"/>
      <c r="K602" s="57"/>
      <c r="L602" s="57"/>
      <c r="M602" s="57"/>
      <c r="N602" s="57"/>
      <c r="O602" s="57"/>
      <c r="P602" s="57"/>
      <c r="Q602" s="57"/>
      <c r="R602" s="57"/>
      <c r="S602" s="57"/>
      <c r="T602" s="57"/>
      <c r="U602" s="57"/>
      <c r="V602" s="57"/>
    </row>
    <row r="603" spans="2:25" x14ac:dyDescent="0.2">
      <c r="C603" s="50" t="s">
        <v>439</v>
      </c>
    </row>
    <row r="605" spans="2:25" x14ac:dyDescent="0.2">
      <c r="C605" s="56" t="s">
        <v>12</v>
      </c>
      <c r="D605" s="57"/>
      <c r="E605" s="57"/>
      <c r="F605" s="57"/>
      <c r="G605" s="57"/>
      <c r="H605" s="57"/>
      <c r="I605" s="57"/>
      <c r="J605" s="57"/>
      <c r="K605" s="57"/>
      <c r="L605" s="57"/>
      <c r="M605" s="57"/>
      <c r="N605" s="57"/>
      <c r="O605" s="57"/>
      <c r="P605" s="57"/>
      <c r="Q605" s="57"/>
      <c r="R605" s="57"/>
      <c r="S605" s="57"/>
      <c r="T605" s="57"/>
      <c r="U605" s="57"/>
      <c r="V605" s="57"/>
    </row>
    <row r="606" spans="2:25" ht="65" x14ac:dyDescent="0.2">
      <c r="E606" s="58"/>
      <c r="F606" s="59"/>
      <c r="G606" s="24" t="s">
        <v>13</v>
      </c>
      <c r="H606" s="20" t="s">
        <v>440</v>
      </c>
      <c r="I606" s="3" t="s">
        <v>441</v>
      </c>
      <c r="J606" s="3" t="s">
        <v>442</v>
      </c>
      <c r="K606" s="3" t="s">
        <v>443</v>
      </c>
      <c r="L606" s="3" t="s">
        <v>444</v>
      </c>
      <c r="M606" s="3" t="s">
        <v>445</v>
      </c>
      <c r="N606" s="3" t="s">
        <v>446</v>
      </c>
      <c r="O606" s="3" t="s">
        <v>447</v>
      </c>
      <c r="P606" s="3" t="s">
        <v>448</v>
      </c>
      <c r="Q606" s="3" t="s">
        <v>449</v>
      </c>
      <c r="R606" s="3" t="s">
        <v>450</v>
      </c>
      <c r="S606" s="3" t="s">
        <v>451</v>
      </c>
      <c r="T606" s="3" t="s">
        <v>61</v>
      </c>
      <c r="U606" s="3" t="s">
        <v>52</v>
      </c>
      <c r="V606" s="25" t="s">
        <v>112</v>
      </c>
    </row>
    <row r="607" spans="2:25" x14ac:dyDescent="0.2">
      <c r="E607" s="60"/>
      <c r="F607" s="61"/>
      <c r="G607" s="19"/>
      <c r="H607" s="28"/>
      <c r="I607" s="6"/>
      <c r="J607" s="6"/>
      <c r="K607" s="6"/>
      <c r="L607" s="6"/>
      <c r="M607" s="6"/>
      <c r="N607" s="6"/>
      <c r="O607" s="6"/>
      <c r="P607" s="6"/>
      <c r="Q607" s="6"/>
      <c r="R607" s="6"/>
      <c r="S607" s="6"/>
      <c r="T607" s="6"/>
      <c r="U607" s="6"/>
      <c r="V607" s="21"/>
    </row>
    <row r="608" spans="2:25" x14ac:dyDescent="0.2">
      <c r="E608" s="7" t="s">
        <v>18</v>
      </c>
      <c r="F608" s="8"/>
      <c r="G608" s="23">
        <v>740</v>
      </c>
      <c r="H608" s="18">
        <v>110</v>
      </c>
      <c r="I608" s="4">
        <v>107</v>
      </c>
      <c r="J608" s="4">
        <v>74</v>
      </c>
      <c r="K608" s="4">
        <v>82</v>
      </c>
      <c r="L608" s="4">
        <v>7</v>
      </c>
      <c r="M608" s="4">
        <v>46</v>
      </c>
      <c r="N608" s="4">
        <v>3</v>
      </c>
      <c r="O608" s="4">
        <v>92</v>
      </c>
      <c r="P608" s="4">
        <v>188</v>
      </c>
      <c r="Q608" s="4">
        <v>256</v>
      </c>
      <c r="R608" s="4">
        <v>126</v>
      </c>
      <c r="S608" s="4">
        <v>80</v>
      </c>
      <c r="T608" s="4">
        <v>67</v>
      </c>
      <c r="U608" s="4">
        <v>3</v>
      </c>
      <c r="V608" s="32">
        <v>1241</v>
      </c>
    </row>
    <row r="609" spans="2:22" x14ac:dyDescent="0.2">
      <c r="E609" s="14"/>
      <c r="F609" s="11"/>
      <c r="G609" s="9">
        <v>100</v>
      </c>
      <c r="H609" s="15">
        <v>14.864864864865</v>
      </c>
      <c r="I609" s="1">
        <v>14.459459459459</v>
      </c>
      <c r="J609" s="1">
        <v>10</v>
      </c>
      <c r="K609" s="1">
        <v>11.081081081081001</v>
      </c>
      <c r="L609" s="1">
        <v>0.94594594594600001</v>
      </c>
      <c r="M609" s="1">
        <v>6.216216216216</v>
      </c>
      <c r="N609" s="1">
        <v>0.40540540540499997</v>
      </c>
      <c r="O609" s="1">
        <v>12.432432432432</v>
      </c>
      <c r="P609" s="1">
        <v>25.405405405404998</v>
      </c>
      <c r="Q609" s="1">
        <v>34.594594594595002</v>
      </c>
      <c r="R609" s="1">
        <v>17.027027027027</v>
      </c>
      <c r="S609" s="1">
        <v>10.810810810811001</v>
      </c>
      <c r="T609" s="1">
        <v>9.0540540540539993</v>
      </c>
      <c r="U609" s="1">
        <v>0.40540540540499997</v>
      </c>
      <c r="V609" s="10">
        <v>167.70270270270299</v>
      </c>
    </row>
    <row r="610" spans="2:22" x14ac:dyDescent="0.2">
      <c r="E610" s="7" t="s">
        <v>19</v>
      </c>
      <c r="F610" s="8"/>
      <c r="G610" s="12">
        <v>352</v>
      </c>
      <c r="H610" s="13">
        <v>109</v>
      </c>
      <c r="I610" s="2">
        <v>62</v>
      </c>
      <c r="J610" s="2">
        <v>35</v>
      </c>
      <c r="K610" s="2">
        <v>36</v>
      </c>
      <c r="L610" s="2">
        <v>19</v>
      </c>
      <c r="M610" s="2">
        <v>32</v>
      </c>
      <c r="N610" s="2">
        <v>7</v>
      </c>
      <c r="O610" s="2">
        <v>91</v>
      </c>
      <c r="P610" s="2">
        <v>73</v>
      </c>
      <c r="Q610" s="2">
        <v>80</v>
      </c>
      <c r="R610" s="2">
        <v>20</v>
      </c>
      <c r="S610" s="2">
        <v>25</v>
      </c>
      <c r="T610" s="2">
        <v>96</v>
      </c>
      <c r="U610" s="2">
        <v>11</v>
      </c>
      <c r="V610" s="16">
        <v>696</v>
      </c>
    </row>
    <row r="611" spans="2:22" x14ac:dyDescent="0.2">
      <c r="E611" s="14"/>
      <c r="F611" s="11"/>
      <c r="G611" s="9">
        <v>100</v>
      </c>
      <c r="H611" s="15">
        <v>30.965909090909001</v>
      </c>
      <c r="I611" s="1">
        <v>17.613636363636001</v>
      </c>
      <c r="J611" s="1">
        <v>9.9431818181819995</v>
      </c>
      <c r="K611" s="1">
        <v>10.227272727273</v>
      </c>
      <c r="L611" s="1">
        <v>5.3977272727269998</v>
      </c>
      <c r="M611" s="1">
        <v>9.0909090909089993</v>
      </c>
      <c r="N611" s="1">
        <v>1.988636363636</v>
      </c>
      <c r="O611" s="1">
        <v>25.852272727273</v>
      </c>
      <c r="P611" s="1">
        <v>20.738636363636001</v>
      </c>
      <c r="Q611" s="1">
        <v>22.727272727273</v>
      </c>
      <c r="R611" s="1">
        <v>5.6818181818179996</v>
      </c>
      <c r="S611" s="1">
        <v>7.1022727272730002</v>
      </c>
      <c r="T611" s="1">
        <v>27.272727272727</v>
      </c>
      <c r="U611" s="1">
        <v>3.125</v>
      </c>
      <c r="V611" s="10">
        <v>197.727272727273</v>
      </c>
    </row>
    <row r="612" spans="2:22" x14ac:dyDescent="0.2">
      <c r="E612" s="7" t="s">
        <v>20</v>
      </c>
      <c r="F612" s="8"/>
      <c r="G612" s="12">
        <v>689</v>
      </c>
      <c r="H612" s="13">
        <v>230</v>
      </c>
      <c r="I612" s="2">
        <v>118</v>
      </c>
      <c r="J612" s="2">
        <v>64</v>
      </c>
      <c r="K612" s="2">
        <v>29</v>
      </c>
      <c r="L612" s="2">
        <v>7</v>
      </c>
      <c r="M612" s="2">
        <v>69</v>
      </c>
      <c r="N612" s="2">
        <v>0</v>
      </c>
      <c r="O612" s="2">
        <v>149</v>
      </c>
      <c r="P612" s="2">
        <v>80</v>
      </c>
      <c r="Q612" s="2">
        <v>146</v>
      </c>
      <c r="R612" s="2">
        <v>23</v>
      </c>
      <c r="S612" s="2">
        <v>25</v>
      </c>
      <c r="T612" s="2">
        <v>56</v>
      </c>
      <c r="U612" s="2">
        <v>13</v>
      </c>
      <c r="V612" s="16">
        <v>1009</v>
      </c>
    </row>
    <row r="613" spans="2:22" x14ac:dyDescent="0.2">
      <c r="E613" s="14"/>
      <c r="F613" s="11"/>
      <c r="G613" s="9">
        <v>100</v>
      </c>
      <c r="H613" s="15">
        <v>33.381712626995999</v>
      </c>
      <c r="I613" s="1">
        <v>17.126269956459002</v>
      </c>
      <c r="J613" s="1">
        <v>9.2888243831640001</v>
      </c>
      <c r="K613" s="1">
        <v>4.2089985486210004</v>
      </c>
      <c r="L613" s="1">
        <v>1.015965166909</v>
      </c>
      <c r="M613" s="1">
        <v>10.014513788099</v>
      </c>
      <c r="N613" s="27" t="s">
        <v>17</v>
      </c>
      <c r="O613" s="1">
        <v>21.625544267054</v>
      </c>
      <c r="P613" s="1">
        <v>11.611030478955</v>
      </c>
      <c r="Q613" s="1">
        <v>21.190130624093001</v>
      </c>
      <c r="R613" s="1">
        <v>3.3381712627</v>
      </c>
      <c r="S613" s="1">
        <v>3.6284470246730001</v>
      </c>
      <c r="T613" s="1">
        <v>8.1277213352689994</v>
      </c>
      <c r="U613" s="1">
        <v>1.88679245283</v>
      </c>
      <c r="V613" s="10">
        <v>146.44412191582001</v>
      </c>
    </row>
    <row r="614" spans="2:22" x14ac:dyDescent="0.2">
      <c r="E614" s="7" t="s">
        <v>21</v>
      </c>
      <c r="F614" s="8"/>
      <c r="G614" s="12">
        <v>817</v>
      </c>
      <c r="H614" s="13">
        <v>222</v>
      </c>
      <c r="I614" s="2">
        <v>153</v>
      </c>
      <c r="J614" s="2">
        <v>61</v>
      </c>
      <c r="K614" s="2">
        <v>33</v>
      </c>
      <c r="L614" s="2">
        <v>4</v>
      </c>
      <c r="M614" s="2">
        <v>162</v>
      </c>
      <c r="N614" s="2">
        <v>2</v>
      </c>
      <c r="O614" s="2">
        <v>321</v>
      </c>
      <c r="P614" s="2">
        <v>166</v>
      </c>
      <c r="Q614" s="2">
        <v>142</v>
      </c>
      <c r="R614" s="2">
        <v>25</v>
      </c>
      <c r="S614" s="2">
        <v>33</v>
      </c>
      <c r="T614" s="2">
        <v>67</v>
      </c>
      <c r="U614" s="2">
        <v>18</v>
      </c>
      <c r="V614" s="16">
        <v>1409</v>
      </c>
    </row>
    <row r="615" spans="2:22" x14ac:dyDescent="0.2">
      <c r="E615" s="17"/>
      <c r="F615" s="26"/>
      <c r="G615" s="29">
        <v>100</v>
      </c>
      <c r="H615" s="31">
        <v>27.172582619339</v>
      </c>
      <c r="I615" s="5">
        <v>18.727050183599001</v>
      </c>
      <c r="J615" s="5">
        <v>7.4663402692779997</v>
      </c>
      <c r="K615" s="5">
        <v>4.0391676866589998</v>
      </c>
      <c r="L615" s="5">
        <v>0.48959608323100001</v>
      </c>
      <c r="M615" s="5">
        <v>19.828641370869001</v>
      </c>
      <c r="N615" s="5">
        <v>0.244798041616</v>
      </c>
      <c r="O615" s="5">
        <v>39.290085679314998</v>
      </c>
      <c r="P615" s="5">
        <v>20.3182374541</v>
      </c>
      <c r="Q615" s="5">
        <v>17.380660954711999</v>
      </c>
      <c r="R615" s="5">
        <v>3.0599755201960002</v>
      </c>
      <c r="S615" s="5">
        <v>4.0391676866589998</v>
      </c>
      <c r="T615" s="5">
        <v>8.2007343941249999</v>
      </c>
      <c r="U615" s="5">
        <v>2.203182374541</v>
      </c>
      <c r="V615" s="30">
        <v>172.46022031823699</v>
      </c>
    </row>
    <row r="617" spans="2:22" x14ac:dyDescent="0.2">
      <c r="B617" s="22" t="str">
        <f xml:space="preserve"> HYPERLINK("#'目次'!B48", "[42]")</f>
        <v>[42]</v>
      </c>
      <c r="C617" s="56" t="s">
        <v>455</v>
      </c>
      <c r="D617" s="57"/>
      <c r="E617" s="57"/>
      <c r="F617" s="57"/>
      <c r="G617" s="57"/>
      <c r="H617" s="57"/>
      <c r="I617" s="57"/>
      <c r="J617" s="57"/>
      <c r="K617" s="57"/>
      <c r="L617" s="57"/>
      <c r="M617" s="57"/>
      <c r="N617" s="57"/>
      <c r="O617" s="57"/>
      <c r="P617" s="57"/>
      <c r="Q617" s="57"/>
      <c r="R617" s="57"/>
      <c r="S617" s="57"/>
      <c r="T617" s="57"/>
      <c r="U617" s="57"/>
      <c r="V617" s="57"/>
    </row>
    <row r="620" spans="2:22" x14ac:dyDescent="0.2">
      <c r="C620" s="56" t="s">
        <v>12</v>
      </c>
      <c r="D620" s="57"/>
      <c r="E620" s="57"/>
      <c r="F620" s="57"/>
      <c r="G620" s="57"/>
      <c r="H620" s="57"/>
      <c r="I620" s="57"/>
      <c r="J620" s="57"/>
      <c r="K620" s="57"/>
      <c r="L620" s="57"/>
      <c r="M620" s="57"/>
      <c r="N620" s="57"/>
      <c r="O620" s="57"/>
      <c r="P620" s="57"/>
      <c r="Q620" s="57"/>
      <c r="R620" s="57"/>
      <c r="S620" s="57"/>
      <c r="T620" s="57"/>
      <c r="U620" s="57"/>
      <c r="V620" s="57"/>
    </row>
    <row r="621" spans="2:22" ht="65" x14ac:dyDescent="0.2">
      <c r="E621" s="58"/>
      <c r="F621" s="59"/>
      <c r="G621" s="24" t="s">
        <v>13</v>
      </c>
      <c r="H621" s="20" t="s">
        <v>456</v>
      </c>
      <c r="I621" s="3" t="s">
        <v>457</v>
      </c>
      <c r="J621" s="3" t="s">
        <v>458</v>
      </c>
      <c r="K621" s="3" t="s">
        <v>459</v>
      </c>
      <c r="L621" s="3" t="s">
        <v>460</v>
      </c>
      <c r="M621" s="3" t="s">
        <v>461</v>
      </c>
      <c r="N621" s="3" t="s">
        <v>462</v>
      </c>
      <c r="O621" s="3" t="s">
        <v>463</v>
      </c>
      <c r="P621" s="3" t="s">
        <v>464</v>
      </c>
      <c r="Q621" s="3" t="s">
        <v>61</v>
      </c>
      <c r="R621" s="3" t="s">
        <v>465</v>
      </c>
      <c r="S621" s="3" t="s">
        <v>52</v>
      </c>
      <c r="T621" s="3" t="s">
        <v>466</v>
      </c>
      <c r="U621" s="25" t="s">
        <v>112</v>
      </c>
    </row>
    <row r="622" spans="2:22" x14ac:dyDescent="0.2">
      <c r="E622" s="60"/>
      <c r="F622" s="61"/>
      <c r="G622" s="19"/>
      <c r="H622" s="28"/>
      <c r="I622" s="6"/>
      <c r="J622" s="6"/>
      <c r="K622" s="6"/>
      <c r="L622" s="6"/>
      <c r="M622" s="6"/>
      <c r="N622" s="6"/>
      <c r="O622" s="6"/>
      <c r="P622" s="6"/>
      <c r="Q622" s="6"/>
      <c r="R622" s="6"/>
      <c r="S622" s="6"/>
      <c r="T622" s="6"/>
      <c r="U622" s="21"/>
    </row>
    <row r="623" spans="2:22" x14ac:dyDescent="0.2">
      <c r="E623" s="7" t="s">
        <v>18</v>
      </c>
      <c r="F623" s="8"/>
      <c r="G623" s="23">
        <v>1367</v>
      </c>
      <c r="H623" s="18">
        <v>987</v>
      </c>
      <c r="I623" s="4">
        <v>489</v>
      </c>
      <c r="J623" s="4">
        <v>1112</v>
      </c>
      <c r="K623" s="4">
        <v>689</v>
      </c>
      <c r="L623" s="4">
        <v>646</v>
      </c>
      <c r="M623" s="4">
        <v>651</v>
      </c>
      <c r="N623" s="4">
        <v>201</v>
      </c>
      <c r="O623" s="4">
        <v>563</v>
      </c>
      <c r="P623" s="4">
        <v>121</v>
      </c>
      <c r="Q623" s="4">
        <v>19</v>
      </c>
      <c r="R623" s="4">
        <v>3</v>
      </c>
      <c r="S623" s="4">
        <v>201</v>
      </c>
      <c r="T623" s="4">
        <v>1163</v>
      </c>
      <c r="U623" s="32">
        <v>5682</v>
      </c>
    </row>
    <row r="624" spans="2:22" x14ac:dyDescent="0.2">
      <c r="E624" s="14"/>
      <c r="F624" s="11"/>
      <c r="G624" s="9">
        <v>100</v>
      </c>
      <c r="H624" s="15">
        <v>72.201901975127996</v>
      </c>
      <c r="I624" s="1">
        <v>35.771762984638002</v>
      </c>
      <c r="J624" s="1">
        <v>81.346013167519999</v>
      </c>
      <c r="K624" s="1">
        <v>50.402340892464998</v>
      </c>
      <c r="L624" s="1">
        <v>47.256766642282003</v>
      </c>
      <c r="M624" s="1">
        <v>47.622531089977997</v>
      </c>
      <c r="N624" s="1">
        <v>14.703730797365999</v>
      </c>
      <c r="O624" s="1">
        <v>41.185076810533999</v>
      </c>
      <c r="P624" s="1">
        <v>8.8514996342359993</v>
      </c>
      <c r="Q624" s="1">
        <v>1.3899049012439999</v>
      </c>
      <c r="R624" s="1">
        <v>0.219458668617</v>
      </c>
      <c r="S624" s="1">
        <v>14.703730797365999</v>
      </c>
      <c r="T624" s="1">
        <v>85.076810534016005</v>
      </c>
      <c r="U624" s="10">
        <v>415.65471836137499</v>
      </c>
    </row>
    <row r="625" spans="2:22" x14ac:dyDescent="0.2">
      <c r="E625" s="7" t="s">
        <v>19</v>
      </c>
      <c r="F625" s="8"/>
      <c r="G625" s="12">
        <v>1006</v>
      </c>
      <c r="H625" s="13">
        <v>778</v>
      </c>
      <c r="I625" s="2">
        <v>268</v>
      </c>
      <c r="J625" s="2">
        <v>894</v>
      </c>
      <c r="K625" s="2">
        <v>727</v>
      </c>
      <c r="L625" s="2">
        <v>256</v>
      </c>
      <c r="M625" s="2">
        <v>682</v>
      </c>
      <c r="N625" s="2">
        <v>518</v>
      </c>
      <c r="O625" s="2">
        <v>748</v>
      </c>
      <c r="P625" s="2">
        <v>189</v>
      </c>
      <c r="Q625" s="2">
        <v>40</v>
      </c>
      <c r="R625" s="2">
        <v>7</v>
      </c>
      <c r="S625" s="2">
        <v>4</v>
      </c>
      <c r="T625" s="2">
        <v>995</v>
      </c>
      <c r="U625" s="16">
        <v>5111</v>
      </c>
    </row>
    <row r="626" spans="2:22" x14ac:dyDescent="0.2">
      <c r="E626" s="14"/>
      <c r="F626" s="11"/>
      <c r="G626" s="9">
        <v>100</v>
      </c>
      <c r="H626" s="15">
        <v>77.335984095426994</v>
      </c>
      <c r="I626" s="1">
        <v>26.640159045726001</v>
      </c>
      <c r="J626" s="1">
        <v>88.866799204770999</v>
      </c>
      <c r="K626" s="1">
        <v>72.266401590456994</v>
      </c>
      <c r="L626" s="1">
        <v>25.44731610338</v>
      </c>
      <c r="M626" s="1">
        <v>67.793240556659995</v>
      </c>
      <c r="N626" s="1">
        <v>51.491053677932001</v>
      </c>
      <c r="O626" s="1">
        <v>74.353876739563006</v>
      </c>
      <c r="P626" s="1">
        <v>18.787276341948001</v>
      </c>
      <c r="Q626" s="1">
        <v>3.9761431411529999</v>
      </c>
      <c r="R626" s="1">
        <v>0.69582504970199999</v>
      </c>
      <c r="S626" s="1">
        <v>0.39761431411499998</v>
      </c>
      <c r="T626" s="1">
        <v>98.906560636183002</v>
      </c>
      <c r="U626" s="10">
        <v>508.05168986083498</v>
      </c>
    </row>
    <row r="627" spans="2:22" x14ac:dyDescent="0.2">
      <c r="E627" s="7" t="s">
        <v>20</v>
      </c>
      <c r="F627" s="8"/>
      <c r="G627" s="12">
        <v>1043</v>
      </c>
      <c r="H627" s="13">
        <v>946</v>
      </c>
      <c r="I627" s="2">
        <v>160</v>
      </c>
      <c r="J627" s="2">
        <v>1001</v>
      </c>
      <c r="K627" s="2">
        <v>944</v>
      </c>
      <c r="L627" s="2">
        <v>288</v>
      </c>
      <c r="M627" s="2">
        <v>720</v>
      </c>
      <c r="N627" s="2">
        <v>354</v>
      </c>
      <c r="O627" s="2">
        <v>545</v>
      </c>
      <c r="P627" s="2">
        <v>36</v>
      </c>
      <c r="Q627" s="2">
        <v>28</v>
      </c>
      <c r="R627" s="2">
        <v>2</v>
      </c>
      <c r="S627" s="2">
        <v>3</v>
      </c>
      <c r="T627" s="2">
        <v>1038</v>
      </c>
      <c r="U627" s="16">
        <v>5027</v>
      </c>
    </row>
    <row r="628" spans="2:22" x14ac:dyDescent="0.2">
      <c r="E628" s="14"/>
      <c r="F628" s="11"/>
      <c r="G628" s="9">
        <v>100</v>
      </c>
      <c r="H628" s="15">
        <v>90.699904122722998</v>
      </c>
      <c r="I628" s="1">
        <v>15.340364333653</v>
      </c>
      <c r="J628" s="1">
        <v>95.973154362415997</v>
      </c>
      <c r="K628" s="1">
        <v>90.508149568552</v>
      </c>
      <c r="L628" s="1">
        <v>27.612655800574998</v>
      </c>
      <c r="M628" s="1">
        <v>69.031639501437994</v>
      </c>
      <c r="N628" s="1">
        <v>33.940556088207003</v>
      </c>
      <c r="O628" s="1">
        <v>52.253116011505</v>
      </c>
      <c r="P628" s="1">
        <v>3.451581975072</v>
      </c>
      <c r="Q628" s="1">
        <v>2.6845637583889999</v>
      </c>
      <c r="R628" s="1">
        <v>0.19175455417100001</v>
      </c>
      <c r="S628" s="1">
        <v>0.287631831256</v>
      </c>
      <c r="T628" s="1">
        <v>99.520613614572994</v>
      </c>
      <c r="U628" s="10">
        <v>481.97507190795801</v>
      </c>
    </row>
    <row r="629" spans="2:22" x14ac:dyDescent="0.2">
      <c r="E629" s="7" t="s">
        <v>21</v>
      </c>
      <c r="F629" s="8"/>
      <c r="G629" s="12">
        <v>1528</v>
      </c>
      <c r="H629" s="13">
        <v>488</v>
      </c>
      <c r="I629" s="2">
        <v>79</v>
      </c>
      <c r="J629" s="2">
        <v>1285</v>
      </c>
      <c r="K629" s="2">
        <v>1110</v>
      </c>
      <c r="L629" s="2">
        <v>530</v>
      </c>
      <c r="M629" s="2">
        <v>940</v>
      </c>
      <c r="N629" s="2">
        <v>809</v>
      </c>
      <c r="O629" s="2">
        <v>944</v>
      </c>
      <c r="P629" s="2">
        <v>142</v>
      </c>
      <c r="Q629" s="2">
        <v>31</v>
      </c>
      <c r="R629" s="2">
        <v>3</v>
      </c>
      <c r="S629" s="2">
        <v>147</v>
      </c>
      <c r="T629" s="2">
        <v>1378</v>
      </c>
      <c r="U629" s="16">
        <v>6508</v>
      </c>
    </row>
    <row r="630" spans="2:22" x14ac:dyDescent="0.2">
      <c r="E630" s="17"/>
      <c r="F630" s="26"/>
      <c r="G630" s="29">
        <v>100</v>
      </c>
      <c r="H630" s="31">
        <v>31.937172774869001</v>
      </c>
      <c r="I630" s="5">
        <v>5.1701570680630002</v>
      </c>
      <c r="J630" s="5">
        <v>84.096858638743001</v>
      </c>
      <c r="K630" s="5">
        <v>72.643979057592006</v>
      </c>
      <c r="L630" s="5">
        <v>34.685863874345998</v>
      </c>
      <c r="M630" s="5">
        <v>61.518324607330001</v>
      </c>
      <c r="N630" s="5">
        <v>52.945026178010004</v>
      </c>
      <c r="O630" s="5">
        <v>61.780104712041997</v>
      </c>
      <c r="P630" s="5">
        <v>9.2931937172769992</v>
      </c>
      <c r="Q630" s="5">
        <v>2.028795811518</v>
      </c>
      <c r="R630" s="5">
        <v>0.19633507853400001</v>
      </c>
      <c r="S630" s="5">
        <v>9.6204188481680006</v>
      </c>
      <c r="T630" s="5">
        <v>90.183246073297994</v>
      </c>
      <c r="U630" s="30">
        <v>425.91623036649202</v>
      </c>
    </row>
    <row r="632" spans="2:22" x14ac:dyDescent="0.2">
      <c r="B632" s="22" t="str">
        <f xml:space="preserve"> HYPERLINK("#'目次'!B49", "[43]")</f>
        <v>[43]</v>
      </c>
      <c r="C632" s="56" t="s">
        <v>469</v>
      </c>
      <c r="D632" s="57"/>
      <c r="E632" s="57"/>
      <c r="F632" s="57"/>
      <c r="G632" s="57"/>
      <c r="H632" s="57"/>
      <c r="I632" s="57"/>
      <c r="J632" s="57"/>
      <c r="K632" s="57"/>
      <c r="L632" s="57"/>
      <c r="M632" s="57"/>
      <c r="N632" s="57"/>
      <c r="O632" s="57"/>
      <c r="P632" s="57"/>
      <c r="Q632" s="57"/>
      <c r="R632" s="57"/>
      <c r="S632" s="57"/>
      <c r="T632" s="57"/>
      <c r="U632" s="57"/>
      <c r="V632" s="57"/>
    </row>
    <row r="635" spans="2:22" x14ac:dyDescent="0.2">
      <c r="C635" s="56" t="s">
        <v>12</v>
      </c>
      <c r="D635" s="57"/>
      <c r="E635" s="57"/>
      <c r="F635" s="57"/>
      <c r="G635" s="57"/>
      <c r="H635" s="57"/>
      <c r="I635" s="57"/>
      <c r="J635" s="57"/>
      <c r="K635" s="57"/>
      <c r="L635" s="57"/>
      <c r="M635" s="57"/>
      <c r="N635" s="57"/>
      <c r="O635" s="57"/>
      <c r="P635" s="57"/>
      <c r="Q635" s="57"/>
      <c r="R635" s="57"/>
      <c r="S635" s="57"/>
      <c r="T635" s="57"/>
      <c r="U635" s="57"/>
      <c r="V635" s="57"/>
    </row>
    <row r="636" spans="2:22" ht="65" x14ac:dyDescent="0.2">
      <c r="E636" s="58"/>
      <c r="F636" s="59"/>
      <c r="G636" s="24" t="s">
        <v>13</v>
      </c>
      <c r="H636" s="20" t="s">
        <v>456</v>
      </c>
      <c r="I636" s="3" t="s">
        <v>457</v>
      </c>
      <c r="J636" s="3" t="s">
        <v>458</v>
      </c>
      <c r="K636" s="3" t="s">
        <v>459</v>
      </c>
      <c r="L636" s="3" t="s">
        <v>460</v>
      </c>
      <c r="M636" s="3" t="s">
        <v>461</v>
      </c>
      <c r="N636" s="3" t="s">
        <v>462</v>
      </c>
      <c r="O636" s="3" t="s">
        <v>463</v>
      </c>
      <c r="P636" s="3" t="s">
        <v>464</v>
      </c>
      <c r="Q636" s="3" t="s">
        <v>61</v>
      </c>
      <c r="R636" s="3" t="s">
        <v>465</v>
      </c>
      <c r="S636" s="3" t="s">
        <v>52</v>
      </c>
      <c r="T636" s="3" t="s">
        <v>470</v>
      </c>
      <c r="U636" s="25" t="s">
        <v>112</v>
      </c>
    </row>
    <row r="637" spans="2:22" x14ac:dyDescent="0.2">
      <c r="E637" s="60"/>
      <c r="F637" s="61"/>
      <c r="G637" s="19"/>
      <c r="H637" s="28"/>
      <c r="I637" s="6"/>
      <c r="J637" s="6"/>
      <c r="K637" s="6"/>
      <c r="L637" s="6"/>
      <c r="M637" s="6"/>
      <c r="N637" s="6"/>
      <c r="O637" s="6"/>
      <c r="P637" s="6"/>
      <c r="Q637" s="6"/>
      <c r="R637" s="6"/>
      <c r="S637" s="6"/>
      <c r="T637" s="6"/>
      <c r="U637" s="21"/>
    </row>
    <row r="638" spans="2:22" x14ac:dyDescent="0.2">
      <c r="E638" s="7" t="s">
        <v>18</v>
      </c>
      <c r="F638" s="8"/>
      <c r="G638" s="23">
        <v>1367</v>
      </c>
      <c r="H638" s="18">
        <v>774</v>
      </c>
      <c r="I638" s="4">
        <v>259</v>
      </c>
      <c r="J638" s="4">
        <v>1096</v>
      </c>
      <c r="K638" s="4">
        <v>492</v>
      </c>
      <c r="L638" s="4">
        <v>560</v>
      </c>
      <c r="M638" s="4">
        <v>608</v>
      </c>
      <c r="N638" s="4">
        <v>145</v>
      </c>
      <c r="O638" s="4">
        <v>425</v>
      </c>
      <c r="P638" s="4">
        <v>78</v>
      </c>
      <c r="Q638" s="4">
        <v>21</v>
      </c>
      <c r="R638" s="4">
        <v>7</v>
      </c>
      <c r="S638" s="4">
        <v>150</v>
      </c>
      <c r="T638" s="4">
        <v>1210</v>
      </c>
      <c r="U638" s="32">
        <v>4615</v>
      </c>
    </row>
    <row r="639" spans="2:22" x14ac:dyDescent="0.2">
      <c r="E639" s="14"/>
      <c r="F639" s="11"/>
      <c r="G639" s="9">
        <v>100</v>
      </c>
      <c r="H639" s="15">
        <v>56.620336503292002</v>
      </c>
      <c r="I639" s="1">
        <v>18.946598390636002</v>
      </c>
      <c r="J639" s="1">
        <v>80.175566934893993</v>
      </c>
      <c r="K639" s="1">
        <v>35.991221653255003</v>
      </c>
      <c r="L639" s="1">
        <v>40.965618141916998</v>
      </c>
      <c r="M639" s="1">
        <v>44.476956839795001</v>
      </c>
      <c r="N639" s="1">
        <v>10.607168983175001</v>
      </c>
      <c r="O639" s="1">
        <v>31.089978054132999</v>
      </c>
      <c r="P639" s="1">
        <v>5.7059253840529998</v>
      </c>
      <c r="Q639" s="1">
        <v>1.5362106803219999</v>
      </c>
      <c r="R639" s="1">
        <v>0.51207022677400005</v>
      </c>
      <c r="S639" s="1">
        <v>10.972933430871</v>
      </c>
      <c r="T639" s="1">
        <v>88.514996342356</v>
      </c>
      <c r="U639" s="10">
        <v>337.60058522311601</v>
      </c>
    </row>
    <row r="640" spans="2:22" x14ac:dyDescent="0.2">
      <c r="E640" s="7" t="s">
        <v>19</v>
      </c>
      <c r="F640" s="8"/>
      <c r="G640" s="12">
        <v>1006</v>
      </c>
      <c r="H640" s="13">
        <v>644</v>
      </c>
      <c r="I640" s="2">
        <v>134</v>
      </c>
      <c r="J640" s="2">
        <v>812</v>
      </c>
      <c r="K640" s="2">
        <v>547</v>
      </c>
      <c r="L640" s="2">
        <v>184</v>
      </c>
      <c r="M640" s="2">
        <v>630</v>
      </c>
      <c r="N640" s="2">
        <v>406</v>
      </c>
      <c r="O640" s="2">
        <v>633</v>
      </c>
      <c r="P640" s="2">
        <v>114</v>
      </c>
      <c r="Q640" s="2">
        <v>25</v>
      </c>
      <c r="R640" s="2">
        <v>2</v>
      </c>
      <c r="S640" s="2">
        <v>4</v>
      </c>
      <c r="T640" s="2">
        <v>1000</v>
      </c>
      <c r="U640" s="16">
        <v>4135</v>
      </c>
    </row>
    <row r="641" spans="2:22" x14ac:dyDescent="0.2">
      <c r="E641" s="14"/>
      <c r="F641" s="11"/>
      <c r="G641" s="9">
        <v>100</v>
      </c>
      <c r="H641" s="15">
        <v>64.015904572565006</v>
      </c>
      <c r="I641" s="1">
        <v>13.320079522863001</v>
      </c>
      <c r="J641" s="1">
        <v>80.715705765408003</v>
      </c>
      <c r="K641" s="1">
        <v>54.373757455267999</v>
      </c>
      <c r="L641" s="1">
        <v>18.290258449304002</v>
      </c>
      <c r="M641" s="1">
        <v>62.624254473161002</v>
      </c>
      <c r="N641" s="1">
        <v>40.357852882704002</v>
      </c>
      <c r="O641" s="1">
        <v>62.922465208748001</v>
      </c>
      <c r="P641" s="1">
        <v>11.332007952286</v>
      </c>
      <c r="Q641" s="1">
        <v>2.4850894632210001</v>
      </c>
      <c r="R641" s="1">
        <v>0.19880715705800001</v>
      </c>
      <c r="S641" s="1">
        <v>0.39761431411499998</v>
      </c>
      <c r="T641" s="1">
        <v>99.403578528826998</v>
      </c>
      <c r="U641" s="10">
        <v>411.03379721670001</v>
      </c>
    </row>
    <row r="642" spans="2:22" x14ac:dyDescent="0.2">
      <c r="E642" s="7" t="s">
        <v>20</v>
      </c>
      <c r="F642" s="8"/>
      <c r="G642" s="12">
        <v>1043</v>
      </c>
      <c r="H642" s="13">
        <v>891</v>
      </c>
      <c r="I642" s="2">
        <v>81</v>
      </c>
      <c r="J642" s="2">
        <v>960</v>
      </c>
      <c r="K642" s="2">
        <v>848</v>
      </c>
      <c r="L642" s="2">
        <v>223</v>
      </c>
      <c r="M642" s="2">
        <v>680</v>
      </c>
      <c r="N642" s="2">
        <v>289</v>
      </c>
      <c r="O642" s="2">
        <v>458</v>
      </c>
      <c r="P642" s="2">
        <v>17</v>
      </c>
      <c r="Q642" s="2">
        <v>21</v>
      </c>
      <c r="R642" s="2">
        <v>2</v>
      </c>
      <c r="S642" s="2">
        <v>0</v>
      </c>
      <c r="T642" s="2">
        <v>1041</v>
      </c>
      <c r="U642" s="16">
        <v>4470</v>
      </c>
    </row>
    <row r="643" spans="2:22" x14ac:dyDescent="0.2">
      <c r="E643" s="14"/>
      <c r="F643" s="11"/>
      <c r="G643" s="9">
        <v>100</v>
      </c>
      <c r="H643" s="15">
        <v>85.426653883029999</v>
      </c>
      <c r="I643" s="1">
        <v>7.7660594439119999</v>
      </c>
      <c r="J643" s="1">
        <v>92.042186001917997</v>
      </c>
      <c r="K643" s="1">
        <v>81.303930968360007</v>
      </c>
      <c r="L643" s="1">
        <v>21.380632790029001</v>
      </c>
      <c r="M643" s="1">
        <v>65.196548418025003</v>
      </c>
      <c r="N643" s="1">
        <v>27.708533077660999</v>
      </c>
      <c r="O643" s="1">
        <v>43.911792905081001</v>
      </c>
      <c r="P643" s="1">
        <v>1.629913710451</v>
      </c>
      <c r="Q643" s="1">
        <v>2.0134228187919998</v>
      </c>
      <c r="R643" s="1">
        <v>0.19175455417100001</v>
      </c>
      <c r="S643" s="27" t="s">
        <v>17</v>
      </c>
      <c r="T643" s="1">
        <v>99.808245445829002</v>
      </c>
      <c r="U643" s="10">
        <v>428.57142857142901</v>
      </c>
    </row>
    <row r="644" spans="2:22" x14ac:dyDescent="0.2">
      <c r="E644" s="7" t="s">
        <v>21</v>
      </c>
      <c r="F644" s="8"/>
      <c r="G644" s="12">
        <v>1528</v>
      </c>
      <c r="H644" s="13">
        <v>338</v>
      </c>
      <c r="I644" s="2">
        <v>42</v>
      </c>
      <c r="J644" s="2">
        <v>1221</v>
      </c>
      <c r="K644" s="2">
        <v>952</v>
      </c>
      <c r="L644" s="2">
        <v>442</v>
      </c>
      <c r="M644" s="2">
        <v>899</v>
      </c>
      <c r="N644" s="2">
        <v>662</v>
      </c>
      <c r="O644" s="2">
        <v>810</v>
      </c>
      <c r="P644" s="2">
        <v>99</v>
      </c>
      <c r="Q644" s="2">
        <v>26</v>
      </c>
      <c r="R644" s="2">
        <v>2</v>
      </c>
      <c r="S644" s="2">
        <v>193</v>
      </c>
      <c r="T644" s="2">
        <v>1333</v>
      </c>
      <c r="U644" s="16">
        <v>5686</v>
      </c>
    </row>
    <row r="645" spans="2:22" x14ac:dyDescent="0.2">
      <c r="E645" s="17"/>
      <c r="F645" s="26"/>
      <c r="G645" s="29">
        <v>100</v>
      </c>
      <c r="H645" s="31">
        <v>22.120418848168001</v>
      </c>
      <c r="I645" s="5">
        <v>2.7486910994759999</v>
      </c>
      <c r="J645" s="5">
        <v>79.908376963351003</v>
      </c>
      <c r="K645" s="5">
        <v>62.303664921466002</v>
      </c>
      <c r="L645" s="5">
        <v>28.926701570681001</v>
      </c>
      <c r="M645" s="5">
        <v>58.835078534030998</v>
      </c>
      <c r="N645" s="5">
        <v>43.324607329842998</v>
      </c>
      <c r="O645" s="5">
        <v>53.010471204188001</v>
      </c>
      <c r="P645" s="5">
        <v>6.4790575916230004</v>
      </c>
      <c r="Q645" s="5">
        <v>1.701570680628</v>
      </c>
      <c r="R645" s="5">
        <v>0.13089005235599999</v>
      </c>
      <c r="S645" s="5">
        <v>12.630890052355999</v>
      </c>
      <c r="T645" s="5">
        <v>87.238219895287997</v>
      </c>
      <c r="U645" s="30">
        <v>372.12041884816801</v>
      </c>
    </row>
    <row r="647" spans="2:22" x14ac:dyDescent="0.2">
      <c r="B647" s="22" t="str">
        <f xml:space="preserve"> HYPERLINK("#'目次'!B50", "[44]")</f>
        <v>[44]</v>
      </c>
      <c r="C647" s="56" t="s">
        <v>473</v>
      </c>
      <c r="D647" s="57"/>
      <c r="E647" s="57"/>
      <c r="F647" s="57"/>
      <c r="G647" s="57"/>
      <c r="H647" s="57"/>
      <c r="I647" s="57"/>
      <c r="J647" s="57"/>
      <c r="K647" s="57"/>
      <c r="L647" s="57"/>
      <c r="M647" s="57"/>
      <c r="N647" s="57"/>
      <c r="O647" s="57"/>
      <c r="P647" s="57"/>
      <c r="Q647" s="57"/>
      <c r="R647" s="57"/>
      <c r="S647" s="57"/>
      <c r="T647" s="57"/>
      <c r="U647" s="57"/>
      <c r="V647" s="57"/>
    </row>
    <row r="650" spans="2:22" x14ac:dyDescent="0.2">
      <c r="C650" s="56" t="s">
        <v>12</v>
      </c>
      <c r="D650" s="57"/>
      <c r="E650" s="57"/>
      <c r="F650" s="57"/>
      <c r="G650" s="57"/>
      <c r="H650" s="57"/>
      <c r="I650" s="57"/>
      <c r="J650" s="57"/>
      <c r="K650" s="57"/>
      <c r="L650" s="57"/>
      <c r="M650" s="57"/>
      <c r="N650" s="57"/>
      <c r="O650" s="57"/>
      <c r="P650" s="57"/>
      <c r="Q650" s="57"/>
      <c r="R650" s="57"/>
      <c r="S650" s="57"/>
      <c r="T650" s="57"/>
      <c r="U650" s="57"/>
      <c r="V650" s="57"/>
    </row>
    <row r="651" spans="2:22" ht="143" x14ac:dyDescent="0.2">
      <c r="E651" s="58"/>
      <c r="F651" s="59"/>
      <c r="G651" s="24" t="s">
        <v>13</v>
      </c>
      <c r="H651" s="20" t="s">
        <v>474</v>
      </c>
      <c r="I651" s="3" t="s">
        <v>475</v>
      </c>
      <c r="J651" s="3" t="s">
        <v>476</v>
      </c>
      <c r="K651" s="3" t="s">
        <v>477</v>
      </c>
      <c r="L651" s="3" t="s">
        <v>478</v>
      </c>
      <c r="M651" s="3" t="s">
        <v>479</v>
      </c>
      <c r="N651" s="3" t="s">
        <v>480</v>
      </c>
      <c r="O651" s="3" t="s">
        <v>481</v>
      </c>
      <c r="P651" s="3" t="s">
        <v>482</v>
      </c>
      <c r="Q651" s="3" t="s">
        <v>52</v>
      </c>
      <c r="R651" s="3" t="s">
        <v>483</v>
      </c>
      <c r="S651" s="3" t="s">
        <v>484</v>
      </c>
      <c r="T651" s="25" t="s">
        <v>112</v>
      </c>
    </row>
    <row r="652" spans="2:22" x14ac:dyDescent="0.2">
      <c r="E652" s="60"/>
      <c r="F652" s="61"/>
      <c r="G652" s="19"/>
      <c r="H652" s="28"/>
      <c r="I652" s="6"/>
      <c r="J652" s="6"/>
      <c r="K652" s="6"/>
      <c r="L652" s="6"/>
      <c r="M652" s="6"/>
      <c r="N652" s="6"/>
      <c r="O652" s="6"/>
      <c r="P652" s="6"/>
      <c r="Q652" s="6"/>
      <c r="R652" s="6"/>
      <c r="S652" s="6"/>
      <c r="T652" s="21"/>
    </row>
    <row r="653" spans="2:22" x14ac:dyDescent="0.2">
      <c r="E653" s="7" t="s">
        <v>18</v>
      </c>
      <c r="F653" s="8"/>
      <c r="G653" s="23">
        <v>1367</v>
      </c>
      <c r="H653" s="18">
        <v>111</v>
      </c>
      <c r="I653" s="4">
        <v>204</v>
      </c>
      <c r="J653" s="4">
        <v>1056</v>
      </c>
      <c r="K653" s="4">
        <v>434</v>
      </c>
      <c r="L653" s="4">
        <v>172</v>
      </c>
      <c r="M653" s="4">
        <v>29</v>
      </c>
      <c r="N653" s="4">
        <v>105</v>
      </c>
      <c r="O653" s="4">
        <v>91</v>
      </c>
      <c r="P653" s="4">
        <v>183</v>
      </c>
      <c r="Q653" s="4">
        <v>73</v>
      </c>
      <c r="R653" s="4">
        <v>1099</v>
      </c>
      <c r="S653" s="4">
        <v>244</v>
      </c>
      <c r="T653" s="32">
        <v>2458</v>
      </c>
    </row>
    <row r="654" spans="2:22" x14ac:dyDescent="0.2">
      <c r="E654" s="14"/>
      <c r="F654" s="11"/>
      <c r="G654" s="9">
        <v>100</v>
      </c>
      <c r="H654" s="15">
        <v>8.1199707388439997</v>
      </c>
      <c r="I654" s="1">
        <v>14.923189465984001</v>
      </c>
      <c r="J654" s="1">
        <v>77.249451353327999</v>
      </c>
      <c r="K654" s="1">
        <v>31.748354059985001</v>
      </c>
      <c r="L654" s="1">
        <v>12.582297000732</v>
      </c>
      <c r="M654" s="1">
        <v>2.1214337966349999</v>
      </c>
      <c r="N654" s="1">
        <v>7.6810534016089997</v>
      </c>
      <c r="O654" s="1">
        <v>6.6569129480609996</v>
      </c>
      <c r="P654" s="1">
        <v>13.386978785662</v>
      </c>
      <c r="Q654" s="1">
        <v>5.340160936357</v>
      </c>
      <c r="R654" s="1">
        <v>80.395025603511002</v>
      </c>
      <c r="S654" s="1">
        <v>17.849305047548999</v>
      </c>
      <c r="T654" s="10">
        <v>179.809802487198</v>
      </c>
    </row>
    <row r="655" spans="2:22" x14ac:dyDescent="0.2">
      <c r="E655" s="7" t="s">
        <v>19</v>
      </c>
      <c r="F655" s="8"/>
      <c r="G655" s="12">
        <v>1006</v>
      </c>
      <c r="H655" s="13">
        <v>91</v>
      </c>
      <c r="I655" s="2">
        <v>638</v>
      </c>
      <c r="J655" s="2">
        <v>815</v>
      </c>
      <c r="K655" s="2">
        <v>647</v>
      </c>
      <c r="L655" s="2">
        <v>443</v>
      </c>
      <c r="M655" s="2">
        <v>257</v>
      </c>
      <c r="N655" s="2">
        <v>479</v>
      </c>
      <c r="O655" s="2">
        <v>346</v>
      </c>
      <c r="P655" s="2">
        <v>97</v>
      </c>
      <c r="Q655" s="2">
        <v>6</v>
      </c>
      <c r="R655" s="2">
        <v>890</v>
      </c>
      <c r="S655" s="2">
        <v>641</v>
      </c>
      <c r="T655" s="16">
        <v>3819</v>
      </c>
    </row>
    <row r="656" spans="2:22" x14ac:dyDescent="0.2">
      <c r="E656" s="14"/>
      <c r="F656" s="11"/>
      <c r="G656" s="9">
        <v>100</v>
      </c>
      <c r="H656" s="15">
        <v>9.0457256461229996</v>
      </c>
      <c r="I656" s="1">
        <v>63.419483101391997</v>
      </c>
      <c r="J656" s="1">
        <v>81.013916500994</v>
      </c>
      <c r="K656" s="1">
        <v>64.314115308151003</v>
      </c>
      <c r="L656" s="1">
        <v>44.035785288269999</v>
      </c>
      <c r="M656" s="1">
        <v>25.546719681909</v>
      </c>
      <c r="N656" s="1">
        <v>47.614314115307998</v>
      </c>
      <c r="O656" s="1">
        <v>34.393638170974</v>
      </c>
      <c r="P656" s="1">
        <v>9.642147117296</v>
      </c>
      <c r="Q656" s="1">
        <v>0.59642147117300004</v>
      </c>
      <c r="R656" s="1">
        <v>88.469184890655995</v>
      </c>
      <c r="S656" s="1">
        <v>63.717693836978</v>
      </c>
      <c r="T656" s="10">
        <v>379.62226640159002</v>
      </c>
    </row>
    <row r="657" spans="2:22" x14ac:dyDescent="0.2">
      <c r="E657" s="7" t="s">
        <v>20</v>
      </c>
      <c r="F657" s="8"/>
      <c r="G657" s="12">
        <v>1043</v>
      </c>
      <c r="H657" s="13">
        <v>70</v>
      </c>
      <c r="I657" s="2">
        <v>430</v>
      </c>
      <c r="J657" s="2">
        <v>824</v>
      </c>
      <c r="K657" s="2">
        <v>593</v>
      </c>
      <c r="L657" s="2">
        <v>261</v>
      </c>
      <c r="M657" s="2">
        <v>63</v>
      </c>
      <c r="N657" s="2">
        <v>345</v>
      </c>
      <c r="O657" s="2">
        <v>202</v>
      </c>
      <c r="P657" s="2">
        <v>143</v>
      </c>
      <c r="Q657" s="2">
        <v>5</v>
      </c>
      <c r="R657" s="2">
        <v>883</v>
      </c>
      <c r="S657" s="2">
        <v>453</v>
      </c>
      <c r="T657" s="16">
        <v>2936</v>
      </c>
    </row>
    <row r="658" spans="2:22" x14ac:dyDescent="0.2">
      <c r="E658" s="14"/>
      <c r="F658" s="11"/>
      <c r="G658" s="9">
        <v>100</v>
      </c>
      <c r="H658" s="15">
        <v>6.7114093959729999</v>
      </c>
      <c r="I658" s="1">
        <v>41.227229146691997</v>
      </c>
      <c r="J658" s="1">
        <v>79.002876318313</v>
      </c>
      <c r="K658" s="1">
        <v>56.855225311600996</v>
      </c>
      <c r="L658" s="1">
        <v>25.023969319271</v>
      </c>
      <c r="M658" s="1">
        <v>6.0402684563760003</v>
      </c>
      <c r="N658" s="1">
        <v>33.077660594439003</v>
      </c>
      <c r="O658" s="1">
        <v>19.367209971236999</v>
      </c>
      <c r="P658" s="1">
        <v>13.710450623202</v>
      </c>
      <c r="Q658" s="1">
        <v>0.47938638542700002</v>
      </c>
      <c r="R658" s="1">
        <v>84.659635666347</v>
      </c>
      <c r="S658" s="1">
        <v>43.432406519654997</v>
      </c>
      <c r="T658" s="10">
        <v>281.49568552253101</v>
      </c>
    </row>
    <row r="659" spans="2:22" x14ac:dyDescent="0.2">
      <c r="E659" s="7" t="s">
        <v>21</v>
      </c>
      <c r="F659" s="8"/>
      <c r="G659" s="12">
        <v>1528</v>
      </c>
      <c r="H659" s="13">
        <v>75</v>
      </c>
      <c r="I659" s="2">
        <v>758</v>
      </c>
      <c r="J659" s="2">
        <v>1349</v>
      </c>
      <c r="K659" s="2">
        <v>1038</v>
      </c>
      <c r="L659" s="2">
        <v>820</v>
      </c>
      <c r="M659" s="2">
        <v>214</v>
      </c>
      <c r="N659" s="2">
        <v>1106</v>
      </c>
      <c r="O659" s="2">
        <v>527</v>
      </c>
      <c r="P659" s="2">
        <v>37</v>
      </c>
      <c r="Q659" s="2">
        <v>40</v>
      </c>
      <c r="R659" s="2">
        <v>1419</v>
      </c>
      <c r="S659" s="2">
        <v>1197</v>
      </c>
      <c r="T659" s="16">
        <v>5964</v>
      </c>
    </row>
    <row r="660" spans="2:22" x14ac:dyDescent="0.2">
      <c r="E660" s="17"/>
      <c r="F660" s="26"/>
      <c r="G660" s="29">
        <v>100</v>
      </c>
      <c r="H660" s="31">
        <v>4.9083769633510004</v>
      </c>
      <c r="I660" s="5">
        <v>49.607329842932003</v>
      </c>
      <c r="J660" s="5">
        <v>88.285340314135993</v>
      </c>
      <c r="K660" s="5">
        <v>67.931937172774994</v>
      </c>
      <c r="L660" s="5">
        <v>53.664921465969002</v>
      </c>
      <c r="M660" s="5">
        <v>14.005235602094</v>
      </c>
      <c r="N660" s="5">
        <v>72.382198952880003</v>
      </c>
      <c r="O660" s="5">
        <v>34.489528795811999</v>
      </c>
      <c r="P660" s="5">
        <v>2.4214659685859998</v>
      </c>
      <c r="Q660" s="5">
        <v>2.6178010471199999</v>
      </c>
      <c r="R660" s="5">
        <v>92.866492146596997</v>
      </c>
      <c r="S660" s="5">
        <v>78.337696335079002</v>
      </c>
      <c r="T660" s="30">
        <v>390.31413612565399</v>
      </c>
    </row>
    <row r="662" spans="2:22" x14ac:dyDescent="0.2">
      <c r="B662" s="22" t="str">
        <f xml:space="preserve"> HYPERLINK("#'目次'!B51", "[45]")</f>
        <v>[45]</v>
      </c>
      <c r="C662" s="56" t="s">
        <v>487</v>
      </c>
      <c r="D662" s="57"/>
      <c r="E662" s="57"/>
      <c r="F662" s="57"/>
      <c r="G662" s="57"/>
      <c r="H662" s="57"/>
      <c r="I662" s="57"/>
      <c r="J662" s="57"/>
      <c r="K662" s="57"/>
      <c r="L662" s="57"/>
      <c r="M662" s="57"/>
      <c r="N662" s="57"/>
      <c r="O662" s="57"/>
      <c r="P662" s="57"/>
      <c r="Q662" s="57"/>
      <c r="R662" s="57"/>
      <c r="S662" s="57"/>
      <c r="T662" s="57"/>
      <c r="U662" s="57"/>
      <c r="V662" s="57"/>
    </row>
    <row r="663" spans="2:22" x14ac:dyDescent="0.2">
      <c r="C663" s="50" t="s">
        <v>488</v>
      </c>
    </row>
    <row r="665" spans="2:22" x14ac:dyDescent="0.2">
      <c r="C665" s="56" t="s">
        <v>12</v>
      </c>
      <c r="D665" s="57"/>
      <c r="E665" s="57"/>
      <c r="F665" s="57"/>
      <c r="G665" s="57"/>
      <c r="H665" s="57"/>
      <c r="I665" s="57"/>
      <c r="J665" s="57"/>
      <c r="K665" s="57"/>
      <c r="L665" s="57"/>
      <c r="M665" s="57"/>
      <c r="N665" s="57"/>
      <c r="O665" s="57"/>
      <c r="P665" s="57"/>
      <c r="Q665" s="57"/>
      <c r="R665" s="57"/>
      <c r="S665" s="57"/>
      <c r="T665" s="57"/>
      <c r="U665" s="57"/>
      <c r="V665" s="57"/>
    </row>
    <row r="666" spans="2:22" ht="91" x14ac:dyDescent="0.2">
      <c r="E666" s="58"/>
      <c r="F666" s="59"/>
      <c r="G666" s="24" t="s">
        <v>13</v>
      </c>
      <c r="H666" s="20" t="s">
        <v>489</v>
      </c>
      <c r="I666" s="3" t="s">
        <v>490</v>
      </c>
      <c r="J666" s="3" t="s">
        <v>491</v>
      </c>
      <c r="K666" s="3" t="s">
        <v>492</v>
      </c>
      <c r="L666" s="3" t="s">
        <v>493</v>
      </c>
      <c r="M666" s="3" t="s">
        <v>494</v>
      </c>
      <c r="N666" s="3" t="s">
        <v>61</v>
      </c>
      <c r="O666" s="3" t="s">
        <v>52</v>
      </c>
      <c r="P666" s="25" t="s">
        <v>112</v>
      </c>
    </row>
    <row r="667" spans="2:22" x14ac:dyDescent="0.2">
      <c r="E667" s="60"/>
      <c r="F667" s="61"/>
      <c r="G667" s="19"/>
      <c r="H667" s="28"/>
      <c r="I667" s="6"/>
      <c r="J667" s="6"/>
      <c r="K667" s="6"/>
      <c r="L667" s="6"/>
      <c r="M667" s="6"/>
      <c r="N667" s="6"/>
      <c r="O667" s="6"/>
      <c r="P667" s="21"/>
    </row>
    <row r="668" spans="2:22" x14ac:dyDescent="0.2">
      <c r="E668" s="7" t="s">
        <v>18</v>
      </c>
      <c r="F668" s="8"/>
      <c r="G668" s="23">
        <v>183</v>
      </c>
      <c r="H668" s="18">
        <v>90</v>
      </c>
      <c r="I668" s="4">
        <v>92</v>
      </c>
      <c r="J668" s="4">
        <v>3</v>
      </c>
      <c r="K668" s="4">
        <v>17</v>
      </c>
      <c r="L668" s="4">
        <v>40</v>
      </c>
      <c r="M668" s="4">
        <v>32</v>
      </c>
      <c r="N668" s="4">
        <v>26</v>
      </c>
      <c r="O668" s="4">
        <v>1</v>
      </c>
      <c r="P668" s="32">
        <v>301</v>
      </c>
    </row>
    <row r="669" spans="2:22" x14ac:dyDescent="0.2">
      <c r="E669" s="14"/>
      <c r="F669" s="11"/>
      <c r="G669" s="9">
        <v>100</v>
      </c>
      <c r="H669" s="15">
        <v>49.180327868851997</v>
      </c>
      <c r="I669" s="1">
        <v>50.273224043715999</v>
      </c>
      <c r="J669" s="1">
        <v>1.6393442622950001</v>
      </c>
      <c r="K669" s="1">
        <v>9.2896174863390009</v>
      </c>
      <c r="L669" s="1">
        <v>21.857923497268001</v>
      </c>
      <c r="M669" s="1">
        <v>17.486338797814</v>
      </c>
      <c r="N669" s="1">
        <v>14.207650273224001</v>
      </c>
      <c r="O669" s="1">
        <v>0.54644808743200002</v>
      </c>
      <c r="P669" s="10">
        <v>164.48087431694</v>
      </c>
    </row>
    <row r="670" spans="2:22" x14ac:dyDescent="0.2">
      <c r="E670" s="7" t="s">
        <v>19</v>
      </c>
      <c r="F670" s="8"/>
      <c r="G670" s="12">
        <v>97</v>
      </c>
      <c r="H670" s="13">
        <v>55</v>
      </c>
      <c r="I670" s="2">
        <v>27</v>
      </c>
      <c r="J670" s="2">
        <v>5</v>
      </c>
      <c r="K670" s="2">
        <v>14</v>
      </c>
      <c r="L670" s="2">
        <v>21</v>
      </c>
      <c r="M670" s="2">
        <v>11</v>
      </c>
      <c r="N670" s="2">
        <v>21</v>
      </c>
      <c r="O670" s="2">
        <v>4</v>
      </c>
      <c r="P670" s="16">
        <v>158</v>
      </c>
    </row>
    <row r="671" spans="2:22" x14ac:dyDescent="0.2">
      <c r="E671" s="14"/>
      <c r="F671" s="11"/>
      <c r="G671" s="9">
        <v>100</v>
      </c>
      <c r="H671" s="15">
        <v>56.701030927834999</v>
      </c>
      <c r="I671" s="1">
        <v>27.835051546391998</v>
      </c>
      <c r="J671" s="1">
        <v>5.1546391752579996</v>
      </c>
      <c r="K671" s="1">
        <v>14.432989690722</v>
      </c>
      <c r="L671" s="1">
        <v>21.649484536081999</v>
      </c>
      <c r="M671" s="1">
        <v>11.340206185567</v>
      </c>
      <c r="N671" s="1">
        <v>21.649484536081999</v>
      </c>
      <c r="O671" s="1">
        <v>4.1237113402060004</v>
      </c>
      <c r="P671" s="10">
        <v>162.88659793814401</v>
      </c>
    </row>
    <row r="672" spans="2:22" x14ac:dyDescent="0.2">
      <c r="E672" s="7" t="s">
        <v>20</v>
      </c>
      <c r="F672" s="8"/>
      <c r="G672" s="12">
        <v>143</v>
      </c>
      <c r="H672" s="13">
        <v>109</v>
      </c>
      <c r="I672" s="2">
        <v>58</v>
      </c>
      <c r="J672" s="2">
        <v>0</v>
      </c>
      <c r="K672" s="2">
        <v>14</v>
      </c>
      <c r="L672" s="2">
        <v>11</v>
      </c>
      <c r="M672" s="2">
        <v>13</v>
      </c>
      <c r="N672" s="2">
        <v>16</v>
      </c>
      <c r="O672" s="2">
        <v>1</v>
      </c>
      <c r="P672" s="16">
        <v>222</v>
      </c>
    </row>
    <row r="673" spans="2:22" x14ac:dyDescent="0.2">
      <c r="E673" s="14"/>
      <c r="F673" s="11"/>
      <c r="G673" s="9">
        <v>100</v>
      </c>
      <c r="H673" s="15">
        <v>76.223776223775999</v>
      </c>
      <c r="I673" s="1">
        <v>40.559440559441001</v>
      </c>
      <c r="J673" s="27" t="s">
        <v>17</v>
      </c>
      <c r="K673" s="1">
        <v>9.7902097902099996</v>
      </c>
      <c r="L673" s="1">
        <v>7.6923076923079998</v>
      </c>
      <c r="M673" s="1">
        <v>9.0909090909089993</v>
      </c>
      <c r="N673" s="1">
        <v>11.188811188811</v>
      </c>
      <c r="O673" s="1">
        <v>0.69930069930100003</v>
      </c>
      <c r="P673" s="10">
        <v>155.244755244755</v>
      </c>
    </row>
    <row r="674" spans="2:22" x14ac:dyDescent="0.2">
      <c r="E674" s="7" t="s">
        <v>21</v>
      </c>
      <c r="F674" s="8"/>
      <c r="G674" s="12">
        <v>37</v>
      </c>
      <c r="H674" s="13">
        <v>12</v>
      </c>
      <c r="I674" s="2">
        <v>15</v>
      </c>
      <c r="J674" s="2">
        <v>2</v>
      </c>
      <c r="K674" s="2">
        <v>5</v>
      </c>
      <c r="L674" s="2">
        <v>4</v>
      </c>
      <c r="M674" s="2">
        <v>4</v>
      </c>
      <c r="N674" s="2">
        <v>6</v>
      </c>
      <c r="O674" s="2">
        <v>4</v>
      </c>
      <c r="P674" s="16">
        <v>52</v>
      </c>
    </row>
    <row r="675" spans="2:22" x14ac:dyDescent="0.2">
      <c r="E675" s="17"/>
      <c r="F675" s="26"/>
      <c r="G675" s="29">
        <v>100</v>
      </c>
      <c r="H675" s="31">
        <v>32.432432432432002</v>
      </c>
      <c r="I675" s="5">
        <v>40.540540540541002</v>
      </c>
      <c r="J675" s="5">
        <v>5.4054054054050003</v>
      </c>
      <c r="K675" s="5">
        <v>13.513513513514001</v>
      </c>
      <c r="L675" s="5">
        <v>10.810810810811001</v>
      </c>
      <c r="M675" s="5">
        <v>10.810810810811001</v>
      </c>
      <c r="N675" s="5">
        <v>16.216216216216001</v>
      </c>
      <c r="O675" s="5">
        <v>10.810810810811001</v>
      </c>
      <c r="P675" s="30">
        <v>140.540540540541</v>
      </c>
    </row>
    <row r="677" spans="2:22" x14ac:dyDescent="0.2">
      <c r="B677" s="22" t="str">
        <f xml:space="preserve"> HYPERLINK("#'目次'!B52", "[46]")</f>
        <v>[46]</v>
      </c>
      <c r="C677" s="56" t="s">
        <v>498</v>
      </c>
      <c r="D677" s="57"/>
      <c r="E677" s="57"/>
      <c r="F677" s="57"/>
      <c r="G677" s="57"/>
      <c r="H677" s="57"/>
      <c r="I677" s="57"/>
      <c r="J677" s="57"/>
      <c r="K677" s="57"/>
      <c r="L677" s="57"/>
      <c r="M677" s="57"/>
      <c r="N677" s="57"/>
      <c r="O677" s="57"/>
      <c r="P677" s="57"/>
      <c r="Q677" s="57"/>
      <c r="R677" s="57"/>
      <c r="S677" s="57"/>
      <c r="T677" s="57"/>
      <c r="U677" s="57"/>
      <c r="V677" s="57"/>
    </row>
    <row r="680" spans="2:22" x14ac:dyDescent="0.2">
      <c r="C680" s="56" t="s">
        <v>12</v>
      </c>
      <c r="D680" s="57"/>
      <c r="E680" s="57"/>
      <c r="F680" s="57"/>
      <c r="G680" s="57"/>
      <c r="H680" s="57"/>
      <c r="I680" s="57"/>
      <c r="J680" s="57"/>
      <c r="K680" s="57"/>
      <c r="L680" s="57"/>
      <c r="M680" s="57"/>
      <c r="N680" s="57"/>
      <c r="O680" s="57"/>
      <c r="P680" s="57"/>
      <c r="Q680" s="57"/>
      <c r="R680" s="57"/>
      <c r="S680" s="57"/>
      <c r="T680" s="57"/>
      <c r="U680" s="57"/>
      <c r="V680" s="57"/>
    </row>
    <row r="681" spans="2:22" ht="39" x14ac:dyDescent="0.2">
      <c r="E681" s="58"/>
      <c r="F681" s="59"/>
      <c r="G681" s="24" t="s">
        <v>13</v>
      </c>
      <c r="H681" s="20" t="s">
        <v>499</v>
      </c>
      <c r="I681" s="3" t="s">
        <v>500</v>
      </c>
      <c r="J681" s="3" t="s">
        <v>501</v>
      </c>
      <c r="K681" s="3" t="s">
        <v>502</v>
      </c>
      <c r="L681" s="3" t="s">
        <v>503</v>
      </c>
      <c r="M681" s="3" t="s">
        <v>52</v>
      </c>
      <c r="N681" s="3" t="s">
        <v>504</v>
      </c>
      <c r="O681" s="3" t="s">
        <v>505</v>
      </c>
      <c r="P681" s="3" t="s">
        <v>238</v>
      </c>
      <c r="Q681" s="25" t="s">
        <v>36</v>
      </c>
    </row>
    <row r="682" spans="2:22" x14ac:dyDescent="0.2">
      <c r="E682" s="60"/>
      <c r="F682" s="61"/>
      <c r="G682" s="19"/>
      <c r="H682" s="47" t="s">
        <v>506</v>
      </c>
      <c r="I682" s="34" t="s">
        <v>239</v>
      </c>
      <c r="J682" s="34" t="s">
        <v>240</v>
      </c>
      <c r="K682" s="34" t="s">
        <v>241</v>
      </c>
      <c r="L682" s="34" t="s">
        <v>242</v>
      </c>
      <c r="M682" s="6"/>
      <c r="N682" s="6"/>
      <c r="O682" s="6"/>
      <c r="P682" s="6"/>
      <c r="Q682" s="21"/>
    </row>
    <row r="683" spans="2:22" x14ac:dyDescent="0.2">
      <c r="E683" s="7" t="s">
        <v>18</v>
      </c>
      <c r="F683" s="8"/>
      <c r="G683" s="23">
        <v>1367</v>
      </c>
      <c r="H683" s="18">
        <v>322</v>
      </c>
      <c r="I683" s="4">
        <v>599</v>
      </c>
      <c r="J683" s="4">
        <v>238</v>
      </c>
      <c r="K683" s="4">
        <v>153</v>
      </c>
      <c r="L683" s="4">
        <v>23</v>
      </c>
      <c r="M683" s="4">
        <v>32</v>
      </c>
      <c r="N683" s="4">
        <v>921</v>
      </c>
      <c r="O683" s="4">
        <v>176</v>
      </c>
      <c r="P683" s="45" t="s">
        <v>17</v>
      </c>
      <c r="Q683" s="43" t="s">
        <v>17</v>
      </c>
    </row>
    <row r="684" spans="2:22" x14ac:dyDescent="0.2">
      <c r="E684" s="14"/>
      <c r="F684" s="11"/>
      <c r="G684" s="9">
        <v>100</v>
      </c>
      <c r="H684" s="15">
        <v>23.555230431601998</v>
      </c>
      <c r="I684" s="1">
        <v>43.818580833943003</v>
      </c>
      <c r="J684" s="1">
        <v>17.410387710315</v>
      </c>
      <c r="K684" s="1">
        <v>11.192392099488</v>
      </c>
      <c r="L684" s="1">
        <v>1.6825164593999999</v>
      </c>
      <c r="M684" s="1">
        <v>2.3408924652519998</v>
      </c>
      <c r="N684" s="1">
        <v>67.373811265545001</v>
      </c>
      <c r="O684" s="1">
        <v>12.874908558888</v>
      </c>
      <c r="P684" s="1">
        <v>3.78202247191</v>
      </c>
      <c r="Q684" s="10">
        <v>0.993067627525</v>
      </c>
    </row>
    <row r="685" spans="2:22" x14ac:dyDescent="0.2">
      <c r="E685" s="7" t="s">
        <v>19</v>
      </c>
      <c r="F685" s="8"/>
      <c r="G685" s="12">
        <v>1006</v>
      </c>
      <c r="H685" s="13">
        <v>577</v>
      </c>
      <c r="I685" s="2">
        <v>275</v>
      </c>
      <c r="J685" s="2">
        <v>58</v>
      </c>
      <c r="K685" s="2">
        <v>54</v>
      </c>
      <c r="L685" s="2">
        <v>26</v>
      </c>
      <c r="M685" s="2">
        <v>16</v>
      </c>
      <c r="N685" s="2">
        <v>852</v>
      </c>
      <c r="O685" s="2">
        <v>80</v>
      </c>
      <c r="P685" s="35" t="s">
        <v>17</v>
      </c>
      <c r="Q685" s="36" t="s">
        <v>17</v>
      </c>
    </row>
    <row r="686" spans="2:22" x14ac:dyDescent="0.2">
      <c r="E686" s="14"/>
      <c r="F686" s="11"/>
      <c r="G686" s="9">
        <v>100</v>
      </c>
      <c r="H686" s="15">
        <v>57.355864811133003</v>
      </c>
      <c r="I686" s="1">
        <v>27.335984095427001</v>
      </c>
      <c r="J686" s="1">
        <v>5.7654075546719996</v>
      </c>
      <c r="K686" s="1">
        <v>5.3677932405569999</v>
      </c>
      <c r="L686" s="1">
        <v>2.5844930417500001</v>
      </c>
      <c r="M686" s="1">
        <v>1.590457256461</v>
      </c>
      <c r="N686" s="1">
        <v>84.691848906561006</v>
      </c>
      <c r="O686" s="1">
        <v>7.9522862823059999</v>
      </c>
      <c r="P686" s="1">
        <v>4.3363636363640001</v>
      </c>
      <c r="Q686" s="10">
        <v>0.99187340444500005</v>
      </c>
    </row>
    <row r="687" spans="2:22" x14ac:dyDescent="0.2">
      <c r="E687" s="7" t="s">
        <v>20</v>
      </c>
      <c r="F687" s="8"/>
      <c r="G687" s="12">
        <v>1043</v>
      </c>
      <c r="H687" s="13">
        <v>265</v>
      </c>
      <c r="I687" s="2">
        <v>314</v>
      </c>
      <c r="J687" s="2">
        <v>333</v>
      </c>
      <c r="K687" s="2">
        <v>108</v>
      </c>
      <c r="L687" s="2">
        <v>21</v>
      </c>
      <c r="M687" s="2">
        <v>2</v>
      </c>
      <c r="N687" s="2">
        <v>579</v>
      </c>
      <c r="O687" s="2">
        <v>129</v>
      </c>
      <c r="P687" s="35" t="s">
        <v>17</v>
      </c>
      <c r="Q687" s="36" t="s">
        <v>17</v>
      </c>
    </row>
    <row r="688" spans="2:22" x14ac:dyDescent="0.2">
      <c r="E688" s="14"/>
      <c r="F688" s="11"/>
      <c r="G688" s="9">
        <v>100</v>
      </c>
      <c r="H688" s="15">
        <v>25.407478427613</v>
      </c>
      <c r="I688" s="1">
        <v>30.105465004793999</v>
      </c>
      <c r="J688" s="1">
        <v>31.927133269414998</v>
      </c>
      <c r="K688" s="1">
        <v>10.354745925215999</v>
      </c>
      <c r="L688" s="1">
        <v>2.0134228187919998</v>
      </c>
      <c r="M688" s="1">
        <v>0.19175455417100001</v>
      </c>
      <c r="N688" s="1">
        <v>55.512943432406999</v>
      </c>
      <c r="O688" s="1">
        <v>12.368168744008001</v>
      </c>
      <c r="P688" s="1">
        <v>3.666666666667</v>
      </c>
      <c r="Q688" s="10">
        <v>1.029998755289</v>
      </c>
    </row>
    <row r="689" spans="2:27" x14ac:dyDescent="0.2">
      <c r="E689" s="7" t="s">
        <v>21</v>
      </c>
      <c r="F689" s="8"/>
      <c r="G689" s="12">
        <v>1528</v>
      </c>
      <c r="H689" s="13">
        <v>759</v>
      </c>
      <c r="I689" s="2">
        <v>506</v>
      </c>
      <c r="J689" s="2">
        <v>115</v>
      </c>
      <c r="K689" s="2">
        <v>77</v>
      </c>
      <c r="L689" s="2">
        <v>30</v>
      </c>
      <c r="M689" s="2">
        <v>41</v>
      </c>
      <c r="N689" s="2">
        <v>1265</v>
      </c>
      <c r="O689" s="2">
        <v>107</v>
      </c>
      <c r="P689" s="35" t="s">
        <v>17</v>
      </c>
      <c r="Q689" s="36" t="s">
        <v>17</v>
      </c>
    </row>
    <row r="690" spans="2:27" x14ac:dyDescent="0.2">
      <c r="E690" s="17"/>
      <c r="F690" s="26"/>
      <c r="G690" s="29">
        <v>100</v>
      </c>
      <c r="H690" s="31">
        <v>49.67277486911</v>
      </c>
      <c r="I690" s="5">
        <v>33.115183246073002</v>
      </c>
      <c r="J690" s="5">
        <v>7.5261780104709999</v>
      </c>
      <c r="K690" s="5">
        <v>5.0392670157069999</v>
      </c>
      <c r="L690" s="5">
        <v>1.9633507853400001</v>
      </c>
      <c r="M690" s="5">
        <v>2.6832460732980001</v>
      </c>
      <c r="N690" s="5">
        <v>82.787958115183002</v>
      </c>
      <c r="O690" s="5">
        <v>7.0026178010470002</v>
      </c>
      <c r="P690" s="5">
        <v>4.2689979825149997</v>
      </c>
      <c r="Q690" s="30">
        <v>0.95116306469199996</v>
      </c>
    </row>
    <row r="692" spans="2:27" x14ac:dyDescent="0.2">
      <c r="B692" s="22" t="str">
        <f xml:space="preserve"> HYPERLINK("#'目次'!B53", "[47]")</f>
        <v>[47]</v>
      </c>
      <c r="C692" s="56" t="s">
        <v>509</v>
      </c>
      <c r="D692" s="57"/>
      <c r="E692" s="57"/>
      <c r="F692" s="57"/>
      <c r="G692" s="57"/>
      <c r="H692" s="57"/>
      <c r="I692" s="57"/>
      <c r="J692" s="57"/>
      <c r="K692" s="57"/>
      <c r="L692" s="57"/>
      <c r="M692" s="57"/>
      <c r="N692" s="57"/>
      <c r="O692" s="57"/>
      <c r="P692" s="57"/>
      <c r="Q692" s="57"/>
      <c r="R692" s="57"/>
      <c r="S692" s="57"/>
      <c r="T692" s="57"/>
      <c r="U692" s="57"/>
      <c r="V692" s="57"/>
    </row>
    <row r="695" spans="2:27" x14ac:dyDescent="0.2">
      <c r="C695" s="56" t="s">
        <v>12</v>
      </c>
      <c r="D695" s="57"/>
      <c r="E695" s="57"/>
      <c r="F695" s="57"/>
      <c r="G695" s="57"/>
      <c r="H695" s="57"/>
      <c r="I695" s="57"/>
      <c r="J695" s="57"/>
      <c r="K695" s="57"/>
      <c r="L695" s="57"/>
      <c r="M695" s="57"/>
      <c r="N695" s="57"/>
      <c r="O695" s="57"/>
      <c r="P695" s="57"/>
      <c r="Q695" s="57"/>
      <c r="R695" s="57"/>
      <c r="S695" s="57"/>
      <c r="T695" s="57"/>
      <c r="U695" s="57"/>
      <c r="V695" s="57"/>
    </row>
    <row r="696" spans="2:27" ht="65" x14ac:dyDescent="0.2">
      <c r="E696" s="58"/>
      <c r="F696" s="59"/>
      <c r="G696" s="24" t="s">
        <v>13</v>
      </c>
      <c r="H696" s="20" t="s">
        <v>510</v>
      </c>
      <c r="I696" s="3" t="s">
        <v>511</v>
      </c>
      <c r="J696" s="3" t="s">
        <v>512</v>
      </c>
      <c r="K696" s="3" t="s">
        <v>513</v>
      </c>
      <c r="L696" s="3" t="s">
        <v>514</v>
      </c>
      <c r="M696" s="3" t="s">
        <v>515</v>
      </c>
      <c r="N696" s="3" t="s">
        <v>516</v>
      </c>
      <c r="O696" s="3" t="s">
        <v>517</v>
      </c>
      <c r="P696" s="3" t="s">
        <v>518</v>
      </c>
      <c r="Q696" s="3" t="s">
        <v>519</v>
      </c>
      <c r="R696" s="3" t="s">
        <v>520</v>
      </c>
      <c r="S696" s="3" t="s">
        <v>521</v>
      </c>
      <c r="T696" s="3" t="s">
        <v>522</v>
      </c>
      <c r="U696" s="3" t="s">
        <v>523</v>
      </c>
      <c r="V696" s="3" t="s">
        <v>524</v>
      </c>
      <c r="W696" s="3" t="s">
        <v>525</v>
      </c>
      <c r="X696" s="3" t="s">
        <v>61</v>
      </c>
      <c r="Y696" s="3" t="s">
        <v>90</v>
      </c>
      <c r="Z696" s="3" t="s">
        <v>52</v>
      </c>
      <c r="AA696" s="25" t="s">
        <v>112</v>
      </c>
    </row>
    <row r="697" spans="2:27" x14ac:dyDescent="0.2">
      <c r="E697" s="60"/>
      <c r="F697" s="61"/>
      <c r="G697" s="19"/>
      <c r="H697" s="28"/>
      <c r="I697" s="6"/>
      <c r="J697" s="6"/>
      <c r="K697" s="6"/>
      <c r="L697" s="6"/>
      <c r="M697" s="6"/>
      <c r="N697" s="6"/>
      <c r="O697" s="6"/>
      <c r="P697" s="6"/>
      <c r="Q697" s="6"/>
      <c r="R697" s="6"/>
      <c r="S697" s="6"/>
      <c r="T697" s="6"/>
      <c r="U697" s="6"/>
      <c r="V697" s="6"/>
      <c r="W697" s="6"/>
      <c r="X697" s="6"/>
      <c r="Y697" s="6"/>
      <c r="Z697" s="6"/>
      <c r="AA697" s="21"/>
    </row>
    <row r="698" spans="2:27" x14ac:dyDescent="0.2">
      <c r="E698" s="7" t="s">
        <v>18</v>
      </c>
      <c r="F698" s="8"/>
      <c r="G698" s="23">
        <v>1367</v>
      </c>
      <c r="H698" s="18">
        <v>301</v>
      </c>
      <c r="I698" s="4">
        <v>154</v>
      </c>
      <c r="J698" s="4">
        <v>619</v>
      </c>
      <c r="K698" s="4">
        <v>224</v>
      </c>
      <c r="L698" s="4">
        <v>438</v>
      </c>
      <c r="M698" s="4">
        <v>756</v>
      </c>
      <c r="N698" s="4">
        <v>622</v>
      </c>
      <c r="O698" s="4">
        <v>663</v>
      </c>
      <c r="P698" s="4">
        <v>114</v>
      </c>
      <c r="Q698" s="4">
        <v>475</v>
      </c>
      <c r="R698" s="4">
        <v>385</v>
      </c>
      <c r="S698" s="4">
        <v>312</v>
      </c>
      <c r="T698" s="4">
        <v>736</v>
      </c>
      <c r="U698" s="4">
        <v>124</v>
      </c>
      <c r="V698" s="4">
        <v>227</v>
      </c>
      <c r="W698" s="4">
        <v>203</v>
      </c>
      <c r="X698" s="4">
        <v>34</v>
      </c>
      <c r="Y698" s="4">
        <v>35</v>
      </c>
      <c r="Z698" s="4">
        <v>24</v>
      </c>
      <c r="AA698" s="32">
        <v>6446</v>
      </c>
    </row>
    <row r="699" spans="2:27" x14ac:dyDescent="0.2">
      <c r="E699" s="14"/>
      <c r="F699" s="11"/>
      <c r="G699" s="9">
        <v>100</v>
      </c>
      <c r="H699" s="15">
        <v>22.019019751279998</v>
      </c>
      <c r="I699" s="1">
        <v>11.265544989026999</v>
      </c>
      <c r="J699" s="1">
        <v>45.281638624726</v>
      </c>
      <c r="K699" s="1">
        <v>16.386247256767</v>
      </c>
      <c r="L699" s="1">
        <v>32.040965618142003</v>
      </c>
      <c r="M699" s="1">
        <v>55.303584491587003</v>
      </c>
      <c r="N699" s="1">
        <v>45.501097293343001</v>
      </c>
      <c r="O699" s="1">
        <v>48.500365764447999</v>
      </c>
      <c r="P699" s="1">
        <v>8.3394294074619992</v>
      </c>
      <c r="Q699" s="1">
        <v>34.747622531090002</v>
      </c>
      <c r="R699" s="1">
        <v>28.163862472567999</v>
      </c>
      <c r="S699" s="1">
        <v>22.823701536211001</v>
      </c>
      <c r="T699" s="1">
        <v>53.840526700805</v>
      </c>
      <c r="U699" s="1">
        <v>9.0709583028530005</v>
      </c>
      <c r="V699" s="1">
        <v>16.605705925384001</v>
      </c>
      <c r="W699" s="1">
        <v>14.850036576445</v>
      </c>
      <c r="X699" s="1">
        <v>2.4871982443310001</v>
      </c>
      <c r="Y699" s="1">
        <v>2.5603511338699998</v>
      </c>
      <c r="Z699" s="1">
        <v>1.7556693489390001</v>
      </c>
      <c r="AA699" s="10">
        <v>471.543525969276</v>
      </c>
    </row>
    <row r="700" spans="2:27" x14ac:dyDescent="0.2">
      <c r="E700" s="7" t="s">
        <v>19</v>
      </c>
      <c r="F700" s="8"/>
      <c r="G700" s="12">
        <v>1006</v>
      </c>
      <c r="H700" s="13">
        <v>480</v>
      </c>
      <c r="I700" s="2">
        <v>468</v>
      </c>
      <c r="J700" s="2">
        <v>718</v>
      </c>
      <c r="K700" s="2">
        <v>268</v>
      </c>
      <c r="L700" s="2">
        <v>523</v>
      </c>
      <c r="M700" s="2">
        <v>768</v>
      </c>
      <c r="N700" s="2">
        <v>810</v>
      </c>
      <c r="O700" s="2">
        <v>593</v>
      </c>
      <c r="P700" s="2">
        <v>550</v>
      </c>
      <c r="Q700" s="2">
        <v>621</v>
      </c>
      <c r="R700" s="2">
        <v>824</v>
      </c>
      <c r="S700" s="2">
        <v>438</v>
      </c>
      <c r="T700" s="2">
        <v>754</v>
      </c>
      <c r="U700" s="2">
        <v>699</v>
      </c>
      <c r="V700" s="2">
        <v>486</v>
      </c>
      <c r="W700" s="2">
        <v>498</v>
      </c>
      <c r="X700" s="2">
        <v>60</v>
      </c>
      <c r="Y700" s="2">
        <v>15</v>
      </c>
      <c r="Z700" s="2">
        <v>0</v>
      </c>
      <c r="AA700" s="16">
        <v>9573</v>
      </c>
    </row>
    <row r="701" spans="2:27" x14ac:dyDescent="0.2">
      <c r="E701" s="14"/>
      <c r="F701" s="11"/>
      <c r="G701" s="9">
        <v>100</v>
      </c>
      <c r="H701" s="15">
        <v>47.713717693836998</v>
      </c>
      <c r="I701" s="1">
        <v>46.520874751491</v>
      </c>
      <c r="J701" s="1">
        <v>71.371769383697995</v>
      </c>
      <c r="K701" s="1">
        <v>26.640159045726001</v>
      </c>
      <c r="L701" s="1">
        <v>51.988071570576999</v>
      </c>
      <c r="M701" s="1">
        <v>76.341948310139003</v>
      </c>
      <c r="N701" s="1">
        <v>80.516898608350004</v>
      </c>
      <c r="O701" s="1">
        <v>58.946322067593997</v>
      </c>
      <c r="P701" s="1">
        <v>54.671968190854997</v>
      </c>
      <c r="Q701" s="1">
        <v>61.729622266401996</v>
      </c>
      <c r="R701" s="1">
        <v>81.908548707752999</v>
      </c>
      <c r="S701" s="1">
        <v>43.538767395626003</v>
      </c>
      <c r="T701" s="1">
        <v>74.950298210735994</v>
      </c>
      <c r="U701" s="1">
        <v>69.483101391649996</v>
      </c>
      <c r="V701" s="1">
        <v>48.31013916501</v>
      </c>
      <c r="W701" s="1">
        <v>49.502982107355997</v>
      </c>
      <c r="X701" s="1">
        <v>5.9642147117300004</v>
      </c>
      <c r="Y701" s="1">
        <v>1.4910536779320001</v>
      </c>
      <c r="Z701" s="27" t="s">
        <v>17</v>
      </c>
      <c r="AA701" s="10">
        <v>951.59045725646104</v>
      </c>
    </row>
    <row r="702" spans="2:27" x14ac:dyDescent="0.2">
      <c r="E702" s="7" t="s">
        <v>20</v>
      </c>
      <c r="F702" s="8"/>
      <c r="G702" s="12">
        <v>1043</v>
      </c>
      <c r="H702" s="13">
        <v>192</v>
      </c>
      <c r="I702" s="2">
        <v>149</v>
      </c>
      <c r="J702" s="2">
        <v>530</v>
      </c>
      <c r="K702" s="2">
        <v>225</v>
      </c>
      <c r="L702" s="2">
        <v>467</v>
      </c>
      <c r="M702" s="2">
        <v>732</v>
      </c>
      <c r="N702" s="2">
        <v>662</v>
      </c>
      <c r="O702" s="2">
        <v>471</v>
      </c>
      <c r="P702" s="2">
        <v>165</v>
      </c>
      <c r="Q702" s="2">
        <v>553</v>
      </c>
      <c r="R702" s="2">
        <v>471</v>
      </c>
      <c r="S702" s="2">
        <v>275</v>
      </c>
      <c r="T702" s="2">
        <v>647</v>
      </c>
      <c r="U702" s="2">
        <v>249</v>
      </c>
      <c r="V702" s="2">
        <v>279</v>
      </c>
      <c r="W702" s="2">
        <v>195</v>
      </c>
      <c r="X702" s="2">
        <v>24</v>
      </c>
      <c r="Y702" s="2">
        <v>14</v>
      </c>
      <c r="Z702" s="2">
        <v>4</v>
      </c>
      <c r="AA702" s="16">
        <v>6304</v>
      </c>
    </row>
    <row r="703" spans="2:27" x14ac:dyDescent="0.2">
      <c r="E703" s="14"/>
      <c r="F703" s="11"/>
      <c r="G703" s="9">
        <v>100</v>
      </c>
      <c r="H703" s="15">
        <v>18.408437200384</v>
      </c>
      <c r="I703" s="1">
        <v>14.285714285714</v>
      </c>
      <c r="J703" s="1">
        <v>50.814956855224999</v>
      </c>
      <c r="K703" s="1">
        <v>21.572387344199001</v>
      </c>
      <c r="L703" s="1">
        <v>44.774688398849001</v>
      </c>
      <c r="M703" s="1">
        <v>70.182166826461994</v>
      </c>
      <c r="N703" s="1">
        <v>63.470757430489002</v>
      </c>
      <c r="O703" s="1">
        <v>45.158197507190998</v>
      </c>
      <c r="P703" s="1">
        <v>15.81975071908</v>
      </c>
      <c r="Q703" s="1">
        <v>53.020134228187999</v>
      </c>
      <c r="R703" s="1">
        <v>45.158197507190998</v>
      </c>
      <c r="S703" s="1">
        <v>26.366251198465999</v>
      </c>
      <c r="T703" s="1">
        <v>62.032598274209001</v>
      </c>
      <c r="U703" s="1">
        <v>23.873441994246999</v>
      </c>
      <c r="V703" s="1">
        <v>26.749760306807001</v>
      </c>
      <c r="W703" s="1">
        <v>18.69606903164</v>
      </c>
      <c r="X703" s="1">
        <v>2.301054650048</v>
      </c>
      <c r="Y703" s="1">
        <v>1.342281879195</v>
      </c>
      <c r="Z703" s="1">
        <v>0.38350910834099999</v>
      </c>
      <c r="AA703" s="10">
        <v>604.41035474592502</v>
      </c>
    </row>
    <row r="704" spans="2:27" x14ac:dyDescent="0.2">
      <c r="E704" s="7" t="s">
        <v>21</v>
      </c>
      <c r="F704" s="8"/>
      <c r="G704" s="12">
        <v>1528</v>
      </c>
      <c r="H704" s="13">
        <v>360</v>
      </c>
      <c r="I704" s="2">
        <v>41</v>
      </c>
      <c r="J704" s="2">
        <v>629</v>
      </c>
      <c r="K704" s="2">
        <v>402</v>
      </c>
      <c r="L704" s="2">
        <v>937</v>
      </c>
      <c r="M704" s="2">
        <v>1193</v>
      </c>
      <c r="N704" s="2">
        <v>1030</v>
      </c>
      <c r="O704" s="2">
        <v>927</v>
      </c>
      <c r="P704" s="2">
        <v>501</v>
      </c>
      <c r="Q704" s="2">
        <v>803</v>
      </c>
      <c r="R704" s="2">
        <v>966</v>
      </c>
      <c r="S704" s="2">
        <v>366</v>
      </c>
      <c r="T704" s="2">
        <v>965</v>
      </c>
      <c r="U704" s="2">
        <v>525</v>
      </c>
      <c r="V704" s="2">
        <v>400</v>
      </c>
      <c r="W704" s="2">
        <v>338</v>
      </c>
      <c r="X704" s="2">
        <v>62</v>
      </c>
      <c r="Y704" s="2">
        <v>25</v>
      </c>
      <c r="Z704" s="2">
        <v>24</v>
      </c>
      <c r="AA704" s="16">
        <v>10494</v>
      </c>
    </row>
    <row r="705" spans="2:27" x14ac:dyDescent="0.2">
      <c r="E705" s="17"/>
      <c r="F705" s="26"/>
      <c r="G705" s="29">
        <v>100</v>
      </c>
      <c r="H705" s="31">
        <v>23.560209424084</v>
      </c>
      <c r="I705" s="5">
        <v>2.6832460732980001</v>
      </c>
      <c r="J705" s="5">
        <v>41.164921465969002</v>
      </c>
      <c r="K705" s="5">
        <v>26.308900523559998</v>
      </c>
      <c r="L705" s="5">
        <v>61.321989528796003</v>
      </c>
      <c r="M705" s="5">
        <v>78.075916230366005</v>
      </c>
      <c r="N705" s="5">
        <v>67.408376963351003</v>
      </c>
      <c r="O705" s="5">
        <v>60.667539267015997</v>
      </c>
      <c r="P705" s="5">
        <v>32.787958115183002</v>
      </c>
      <c r="Q705" s="5">
        <v>52.552356020942</v>
      </c>
      <c r="R705" s="5">
        <v>63.219895287958003</v>
      </c>
      <c r="S705" s="5">
        <v>23.952879581152001</v>
      </c>
      <c r="T705" s="5">
        <v>63.154450261779999</v>
      </c>
      <c r="U705" s="5">
        <v>34.358638743455003</v>
      </c>
      <c r="V705" s="5">
        <v>26.178010471204001</v>
      </c>
      <c r="W705" s="5">
        <v>22.120418848168001</v>
      </c>
      <c r="X705" s="5">
        <v>4.0575916230370002</v>
      </c>
      <c r="Y705" s="5">
        <v>1.63612565445</v>
      </c>
      <c r="Z705" s="5">
        <v>1.5706806282720001</v>
      </c>
      <c r="AA705" s="30">
        <v>686.78010471204198</v>
      </c>
    </row>
    <row r="707" spans="2:27" x14ac:dyDescent="0.2">
      <c r="B707" s="22" t="str">
        <f xml:space="preserve"> HYPERLINK("#'目次'!B54", "[48]")</f>
        <v>[48]</v>
      </c>
      <c r="C707" s="56" t="s">
        <v>528</v>
      </c>
      <c r="D707" s="57"/>
      <c r="E707" s="57"/>
      <c r="F707" s="57"/>
      <c r="G707" s="57"/>
      <c r="H707" s="57"/>
      <c r="I707" s="57"/>
      <c r="J707" s="57"/>
      <c r="K707" s="57"/>
      <c r="L707" s="57"/>
      <c r="M707" s="57"/>
      <c r="N707" s="57"/>
      <c r="O707" s="57"/>
      <c r="P707" s="57"/>
      <c r="Q707" s="57"/>
      <c r="R707" s="57"/>
      <c r="S707" s="57"/>
      <c r="T707" s="57"/>
      <c r="U707" s="57"/>
      <c r="V707" s="57"/>
    </row>
    <row r="710" spans="2:27" x14ac:dyDescent="0.2">
      <c r="C710" s="56" t="s">
        <v>12</v>
      </c>
      <c r="D710" s="57"/>
      <c r="E710" s="57"/>
      <c r="F710" s="57"/>
      <c r="G710" s="57"/>
      <c r="H710" s="57"/>
      <c r="I710" s="57"/>
      <c r="J710" s="57"/>
      <c r="K710" s="57"/>
      <c r="L710" s="57"/>
      <c r="M710" s="57"/>
      <c r="N710" s="57"/>
      <c r="O710" s="57"/>
      <c r="P710" s="57"/>
      <c r="Q710" s="57"/>
      <c r="R710" s="57"/>
      <c r="S710" s="57"/>
      <c r="T710" s="57"/>
      <c r="U710" s="57"/>
      <c r="V710" s="57"/>
    </row>
    <row r="711" spans="2:27" ht="39" x14ac:dyDescent="0.2">
      <c r="E711" s="58"/>
      <c r="F711" s="59"/>
      <c r="G711" s="24" t="s">
        <v>13</v>
      </c>
      <c r="H711" s="20" t="s">
        <v>529</v>
      </c>
      <c r="I711" s="3" t="s">
        <v>530</v>
      </c>
      <c r="J711" s="3" t="s">
        <v>531</v>
      </c>
      <c r="K711" s="3" t="s">
        <v>532</v>
      </c>
      <c r="L711" s="3" t="s">
        <v>52</v>
      </c>
      <c r="M711" s="3" t="s">
        <v>533</v>
      </c>
      <c r="N711" s="3" t="s">
        <v>534</v>
      </c>
      <c r="O711" s="3" t="s">
        <v>238</v>
      </c>
      <c r="P711" s="25" t="s">
        <v>36</v>
      </c>
    </row>
    <row r="712" spans="2:27" x14ac:dyDescent="0.2">
      <c r="E712" s="60"/>
      <c r="F712" s="61"/>
      <c r="G712" s="19"/>
      <c r="H712" s="47" t="s">
        <v>239</v>
      </c>
      <c r="I712" s="34" t="s">
        <v>240</v>
      </c>
      <c r="J712" s="34" t="s">
        <v>241</v>
      </c>
      <c r="K712" s="34" t="s">
        <v>242</v>
      </c>
      <c r="L712" s="6"/>
      <c r="M712" s="6"/>
      <c r="N712" s="6"/>
      <c r="O712" s="6"/>
      <c r="P712" s="21"/>
    </row>
    <row r="713" spans="2:27" x14ac:dyDescent="0.2">
      <c r="E713" s="7" t="s">
        <v>18</v>
      </c>
      <c r="F713" s="8"/>
      <c r="G713" s="23">
        <v>1367</v>
      </c>
      <c r="H713" s="18">
        <v>289</v>
      </c>
      <c r="I713" s="4">
        <v>826</v>
      </c>
      <c r="J713" s="4">
        <v>175</v>
      </c>
      <c r="K713" s="4">
        <v>46</v>
      </c>
      <c r="L713" s="4">
        <v>31</v>
      </c>
      <c r="M713" s="4">
        <v>1115</v>
      </c>
      <c r="N713" s="4">
        <v>221</v>
      </c>
      <c r="O713" s="45" t="s">
        <v>17</v>
      </c>
      <c r="P713" s="43" t="s">
        <v>17</v>
      </c>
    </row>
    <row r="714" spans="2:27" x14ac:dyDescent="0.2">
      <c r="E714" s="14"/>
      <c r="F714" s="11"/>
      <c r="G714" s="9">
        <v>100</v>
      </c>
      <c r="H714" s="15">
        <v>21.141185076810999</v>
      </c>
      <c r="I714" s="1">
        <v>60.424286759327003</v>
      </c>
      <c r="J714" s="1">
        <v>12.801755669348999</v>
      </c>
      <c r="K714" s="1">
        <v>3.3650329187999999</v>
      </c>
      <c r="L714" s="1">
        <v>2.2677395757130001</v>
      </c>
      <c r="M714" s="1">
        <v>81.565471836138002</v>
      </c>
      <c r="N714" s="1">
        <v>16.166788588149</v>
      </c>
      <c r="O714" s="1">
        <v>3.016467065868</v>
      </c>
      <c r="P714" s="10">
        <v>0.696506921035</v>
      </c>
    </row>
    <row r="715" spans="2:27" x14ac:dyDescent="0.2">
      <c r="E715" s="7" t="s">
        <v>19</v>
      </c>
      <c r="F715" s="8"/>
      <c r="G715" s="12">
        <v>1006</v>
      </c>
      <c r="H715" s="13">
        <v>769</v>
      </c>
      <c r="I715" s="2">
        <v>183</v>
      </c>
      <c r="J715" s="2">
        <v>33</v>
      </c>
      <c r="K715" s="2">
        <v>14</v>
      </c>
      <c r="L715" s="2">
        <v>7</v>
      </c>
      <c r="M715" s="2">
        <v>952</v>
      </c>
      <c r="N715" s="2">
        <v>47</v>
      </c>
      <c r="O715" s="35" t="s">
        <v>17</v>
      </c>
      <c r="P715" s="36" t="s">
        <v>17</v>
      </c>
    </row>
    <row r="716" spans="2:27" x14ac:dyDescent="0.2">
      <c r="E716" s="14"/>
      <c r="F716" s="11"/>
      <c r="G716" s="9">
        <v>100</v>
      </c>
      <c r="H716" s="15">
        <v>76.441351888667995</v>
      </c>
      <c r="I716" s="1">
        <v>18.190854870774999</v>
      </c>
      <c r="J716" s="1">
        <v>3.280318091451</v>
      </c>
      <c r="K716" s="1">
        <v>1.391650099404</v>
      </c>
      <c r="L716" s="1">
        <v>0.69582504970199999</v>
      </c>
      <c r="M716" s="1">
        <v>94.632206759442994</v>
      </c>
      <c r="N716" s="1">
        <v>4.6719681908549999</v>
      </c>
      <c r="O716" s="1">
        <v>3.708708708709</v>
      </c>
      <c r="P716" s="10">
        <v>0.59745136245200003</v>
      </c>
    </row>
    <row r="717" spans="2:27" x14ac:dyDescent="0.2">
      <c r="E717" s="7" t="s">
        <v>20</v>
      </c>
      <c r="F717" s="8"/>
      <c r="G717" s="12">
        <v>1043</v>
      </c>
      <c r="H717" s="13">
        <v>544</v>
      </c>
      <c r="I717" s="2">
        <v>411</v>
      </c>
      <c r="J717" s="2">
        <v>65</v>
      </c>
      <c r="K717" s="2">
        <v>21</v>
      </c>
      <c r="L717" s="2">
        <v>2</v>
      </c>
      <c r="M717" s="2">
        <v>955</v>
      </c>
      <c r="N717" s="2">
        <v>86</v>
      </c>
      <c r="O717" s="35" t="s">
        <v>17</v>
      </c>
      <c r="P717" s="36" t="s">
        <v>17</v>
      </c>
    </row>
    <row r="718" spans="2:27" x14ac:dyDescent="0.2">
      <c r="E718" s="14"/>
      <c r="F718" s="11"/>
      <c r="G718" s="9">
        <v>100</v>
      </c>
      <c r="H718" s="15">
        <v>52.157238734419998</v>
      </c>
      <c r="I718" s="1">
        <v>39.405560882071001</v>
      </c>
      <c r="J718" s="1">
        <v>6.2320230105469996</v>
      </c>
      <c r="K718" s="1">
        <v>2.0134228187919998</v>
      </c>
      <c r="L718" s="1">
        <v>0.19175455417100001</v>
      </c>
      <c r="M718" s="1">
        <v>91.562799616491006</v>
      </c>
      <c r="N718" s="1">
        <v>8.2454458293379993</v>
      </c>
      <c r="O718" s="1">
        <v>3.419788664745</v>
      </c>
      <c r="P718" s="10">
        <v>0.699967274995</v>
      </c>
    </row>
    <row r="719" spans="2:27" x14ac:dyDescent="0.2">
      <c r="E719" s="7" t="s">
        <v>21</v>
      </c>
      <c r="F719" s="8"/>
      <c r="G719" s="12">
        <v>1528</v>
      </c>
      <c r="H719" s="13">
        <v>859</v>
      </c>
      <c r="I719" s="2">
        <v>550</v>
      </c>
      <c r="J719" s="2">
        <v>54</v>
      </c>
      <c r="K719" s="2">
        <v>10</v>
      </c>
      <c r="L719" s="2">
        <v>55</v>
      </c>
      <c r="M719" s="2">
        <v>1409</v>
      </c>
      <c r="N719" s="2">
        <v>64</v>
      </c>
      <c r="O719" s="35" t="s">
        <v>17</v>
      </c>
      <c r="P719" s="36" t="s">
        <v>17</v>
      </c>
    </row>
    <row r="720" spans="2:27" x14ac:dyDescent="0.2">
      <c r="E720" s="17"/>
      <c r="F720" s="26"/>
      <c r="G720" s="29">
        <v>100</v>
      </c>
      <c r="H720" s="31">
        <v>56.217277486911001</v>
      </c>
      <c r="I720" s="5">
        <v>35.994764397906003</v>
      </c>
      <c r="J720" s="5">
        <v>3.534031413613</v>
      </c>
      <c r="K720" s="5">
        <v>0.65445026177999999</v>
      </c>
      <c r="L720" s="5">
        <v>3.5994764397910002</v>
      </c>
      <c r="M720" s="5">
        <v>92.212041884816998</v>
      </c>
      <c r="N720" s="5">
        <v>4.1884816753929996</v>
      </c>
      <c r="O720" s="5">
        <v>3.5329260013580002</v>
      </c>
      <c r="P720" s="30">
        <v>0.60267355481899998</v>
      </c>
    </row>
    <row r="722" spans="2:22" x14ac:dyDescent="0.2">
      <c r="B722" s="22" t="str">
        <f xml:space="preserve"> HYPERLINK("#'目次'!B55", "[49]")</f>
        <v>[49]</v>
      </c>
      <c r="C722" s="56" t="s">
        <v>537</v>
      </c>
      <c r="D722" s="57"/>
      <c r="E722" s="57"/>
      <c r="F722" s="57"/>
      <c r="G722" s="57"/>
      <c r="H722" s="57"/>
      <c r="I722" s="57"/>
      <c r="J722" s="57"/>
      <c r="K722" s="57"/>
      <c r="L722" s="57"/>
      <c r="M722" s="57"/>
      <c r="N722" s="57"/>
      <c r="O722" s="57"/>
      <c r="P722" s="57"/>
      <c r="Q722" s="57"/>
      <c r="R722" s="57"/>
      <c r="S722" s="57"/>
      <c r="T722" s="57"/>
      <c r="U722" s="57"/>
      <c r="V722" s="57"/>
    </row>
    <row r="725" spans="2:22" x14ac:dyDescent="0.2">
      <c r="C725" s="56" t="s">
        <v>12</v>
      </c>
      <c r="D725" s="57"/>
      <c r="E725" s="57"/>
      <c r="F725" s="57"/>
      <c r="G725" s="57"/>
      <c r="H725" s="57"/>
      <c r="I725" s="57"/>
      <c r="J725" s="57"/>
      <c r="K725" s="57"/>
      <c r="L725" s="57"/>
      <c r="M725" s="57"/>
      <c r="N725" s="57"/>
      <c r="O725" s="57"/>
      <c r="P725" s="57"/>
      <c r="Q725" s="57"/>
      <c r="R725" s="57"/>
      <c r="S725" s="57"/>
      <c r="T725" s="57"/>
      <c r="U725" s="57"/>
      <c r="V725" s="57"/>
    </row>
    <row r="726" spans="2:22" ht="52" x14ac:dyDescent="0.2">
      <c r="E726" s="58"/>
      <c r="F726" s="59"/>
      <c r="G726" s="24" t="s">
        <v>13</v>
      </c>
      <c r="H726" s="20" t="s">
        <v>538</v>
      </c>
      <c r="I726" s="3" t="s">
        <v>539</v>
      </c>
      <c r="J726" s="3" t="s">
        <v>540</v>
      </c>
      <c r="K726" s="3" t="s">
        <v>90</v>
      </c>
      <c r="L726" s="25" t="s">
        <v>52</v>
      </c>
    </row>
    <row r="727" spans="2:22" x14ac:dyDescent="0.2">
      <c r="E727" s="60"/>
      <c r="F727" s="61"/>
      <c r="G727" s="19"/>
      <c r="H727" s="28"/>
      <c r="I727" s="6"/>
      <c r="J727" s="6"/>
      <c r="K727" s="6"/>
      <c r="L727" s="21"/>
    </row>
    <row r="728" spans="2:22" x14ac:dyDescent="0.2">
      <c r="E728" s="7" t="s">
        <v>18</v>
      </c>
      <c r="F728" s="8"/>
      <c r="G728" s="23">
        <v>1367</v>
      </c>
      <c r="H728" s="18">
        <v>415</v>
      </c>
      <c r="I728" s="4">
        <v>259</v>
      </c>
      <c r="J728" s="4">
        <v>408</v>
      </c>
      <c r="K728" s="4">
        <v>248</v>
      </c>
      <c r="L728" s="32">
        <v>37</v>
      </c>
    </row>
    <row r="729" spans="2:22" x14ac:dyDescent="0.2">
      <c r="E729" s="14"/>
      <c r="F729" s="11"/>
      <c r="G729" s="9">
        <v>100</v>
      </c>
      <c r="H729" s="15">
        <v>30.358449158742001</v>
      </c>
      <c r="I729" s="1">
        <v>18.946598390636002</v>
      </c>
      <c r="J729" s="1">
        <v>29.846378931968001</v>
      </c>
      <c r="K729" s="1">
        <v>18.141916605706001</v>
      </c>
      <c r="L729" s="10">
        <v>2.706656912948</v>
      </c>
    </row>
    <row r="730" spans="2:22" x14ac:dyDescent="0.2">
      <c r="E730" s="7" t="s">
        <v>19</v>
      </c>
      <c r="F730" s="8"/>
      <c r="G730" s="12">
        <v>1006</v>
      </c>
      <c r="H730" s="13">
        <v>334</v>
      </c>
      <c r="I730" s="2">
        <v>213</v>
      </c>
      <c r="J730" s="2">
        <v>233</v>
      </c>
      <c r="K730" s="2">
        <v>226</v>
      </c>
      <c r="L730" s="16">
        <v>0</v>
      </c>
    </row>
    <row r="731" spans="2:22" x14ac:dyDescent="0.2">
      <c r="E731" s="14"/>
      <c r="F731" s="11"/>
      <c r="G731" s="9">
        <v>100</v>
      </c>
      <c r="H731" s="15">
        <v>33.200795228628003</v>
      </c>
      <c r="I731" s="1">
        <v>21.172962226639999</v>
      </c>
      <c r="J731" s="1">
        <v>23.161033797217002</v>
      </c>
      <c r="K731" s="1">
        <v>22.465208747515</v>
      </c>
      <c r="L731" s="33" t="s">
        <v>17</v>
      </c>
    </row>
    <row r="732" spans="2:22" x14ac:dyDescent="0.2">
      <c r="E732" s="7" t="s">
        <v>20</v>
      </c>
      <c r="F732" s="8"/>
      <c r="G732" s="12">
        <v>1043</v>
      </c>
      <c r="H732" s="13">
        <v>421</v>
      </c>
      <c r="I732" s="2">
        <v>362</v>
      </c>
      <c r="J732" s="2">
        <v>175</v>
      </c>
      <c r="K732" s="2">
        <v>60</v>
      </c>
      <c r="L732" s="16">
        <v>25</v>
      </c>
    </row>
    <row r="733" spans="2:22" x14ac:dyDescent="0.2">
      <c r="E733" s="14"/>
      <c r="F733" s="11"/>
      <c r="G733" s="9">
        <v>100</v>
      </c>
      <c r="H733" s="15">
        <v>40.364333652924003</v>
      </c>
      <c r="I733" s="1">
        <v>34.707574304890002</v>
      </c>
      <c r="J733" s="1">
        <v>16.778523489933001</v>
      </c>
      <c r="K733" s="1">
        <v>5.7526366251200001</v>
      </c>
      <c r="L733" s="10">
        <v>2.3969319271330001</v>
      </c>
    </row>
    <row r="734" spans="2:22" x14ac:dyDescent="0.2">
      <c r="E734" s="7" t="s">
        <v>21</v>
      </c>
      <c r="F734" s="8"/>
      <c r="G734" s="12">
        <v>1528</v>
      </c>
      <c r="H734" s="13">
        <v>1036</v>
      </c>
      <c r="I734" s="2">
        <v>87</v>
      </c>
      <c r="J734" s="2">
        <v>90</v>
      </c>
      <c r="K734" s="2">
        <v>234</v>
      </c>
      <c r="L734" s="16">
        <v>81</v>
      </c>
    </row>
    <row r="735" spans="2:22" x14ac:dyDescent="0.2">
      <c r="E735" s="17"/>
      <c r="F735" s="26"/>
      <c r="G735" s="29">
        <v>100</v>
      </c>
      <c r="H735" s="31">
        <v>67.801047120419</v>
      </c>
      <c r="I735" s="5">
        <v>5.693717277487</v>
      </c>
      <c r="J735" s="5">
        <v>5.8900523560210001</v>
      </c>
      <c r="K735" s="5">
        <v>15.314136125654001</v>
      </c>
      <c r="L735" s="30">
        <v>5.3010471204189997</v>
      </c>
    </row>
    <row r="737" spans="2:22" x14ac:dyDescent="0.2">
      <c r="B737" s="22" t="str">
        <f xml:space="preserve"> HYPERLINK("#'目次'!B56", "[50]")</f>
        <v>[50]</v>
      </c>
      <c r="C737" s="56" t="s">
        <v>543</v>
      </c>
      <c r="D737" s="57"/>
      <c r="E737" s="57"/>
      <c r="F737" s="57"/>
      <c r="G737" s="57"/>
      <c r="H737" s="57"/>
      <c r="I737" s="57"/>
      <c r="J737" s="57"/>
      <c r="K737" s="57"/>
      <c r="L737" s="57"/>
      <c r="M737" s="57"/>
      <c r="N737" s="57"/>
      <c r="O737" s="57"/>
      <c r="P737" s="57"/>
      <c r="Q737" s="57"/>
      <c r="R737" s="57"/>
      <c r="S737" s="57"/>
      <c r="T737" s="57"/>
      <c r="U737" s="57"/>
      <c r="V737" s="57"/>
    </row>
    <row r="740" spans="2:22" x14ac:dyDescent="0.2">
      <c r="C740" s="56" t="s">
        <v>12</v>
      </c>
      <c r="D740" s="57"/>
      <c r="E740" s="57"/>
      <c r="F740" s="57"/>
      <c r="G740" s="57"/>
      <c r="H740" s="57"/>
      <c r="I740" s="57"/>
      <c r="J740" s="57"/>
      <c r="K740" s="57"/>
      <c r="L740" s="57"/>
      <c r="M740" s="57"/>
      <c r="N740" s="57"/>
      <c r="O740" s="57"/>
      <c r="P740" s="57"/>
      <c r="Q740" s="57"/>
      <c r="R740" s="57"/>
      <c r="S740" s="57"/>
      <c r="T740" s="57"/>
      <c r="U740" s="57"/>
      <c r="V740" s="57"/>
    </row>
    <row r="741" spans="2:22" ht="91" x14ac:dyDescent="0.2">
      <c r="E741" s="58"/>
      <c r="F741" s="59"/>
      <c r="G741" s="24" t="s">
        <v>13</v>
      </c>
      <c r="H741" s="20" t="s">
        <v>544</v>
      </c>
      <c r="I741" s="3" t="s">
        <v>545</v>
      </c>
      <c r="J741" s="3" t="s">
        <v>546</v>
      </c>
      <c r="K741" s="3" t="s">
        <v>547</v>
      </c>
      <c r="L741" s="3" t="s">
        <v>548</v>
      </c>
      <c r="M741" s="3" t="s">
        <v>549</v>
      </c>
      <c r="N741" s="3" t="s">
        <v>550</v>
      </c>
      <c r="O741" s="3" t="s">
        <v>551</v>
      </c>
      <c r="P741" s="3" t="s">
        <v>552</v>
      </c>
      <c r="Q741" s="3" t="s">
        <v>553</v>
      </c>
      <c r="R741" s="3" t="s">
        <v>554</v>
      </c>
      <c r="S741" s="3" t="s">
        <v>61</v>
      </c>
      <c r="T741" s="3" t="s">
        <v>52</v>
      </c>
      <c r="U741" s="25" t="s">
        <v>112</v>
      </c>
    </row>
    <row r="742" spans="2:22" x14ac:dyDescent="0.2">
      <c r="E742" s="60"/>
      <c r="F742" s="61"/>
      <c r="G742" s="19"/>
      <c r="H742" s="28"/>
      <c r="I742" s="6"/>
      <c r="J742" s="6"/>
      <c r="K742" s="6"/>
      <c r="L742" s="6"/>
      <c r="M742" s="6"/>
      <c r="N742" s="6"/>
      <c r="O742" s="6"/>
      <c r="P742" s="6"/>
      <c r="Q742" s="6"/>
      <c r="R742" s="6"/>
      <c r="S742" s="6"/>
      <c r="T742" s="6"/>
      <c r="U742" s="21"/>
    </row>
    <row r="743" spans="2:22" x14ac:dyDescent="0.2">
      <c r="E743" s="7" t="s">
        <v>18</v>
      </c>
      <c r="F743" s="8"/>
      <c r="G743" s="23">
        <v>1367</v>
      </c>
      <c r="H743" s="18">
        <v>398</v>
      </c>
      <c r="I743" s="4">
        <v>803</v>
      </c>
      <c r="J743" s="4">
        <v>269</v>
      </c>
      <c r="K743" s="4">
        <v>794</v>
      </c>
      <c r="L743" s="4">
        <v>831</v>
      </c>
      <c r="M743" s="4">
        <v>116</v>
      </c>
      <c r="N743" s="4">
        <v>132</v>
      </c>
      <c r="O743" s="4">
        <v>292</v>
      </c>
      <c r="P743" s="4">
        <v>495</v>
      </c>
      <c r="Q743" s="4">
        <v>342</v>
      </c>
      <c r="R743" s="4">
        <v>197</v>
      </c>
      <c r="S743" s="4">
        <v>38</v>
      </c>
      <c r="T743" s="4">
        <v>42</v>
      </c>
      <c r="U743" s="32">
        <v>4749</v>
      </c>
    </row>
    <row r="744" spans="2:22" x14ac:dyDescent="0.2">
      <c r="E744" s="14"/>
      <c r="F744" s="11"/>
      <c r="G744" s="9">
        <v>100</v>
      </c>
      <c r="H744" s="15">
        <v>29.114850036576001</v>
      </c>
      <c r="I744" s="1">
        <v>58.741770299926998</v>
      </c>
      <c r="J744" s="1">
        <v>19.678127286028001</v>
      </c>
      <c r="K744" s="1">
        <v>58.083394294074999</v>
      </c>
      <c r="L744" s="1">
        <v>60.790051207022998</v>
      </c>
      <c r="M744" s="1">
        <v>8.4857351865399995</v>
      </c>
      <c r="N744" s="1">
        <v>9.6561814191659998</v>
      </c>
      <c r="O744" s="1">
        <v>21.360643745428</v>
      </c>
      <c r="P744" s="1">
        <v>36.210680321872999</v>
      </c>
      <c r="Q744" s="1">
        <v>25.018288222384999</v>
      </c>
      <c r="R744" s="1">
        <v>14.41111923921</v>
      </c>
      <c r="S744" s="1">
        <v>2.7798098024870002</v>
      </c>
      <c r="T744" s="1">
        <v>3.0724213606439998</v>
      </c>
      <c r="U744" s="10">
        <v>347.403072421361</v>
      </c>
    </row>
    <row r="745" spans="2:22" x14ac:dyDescent="0.2">
      <c r="E745" s="7" t="s">
        <v>19</v>
      </c>
      <c r="F745" s="8"/>
      <c r="G745" s="12">
        <v>1006</v>
      </c>
      <c r="H745" s="13">
        <v>655</v>
      </c>
      <c r="I745" s="2">
        <v>795</v>
      </c>
      <c r="J745" s="2">
        <v>769</v>
      </c>
      <c r="K745" s="2">
        <v>806</v>
      </c>
      <c r="L745" s="2">
        <v>812</v>
      </c>
      <c r="M745" s="2">
        <v>794</v>
      </c>
      <c r="N745" s="2">
        <v>723</v>
      </c>
      <c r="O745" s="2">
        <v>782</v>
      </c>
      <c r="P745" s="2">
        <v>757</v>
      </c>
      <c r="Q745" s="2">
        <v>750</v>
      </c>
      <c r="R745" s="2">
        <v>767</v>
      </c>
      <c r="S745" s="2">
        <v>55</v>
      </c>
      <c r="T745" s="2">
        <v>41</v>
      </c>
      <c r="U745" s="16">
        <v>8506</v>
      </c>
    </row>
    <row r="746" spans="2:22" x14ac:dyDescent="0.2">
      <c r="E746" s="14"/>
      <c r="F746" s="11"/>
      <c r="G746" s="9">
        <v>100</v>
      </c>
      <c r="H746" s="15">
        <v>65.109343936382004</v>
      </c>
      <c r="I746" s="1">
        <v>79.025844930416994</v>
      </c>
      <c r="J746" s="1">
        <v>76.441351888667995</v>
      </c>
      <c r="K746" s="1">
        <v>80.119284294235001</v>
      </c>
      <c r="L746" s="1">
        <v>80.715705765408003</v>
      </c>
      <c r="M746" s="1">
        <v>78.926441351888997</v>
      </c>
      <c r="N746" s="1">
        <v>71.868787276342005</v>
      </c>
      <c r="O746" s="1">
        <v>77.733598409543006</v>
      </c>
      <c r="P746" s="1">
        <v>75.248508946322005</v>
      </c>
      <c r="Q746" s="1">
        <v>74.552683896619996</v>
      </c>
      <c r="R746" s="1">
        <v>76.242544731609996</v>
      </c>
      <c r="S746" s="1">
        <v>5.4671968190850002</v>
      </c>
      <c r="T746" s="1">
        <v>4.0755467196820003</v>
      </c>
      <c r="U746" s="10">
        <v>845.52683896620294</v>
      </c>
    </row>
    <row r="747" spans="2:22" x14ac:dyDescent="0.2">
      <c r="E747" s="7" t="s">
        <v>20</v>
      </c>
      <c r="F747" s="8"/>
      <c r="G747" s="12">
        <v>1043</v>
      </c>
      <c r="H747" s="13">
        <v>239</v>
      </c>
      <c r="I747" s="2">
        <v>709</v>
      </c>
      <c r="J747" s="2">
        <v>395</v>
      </c>
      <c r="K747" s="2">
        <v>468</v>
      </c>
      <c r="L747" s="2">
        <v>562</v>
      </c>
      <c r="M747" s="2">
        <v>249</v>
      </c>
      <c r="N747" s="2">
        <v>207</v>
      </c>
      <c r="O747" s="2">
        <v>434</v>
      </c>
      <c r="P747" s="2">
        <v>396</v>
      </c>
      <c r="Q747" s="2">
        <v>400</v>
      </c>
      <c r="R747" s="2">
        <v>330</v>
      </c>
      <c r="S747" s="2">
        <v>22</v>
      </c>
      <c r="T747" s="2">
        <v>115</v>
      </c>
      <c r="U747" s="16">
        <v>4526</v>
      </c>
    </row>
    <row r="748" spans="2:22" x14ac:dyDescent="0.2">
      <c r="E748" s="14"/>
      <c r="F748" s="11"/>
      <c r="G748" s="9">
        <v>100</v>
      </c>
      <c r="H748" s="15">
        <v>22.914669223394</v>
      </c>
      <c r="I748" s="1">
        <v>67.976989453499996</v>
      </c>
      <c r="J748" s="1">
        <v>37.871524448705998</v>
      </c>
      <c r="K748" s="1">
        <v>44.870565675934998</v>
      </c>
      <c r="L748" s="1">
        <v>53.883029721955999</v>
      </c>
      <c r="M748" s="1">
        <v>23.873441994246999</v>
      </c>
      <c r="N748" s="1">
        <v>19.846596356662999</v>
      </c>
      <c r="O748" s="1">
        <v>41.610738255034001</v>
      </c>
      <c r="P748" s="1">
        <v>37.967401725790999</v>
      </c>
      <c r="Q748" s="1">
        <v>38.350910834132002</v>
      </c>
      <c r="R748" s="1">
        <v>31.639501438159002</v>
      </c>
      <c r="S748" s="1">
        <v>2.1093000958769998</v>
      </c>
      <c r="T748" s="1">
        <v>11.025886864813</v>
      </c>
      <c r="U748" s="10">
        <v>433.94055608820702</v>
      </c>
    </row>
    <row r="749" spans="2:22" x14ac:dyDescent="0.2">
      <c r="E749" s="7" t="s">
        <v>21</v>
      </c>
      <c r="F749" s="8"/>
      <c r="G749" s="12">
        <v>1528</v>
      </c>
      <c r="H749" s="13">
        <v>671</v>
      </c>
      <c r="I749" s="2">
        <v>1120</v>
      </c>
      <c r="J749" s="2">
        <v>605</v>
      </c>
      <c r="K749" s="2">
        <v>1118</v>
      </c>
      <c r="L749" s="2">
        <v>1084</v>
      </c>
      <c r="M749" s="2">
        <v>634</v>
      </c>
      <c r="N749" s="2">
        <v>387</v>
      </c>
      <c r="O749" s="2">
        <v>1012</v>
      </c>
      <c r="P749" s="2">
        <v>678</v>
      </c>
      <c r="Q749" s="2">
        <v>929</v>
      </c>
      <c r="R749" s="2">
        <v>643</v>
      </c>
      <c r="S749" s="2">
        <v>62</v>
      </c>
      <c r="T749" s="2">
        <v>66</v>
      </c>
      <c r="U749" s="16">
        <v>9009</v>
      </c>
    </row>
    <row r="750" spans="2:22" x14ac:dyDescent="0.2">
      <c r="E750" s="17"/>
      <c r="F750" s="26"/>
      <c r="G750" s="29">
        <v>100</v>
      </c>
      <c r="H750" s="31">
        <v>43.913612565445</v>
      </c>
      <c r="I750" s="5">
        <v>73.298429319372005</v>
      </c>
      <c r="J750" s="5">
        <v>39.594240837695999</v>
      </c>
      <c r="K750" s="5">
        <v>73.167539267015997</v>
      </c>
      <c r="L750" s="5">
        <v>70.942408376963002</v>
      </c>
      <c r="M750" s="5">
        <v>41.492146596859001</v>
      </c>
      <c r="N750" s="5">
        <v>25.32722513089</v>
      </c>
      <c r="O750" s="5">
        <v>66.230366492146999</v>
      </c>
      <c r="P750" s="5">
        <v>44.371727748691001</v>
      </c>
      <c r="Q750" s="5">
        <v>60.798429319371998</v>
      </c>
      <c r="R750" s="5">
        <v>42.081151832461003</v>
      </c>
      <c r="S750" s="5">
        <v>4.0575916230370002</v>
      </c>
      <c r="T750" s="5">
        <v>4.319371727749</v>
      </c>
      <c r="U750" s="30">
        <v>589.59424083769602</v>
      </c>
    </row>
    <row r="752" spans="2:22" x14ac:dyDescent="0.2">
      <c r="B752" s="22" t="str">
        <f xml:space="preserve"> HYPERLINK("#'目次'!B57", "[51]")</f>
        <v>[51]</v>
      </c>
      <c r="C752" s="56" t="s">
        <v>557</v>
      </c>
      <c r="D752" s="57"/>
      <c r="E752" s="57"/>
      <c r="F752" s="57"/>
      <c r="G752" s="57"/>
      <c r="H752" s="57"/>
      <c r="I752" s="57"/>
      <c r="J752" s="57"/>
      <c r="K752" s="57"/>
      <c r="L752" s="57"/>
      <c r="M752" s="57"/>
      <c r="N752" s="57"/>
      <c r="O752" s="57"/>
      <c r="P752" s="57"/>
      <c r="Q752" s="57"/>
      <c r="R752" s="57"/>
      <c r="S752" s="57"/>
      <c r="T752" s="57"/>
      <c r="U752" s="57"/>
      <c r="V752" s="57"/>
    </row>
    <row r="755" spans="2:22" x14ac:dyDescent="0.2">
      <c r="C755" s="56" t="s">
        <v>12</v>
      </c>
      <c r="D755" s="57"/>
      <c r="E755" s="57"/>
      <c r="F755" s="57"/>
      <c r="G755" s="57"/>
      <c r="H755" s="57"/>
      <c r="I755" s="57"/>
      <c r="J755" s="57"/>
      <c r="K755" s="57"/>
      <c r="L755" s="57"/>
      <c r="M755" s="57"/>
      <c r="N755" s="57"/>
      <c r="O755" s="57"/>
      <c r="P755" s="57"/>
      <c r="Q755" s="57"/>
      <c r="R755" s="57"/>
      <c r="S755" s="57"/>
      <c r="T755" s="57"/>
      <c r="U755" s="57"/>
      <c r="V755" s="57"/>
    </row>
    <row r="756" spans="2:22" ht="195" x14ac:dyDescent="0.2">
      <c r="E756" s="58"/>
      <c r="F756" s="59"/>
      <c r="G756" s="24" t="s">
        <v>13</v>
      </c>
      <c r="H756" s="20" t="s">
        <v>558</v>
      </c>
      <c r="I756" s="3" t="s">
        <v>559</v>
      </c>
      <c r="J756" s="3" t="s">
        <v>560</v>
      </c>
      <c r="K756" s="3" t="s">
        <v>90</v>
      </c>
      <c r="L756" s="25" t="s">
        <v>52</v>
      </c>
    </row>
    <row r="757" spans="2:22" x14ac:dyDescent="0.2">
      <c r="E757" s="60"/>
      <c r="F757" s="61"/>
      <c r="G757" s="19"/>
      <c r="H757" s="28"/>
      <c r="I757" s="6"/>
      <c r="J757" s="6"/>
      <c r="K757" s="6"/>
      <c r="L757" s="21"/>
    </row>
    <row r="758" spans="2:22" x14ac:dyDescent="0.2">
      <c r="E758" s="7" t="s">
        <v>18</v>
      </c>
      <c r="F758" s="8"/>
      <c r="G758" s="23">
        <v>1367</v>
      </c>
      <c r="H758" s="18">
        <v>353</v>
      </c>
      <c r="I758" s="4">
        <v>565</v>
      </c>
      <c r="J758" s="4">
        <v>145</v>
      </c>
      <c r="K758" s="4">
        <v>246</v>
      </c>
      <c r="L758" s="32">
        <v>58</v>
      </c>
    </row>
    <row r="759" spans="2:22" x14ac:dyDescent="0.2">
      <c r="E759" s="14"/>
      <c r="F759" s="11"/>
      <c r="G759" s="9">
        <v>100</v>
      </c>
      <c r="H759" s="15">
        <v>25.822970007315</v>
      </c>
      <c r="I759" s="1">
        <v>41.331382589611998</v>
      </c>
      <c r="J759" s="1">
        <v>10.607168983175001</v>
      </c>
      <c r="K759" s="1">
        <v>17.995610826627999</v>
      </c>
      <c r="L759" s="10">
        <v>4.2428675932699997</v>
      </c>
    </row>
    <row r="760" spans="2:22" x14ac:dyDescent="0.2">
      <c r="E760" s="7" t="s">
        <v>19</v>
      </c>
      <c r="F760" s="8"/>
      <c r="G760" s="12">
        <v>1006</v>
      </c>
      <c r="H760" s="13">
        <v>367</v>
      </c>
      <c r="I760" s="2">
        <v>345</v>
      </c>
      <c r="J760" s="2">
        <v>108</v>
      </c>
      <c r="K760" s="2">
        <v>186</v>
      </c>
      <c r="L760" s="16">
        <v>0</v>
      </c>
    </row>
    <row r="761" spans="2:22" x14ac:dyDescent="0.2">
      <c r="E761" s="14"/>
      <c r="F761" s="11"/>
      <c r="G761" s="9">
        <v>100</v>
      </c>
      <c r="H761" s="15">
        <v>36.481113320079999</v>
      </c>
      <c r="I761" s="1">
        <v>34.294234592445001</v>
      </c>
      <c r="J761" s="1">
        <v>10.735586481113</v>
      </c>
      <c r="K761" s="1">
        <v>18.489065606362001</v>
      </c>
      <c r="L761" s="33" t="s">
        <v>17</v>
      </c>
    </row>
    <row r="762" spans="2:22" x14ac:dyDescent="0.2">
      <c r="E762" s="7" t="s">
        <v>20</v>
      </c>
      <c r="F762" s="8"/>
      <c r="G762" s="12">
        <v>1043</v>
      </c>
      <c r="H762" s="13">
        <v>478</v>
      </c>
      <c r="I762" s="2">
        <v>337</v>
      </c>
      <c r="J762" s="2">
        <v>86</v>
      </c>
      <c r="K762" s="2">
        <v>101</v>
      </c>
      <c r="L762" s="16">
        <v>41</v>
      </c>
    </row>
    <row r="763" spans="2:22" x14ac:dyDescent="0.2">
      <c r="E763" s="14"/>
      <c r="F763" s="11"/>
      <c r="G763" s="9">
        <v>100</v>
      </c>
      <c r="H763" s="15">
        <v>45.829338446788</v>
      </c>
      <c r="I763" s="1">
        <v>32.310642377755997</v>
      </c>
      <c r="J763" s="1">
        <v>8.2454458293379993</v>
      </c>
      <c r="K763" s="1">
        <v>9.6836049856180004</v>
      </c>
      <c r="L763" s="10">
        <v>3.930968360499</v>
      </c>
    </row>
    <row r="764" spans="2:22" x14ac:dyDescent="0.2">
      <c r="E764" s="7" t="s">
        <v>21</v>
      </c>
      <c r="F764" s="8"/>
      <c r="G764" s="12">
        <v>1528</v>
      </c>
      <c r="H764" s="13">
        <v>838</v>
      </c>
      <c r="I764" s="2">
        <v>260</v>
      </c>
      <c r="J764" s="2">
        <v>69</v>
      </c>
      <c r="K764" s="2">
        <v>265</v>
      </c>
      <c r="L764" s="16">
        <v>96</v>
      </c>
    </row>
    <row r="765" spans="2:22" x14ac:dyDescent="0.2">
      <c r="E765" s="17"/>
      <c r="F765" s="26"/>
      <c r="G765" s="29">
        <v>100</v>
      </c>
      <c r="H765" s="31">
        <v>54.842931937172999</v>
      </c>
      <c r="I765" s="5">
        <v>17.015706806282999</v>
      </c>
      <c r="J765" s="5">
        <v>4.5157068062830001</v>
      </c>
      <c r="K765" s="5">
        <v>17.342931937172999</v>
      </c>
      <c r="L765" s="30">
        <v>6.2827225130890003</v>
      </c>
    </row>
    <row r="767" spans="2:22" x14ac:dyDescent="0.2">
      <c r="B767" s="22" t="str">
        <f xml:space="preserve"> HYPERLINK("#'目次'!B58", "[52]")</f>
        <v>[52]</v>
      </c>
      <c r="C767" s="56" t="s">
        <v>563</v>
      </c>
      <c r="D767" s="57"/>
      <c r="E767" s="57"/>
      <c r="F767" s="57"/>
      <c r="G767" s="57"/>
      <c r="H767" s="57"/>
      <c r="I767" s="57"/>
      <c r="J767" s="57"/>
      <c r="K767" s="57"/>
      <c r="L767" s="57"/>
      <c r="M767" s="57"/>
      <c r="N767" s="57"/>
      <c r="O767" s="57"/>
      <c r="P767" s="57"/>
      <c r="Q767" s="57"/>
      <c r="R767" s="57"/>
      <c r="S767" s="57"/>
      <c r="T767" s="57"/>
      <c r="U767" s="57"/>
      <c r="V767" s="57"/>
    </row>
    <row r="770" spans="2:22" x14ac:dyDescent="0.2">
      <c r="C770" s="56" t="s">
        <v>12</v>
      </c>
      <c r="D770" s="57"/>
      <c r="E770" s="57"/>
      <c r="F770" s="57"/>
      <c r="G770" s="57"/>
      <c r="H770" s="57"/>
      <c r="I770" s="57"/>
      <c r="J770" s="57"/>
      <c r="K770" s="57"/>
      <c r="L770" s="57"/>
      <c r="M770" s="57"/>
      <c r="N770" s="57"/>
      <c r="O770" s="57"/>
      <c r="P770" s="57"/>
      <c r="Q770" s="57"/>
      <c r="R770" s="57"/>
      <c r="S770" s="57"/>
      <c r="T770" s="57"/>
      <c r="U770" s="57"/>
      <c r="V770" s="57"/>
    </row>
    <row r="771" spans="2:22" ht="143" x14ac:dyDescent="0.2">
      <c r="E771" s="58"/>
      <c r="F771" s="59"/>
      <c r="G771" s="24" t="s">
        <v>13</v>
      </c>
      <c r="H771" s="20" t="s">
        <v>564</v>
      </c>
      <c r="I771" s="3" t="s">
        <v>565</v>
      </c>
      <c r="J771" s="3" t="s">
        <v>566</v>
      </c>
      <c r="K771" s="3" t="s">
        <v>61</v>
      </c>
      <c r="L771" s="25" t="s">
        <v>52</v>
      </c>
    </row>
    <row r="772" spans="2:22" x14ac:dyDescent="0.2">
      <c r="E772" s="60"/>
      <c r="F772" s="61"/>
      <c r="G772" s="19"/>
      <c r="H772" s="28"/>
      <c r="I772" s="6"/>
      <c r="J772" s="6"/>
      <c r="K772" s="6"/>
      <c r="L772" s="21"/>
    </row>
    <row r="773" spans="2:22" x14ac:dyDescent="0.2">
      <c r="E773" s="7" t="s">
        <v>18</v>
      </c>
      <c r="F773" s="8"/>
      <c r="G773" s="23">
        <v>1367</v>
      </c>
      <c r="H773" s="18">
        <v>511</v>
      </c>
      <c r="I773" s="4">
        <v>23</v>
      </c>
      <c r="J773" s="4">
        <v>686</v>
      </c>
      <c r="K773" s="4">
        <v>112</v>
      </c>
      <c r="L773" s="32">
        <v>35</v>
      </c>
    </row>
    <row r="774" spans="2:22" x14ac:dyDescent="0.2">
      <c r="E774" s="14"/>
      <c r="F774" s="11"/>
      <c r="G774" s="9">
        <v>100</v>
      </c>
      <c r="H774" s="15">
        <v>37.381126554498998</v>
      </c>
      <c r="I774" s="1">
        <v>1.6825164593999999</v>
      </c>
      <c r="J774" s="1">
        <v>50.182882223847997</v>
      </c>
      <c r="K774" s="1">
        <v>8.1931236283830007</v>
      </c>
      <c r="L774" s="10">
        <v>2.5603511338699998</v>
      </c>
    </row>
    <row r="775" spans="2:22" x14ac:dyDescent="0.2">
      <c r="E775" s="7" t="s">
        <v>19</v>
      </c>
      <c r="F775" s="8"/>
      <c r="G775" s="12">
        <v>1006</v>
      </c>
      <c r="H775" s="13">
        <v>330</v>
      </c>
      <c r="I775" s="2">
        <v>54</v>
      </c>
      <c r="J775" s="2">
        <v>451</v>
      </c>
      <c r="K775" s="2">
        <v>121</v>
      </c>
      <c r="L775" s="16">
        <v>50</v>
      </c>
    </row>
    <row r="776" spans="2:22" x14ac:dyDescent="0.2">
      <c r="E776" s="14"/>
      <c r="F776" s="11"/>
      <c r="G776" s="9">
        <v>100</v>
      </c>
      <c r="H776" s="15">
        <v>32.803180914513</v>
      </c>
      <c r="I776" s="1">
        <v>5.3677932405569999</v>
      </c>
      <c r="J776" s="1">
        <v>44.831013916501</v>
      </c>
      <c r="K776" s="1">
        <v>12.027833001988</v>
      </c>
      <c r="L776" s="10">
        <v>4.9701789264410001</v>
      </c>
    </row>
    <row r="777" spans="2:22" x14ac:dyDescent="0.2">
      <c r="E777" s="7" t="s">
        <v>20</v>
      </c>
      <c r="F777" s="8"/>
      <c r="G777" s="12">
        <v>1043</v>
      </c>
      <c r="H777" s="13">
        <v>364</v>
      </c>
      <c r="I777" s="2">
        <v>47</v>
      </c>
      <c r="J777" s="2">
        <v>549</v>
      </c>
      <c r="K777" s="2">
        <v>47</v>
      </c>
      <c r="L777" s="16">
        <v>36</v>
      </c>
    </row>
    <row r="778" spans="2:22" x14ac:dyDescent="0.2">
      <c r="E778" s="14"/>
      <c r="F778" s="11"/>
      <c r="G778" s="9">
        <v>100</v>
      </c>
      <c r="H778" s="15">
        <v>34.899328859059999</v>
      </c>
      <c r="I778" s="1">
        <v>4.506232023011</v>
      </c>
      <c r="J778" s="1">
        <v>52.636625119846997</v>
      </c>
      <c r="K778" s="1">
        <v>4.506232023011</v>
      </c>
      <c r="L778" s="10">
        <v>3.451581975072</v>
      </c>
    </row>
    <row r="779" spans="2:22" x14ac:dyDescent="0.2">
      <c r="E779" s="7" t="s">
        <v>21</v>
      </c>
      <c r="F779" s="8"/>
      <c r="G779" s="12">
        <v>1528</v>
      </c>
      <c r="H779" s="13">
        <v>274</v>
      </c>
      <c r="I779" s="2">
        <v>15</v>
      </c>
      <c r="J779" s="2">
        <v>1004</v>
      </c>
      <c r="K779" s="2">
        <v>97</v>
      </c>
      <c r="L779" s="16">
        <v>138</v>
      </c>
    </row>
    <row r="780" spans="2:22" x14ac:dyDescent="0.2">
      <c r="E780" s="17"/>
      <c r="F780" s="26"/>
      <c r="G780" s="29">
        <v>100</v>
      </c>
      <c r="H780" s="31">
        <v>17.931937172775001</v>
      </c>
      <c r="I780" s="5">
        <v>0.98167539267000004</v>
      </c>
      <c r="J780" s="5">
        <v>65.706806282722994</v>
      </c>
      <c r="K780" s="5">
        <v>6.3481675392670001</v>
      </c>
      <c r="L780" s="30">
        <v>9.0314136125650002</v>
      </c>
    </row>
    <row r="782" spans="2:22" x14ac:dyDescent="0.2">
      <c r="B782" s="22" t="str">
        <f xml:space="preserve"> HYPERLINK("#'目次'!B59", "[53]")</f>
        <v>[53]</v>
      </c>
      <c r="C782" s="56" t="s">
        <v>569</v>
      </c>
      <c r="D782" s="57"/>
      <c r="E782" s="57"/>
      <c r="F782" s="57"/>
      <c r="G782" s="57"/>
      <c r="H782" s="57"/>
      <c r="I782" s="57"/>
      <c r="J782" s="57"/>
      <c r="K782" s="57"/>
      <c r="L782" s="57"/>
      <c r="M782" s="57"/>
      <c r="N782" s="57"/>
      <c r="O782" s="57"/>
      <c r="P782" s="57"/>
      <c r="Q782" s="57"/>
      <c r="R782" s="57"/>
      <c r="S782" s="57"/>
      <c r="T782" s="57"/>
      <c r="U782" s="57"/>
      <c r="V782" s="57"/>
    </row>
    <row r="785" spans="2:28" x14ac:dyDescent="0.2">
      <c r="C785" s="56" t="s">
        <v>12</v>
      </c>
      <c r="D785" s="57"/>
      <c r="E785" s="57"/>
      <c r="F785" s="57"/>
      <c r="G785" s="57"/>
      <c r="H785" s="57"/>
      <c r="I785" s="57"/>
      <c r="J785" s="57"/>
      <c r="K785" s="57"/>
      <c r="L785" s="57"/>
      <c r="M785" s="57"/>
      <c r="N785" s="57"/>
      <c r="O785" s="57"/>
      <c r="P785" s="57"/>
      <c r="Q785" s="57"/>
      <c r="R785" s="57"/>
      <c r="S785" s="57"/>
      <c r="T785" s="57"/>
      <c r="U785" s="57"/>
      <c r="V785" s="57"/>
    </row>
    <row r="786" spans="2:28" ht="91" x14ac:dyDescent="0.2">
      <c r="E786" s="58"/>
      <c r="F786" s="59"/>
      <c r="G786" s="24" t="s">
        <v>13</v>
      </c>
      <c r="H786" s="20" t="s">
        <v>570</v>
      </c>
      <c r="I786" s="3" t="s">
        <v>571</v>
      </c>
      <c r="J786" s="3" t="s">
        <v>572</v>
      </c>
      <c r="K786" s="3" t="s">
        <v>573</v>
      </c>
      <c r="L786" s="3" t="s">
        <v>574</v>
      </c>
      <c r="M786" s="3" t="s">
        <v>575</v>
      </c>
      <c r="N786" s="3" t="s">
        <v>576</v>
      </c>
      <c r="O786" s="3" t="s">
        <v>577</v>
      </c>
      <c r="P786" s="3" t="s">
        <v>578</v>
      </c>
      <c r="Q786" s="3" t="s">
        <v>579</v>
      </c>
      <c r="R786" s="3" t="s">
        <v>580</v>
      </c>
      <c r="S786" s="3" t="s">
        <v>581</v>
      </c>
      <c r="T786" s="3" t="s">
        <v>582</v>
      </c>
      <c r="U786" s="3" t="s">
        <v>583</v>
      </c>
      <c r="V786" s="3" t="s">
        <v>52</v>
      </c>
      <c r="W786" s="3" t="s">
        <v>584</v>
      </c>
      <c r="X786" s="3" t="s">
        <v>585</v>
      </c>
      <c r="Y786" s="3" t="s">
        <v>586</v>
      </c>
      <c r="Z786" s="3" t="s">
        <v>587</v>
      </c>
      <c r="AA786" s="3" t="s">
        <v>588</v>
      </c>
      <c r="AB786" s="25" t="s">
        <v>112</v>
      </c>
    </row>
    <row r="787" spans="2:28" x14ac:dyDescent="0.2">
      <c r="E787" s="60"/>
      <c r="F787" s="61"/>
      <c r="G787" s="19"/>
      <c r="H787" s="28"/>
      <c r="I787" s="6"/>
      <c r="J787" s="6"/>
      <c r="K787" s="6"/>
      <c r="L787" s="6"/>
      <c r="M787" s="6"/>
      <c r="N787" s="6"/>
      <c r="O787" s="6"/>
      <c r="P787" s="6"/>
      <c r="Q787" s="6"/>
      <c r="R787" s="6"/>
      <c r="S787" s="6"/>
      <c r="T787" s="6"/>
      <c r="U787" s="6"/>
      <c r="V787" s="6"/>
      <c r="W787" s="6"/>
      <c r="X787" s="6"/>
      <c r="Y787" s="6"/>
      <c r="Z787" s="6"/>
      <c r="AA787" s="6"/>
      <c r="AB787" s="21"/>
    </row>
    <row r="788" spans="2:28" x14ac:dyDescent="0.2">
      <c r="E788" s="7" t="s">
        <v>18</v>
      </c>
      <c r="F788" s="8"/>
      <c r="G788" s="23">
        <v>1367</v>
      </c>
      <c r="H788" s="18">
        <v>36</v>
      </c>
      <c r="I788" s="4">
        <v>148</v>
      </c>
      <c r="J788" s="4">
        <v>67</v>
      </c>
      <c r="K788" s="4">
        <v>86</v>
      </c>
      <c r="L788" s="4">
        <v>930</v>
      </c>
      <c r="M788" s="4">
        <v>756</v>
      </c>
      <c r="N788" s="4">
        <v>646</v>
      </c>
      <c r="O788" s="4">
        <v>307</v>
      </c>
      <c r="P788" s="4">
        <v>190</v>
      </c>
      <c r="Q788" s="4">
        <v>57</v>
      </c>
      <c r="R788" s="4">
        <v>18</v>
      </c>
      <c r="S788" s="4">
        <v>356</v>
      </c>
      <c r="T788" s="4">
        <v>133</v>
      </c>
      <c r="U788" s="4">
        <v>117</v>
      </c>
      <c r="V788" s="4">
        <v>21</v>
      </c>
      <c r="W788" s="4">
        <v>1229</v>
      </c>
      <c r="X788" s="4">
        <v>172</v>
      </c>
      <c r="Y788" s="4">
        <v>130</v>
      </c>
      <c r="Z788" s="4">
        <v>995</v>
      </c>
      <c r="AA788" s="4">
        <v>245</v>
      </c>
      <c r="AB788" s="32">
        <v>3868</v>
      </c>
    </row>
    <row r="789" spans="2:28" x14ac:dyDescent="0.2">
      <c r="E789" s="14"/>
      <c r="F789" s="11"/>
      <c r="G789" s="9">
        <v>100</v>
      </c>
      <c r="H789" s="15">
        <v>2.6335040234089999</v>
      </c>
      <c r="I789" s="1">
        <v>10.826627651792</v>
      </c>
      <c r="J789" s="1">
        <v>4.901243599122</v>
      </c>
      <c r="K789" s="1">
        <v>6.2911485003659999</v>
      </c>
      <c r="L789" s="1">
        <v>68.032187271397007</v>
      </c>
      <c r="M789" s="1">
        <v>55.303584491587003</v>
      </c>
      <c r="N789" s="1">
        <v>47.256766642282003</v>
      </c>
      <c r="O789" s="1">
        <v>22.457937088514999</v>
      </c>
      <c r="P789" s="1">
        <v>13.899049012436</v>
      </c>
      <c r="Q789" s="1">
        <v>4.1697147037309996</v>
      </c>
      <c r="R789" s="1">
        <v>1.3167520117039999</v>
      </c>
      <c r="S789" s="1">
        <v>26.042428675932999</v>
      </c>
      <c r="T789" s="1">
        <v>9.7293343087050008</v>
      </c>
      <c r="U789" s="1">
        <v>8.5588880760790005</v>
      </c>
      <c r="V789" s="1">
        <v>1.5362106803219999</v>
      </c>
      <c r="W789" s="1">
        <v>89.904901243598999</v>
      </c>
      <c r="X789" s="1">
        <v>12.582297000732</v>
      </c>
      <c r="Y789" s="1">
        <v>9.5098756400879996</v>
      </c>
      <c r="Z789" s="1">
        <v>72.787125091440998</v>
      </c>
      <c r="AA789" s="1">
        <v>17.922457937089</v>
      </c>
      <c r="AB789" s="10">
        <v>282.95537673738102</v>
      </c>
    </row>
    <row r="790" spans="2:28" x14ac:dyDescent="0.2">
      <c r="E790" s="7" t="s">
        <v>19</v>
      </c>
      <c r="F790" s="8"/>
      <c r="G790" s="12">
        <v>1006</v>
      </c>
      <c r="H790" s="13">
        <v>45</v>
      </c>
      <c r="I790" s="2">
        <v>176</v>
      </c>
      <c r="J790" s="2">
        <v>476</v>
      </c>
      <c r="K790" s="2">
        <v>423</v>
      </c>
      <c r="L790" s="2">
        <v>769</v>
      </c>
      <c r="M790" s="2">
        <v>679</v>
      </c>
      <c r="N790" s="2">
        <v>666</v>
      </c>
      <c r="O790" s="2">
        <v>308</v>
      </c>
      <c r="P790" s="2">
        <v>300</v>
      </c>
      <c r="Q790" s="2">
        <v>98</v>
      </c>
      <c r="R790" s="2">
        <v>124</v>
      </c>
      <c r="S790" s="2">
        <v>594</v>
      </c>
      <c r="T790" s="2">
        <v>154</v>
      </c>
      <c r="U790" s="2">
        <v>79</v>
      </c>
      <c r="V790" s="2">
        <v>16</v>
      </c>
      <c r="W790" s="2">
        <v>911</v>
      </c>
      <c r="X790" s="2">
        <v>192</v>
      </c>
      <c r="Y790" s="2">
        <v>568</v>
      </c>
      <c r="Z790" s="2">
        <v>797</v>
      </c>
      <c r="AA790" s="2">
        <v>376</v>
      </c>
      <c r="AB790" s="16">
        <v>4907</v>
      </c>
    </row>
    <row r="791" spans="2:28" x14ac:dyDescent="0.2">
      <c r="E791" s="14"/>
      <c r="F791" s="11"/>
      <c r="G791" s="9">
        <v>100</v>
      </c>
      <c r="H791" s="15">
        <v>4.473161033797</v>
      </c>
      <c r="I791" s="1">
        <v>17.495029821073999</v>
      </c>
      <c r="J791" s="1">
        <v>47.316103379722001</v>
      </c>
      <c r="K791" s="1">
        <v>42.047713717694002</v>
      </c>
      <c r="L791" s="1">
        <v>76.441351888667995</v>
      </c>
      <c r="M791" s="1">
        <v>67.495029821073999</v>
      </c>
      <c r="N791" s="1">
        <v>66.202783300199002</v>
      </c>
      <c r="O791" s="1">
        <v>30.616302186879</v>
      </c>
      <c r="P791" s="1">
        <v>29.821073558647999</v>
      </c>
      <c r="Q791" s="1">
        <v>9.7415506958249996</v>
      </c>
      <c r="R791" s="1">
        <v>12.326043737575</v>
      </c>
      <c r="S791" s="1">
        <v>59.045725646123003</v>
      </c>
      <c r="T791" s="1">
        <v>15.308151093438999</v>
      </c>
      <c r="U791" s="1">
        <v>7.8528827037770004</v>
      </c>
      <c r="V791" s="1">
        <v>1.590457256461</v>
      </c>
      <c r="W791" s="1">
        <v>90.556660039760999</v>
      </c>
      <c r="X791" s="1">
        <v>19.085487077534999</v>
      </c>
      <c r="Y791" s="1">
        <v>56.461232604373997</v>
      </c>
      <c r="Z791" s="1">
        <v>79.224652087474993</v>
      </c>
      <c r="AA791" s="1">
        <v>37.375745526838998</v>
      </c>
      <c r="AB791" s="10">
        <v>487.77335984095401</v>
      </c>
    </row>
    <row r="792" spans="2:28" x14ac:dyDescent="0.2">
      <c r="E792" s="7" t="s">
        <v>20</v>
      </c>
      <c r="F792" s="8"/>
      <c r="G792" s="12">
        <v>1043</v>
      </c>
      <c r="H792" s="13">
        <v>12</v>
      </c>
      <c r="I792" s="2">
        <v>87</v>
      </c>
      <c r="J792" s="2">
        <v>67</v>
      </c>
      <c r="K792" s="2">
        <v>78</v>
      </c>
      <c r="L792" s="2">
        <v>735</v>
      </c>
      <c r="M792" s="2">
        <v>751</v>
      </c>
      <c r="N792" s="2">
        <v>587</v>
      </c>
      <c r="O792" s="2">
        <v>187</v>
      </c>
      <c r="P792" s="2">
        <v>75</v>
      </c>
      <c r="Q792" s="2">
        <v>66</v>
      </c>
      <c r="R792" s="2">
        <v>12</v>
      </c>
      <c r="S792" s="2">
        <v>443</v>
      </c>
      <c r="T792" s="2">
        <v>80</v>
      </c>
      <c r="U792" s="2">
        <v>123</v>
      </c>
      <c r="V792" s="2">
        <v>10</v>
      </c>
      <c r="W792" s="2">
        <v>910</v>
      </c>
      <c r="X792" s="2">
        <v>98</v>
      </c>
      <c r="Y792" s="2">
        <v>134</v>
      </c>
      <c r="Z792" s="2">
        <v>812</v>
      </c>
      <c r="AA792" s="2">
        <v>136</v>
      </c>
      <c r="AB792" s="16">
        <v>3313</v>
      </c>
    </row>
    <row r="793" spans="2:28" x14ac:dyDescent="0.2">
      <c r="E793" s="14"/>
      <c r="F793" s="11"/>
      <c r="G793" s="9">
        <v>100</v>
      </c>
      <c r="H793" s="15">
        <v>1.150527325024</v>
      </c>
      <c r="I793" s="1">
        <v>8.3413231064239994</v>
      </c>
      <c r="J793" s="1">
        <v>6.4237775647169997</v>
      </c>
      <c r="K793" s="1">
        <v>7.4784276126559996</v>
      </c>
      <c r="L793" s="1">
        <v>70.469798657718002</v>
      </c>
      <c r="M793" s="1">
        <v>72.003835091083005</v>
      </c>
      <c r="N793" s="1">
        <v>56.279961649089003</v>
      </c>
      <c r="O793" s="1">
        <v>17.929050814957002</v>
      </c>
      <c r="P793" s="1">
        <v>7.1907957814000003</v>
      </c>
      <c r="Q793" s="1">
        <v>6.3279002876319996</v>
      </c>
      <c r="R793" s="1">
        <v>1.150527325024</v>
      </c>
      <c r="S793" s="1">
        <v>42.473633748802001</v>
      </c>
      <c r="T793" s="1">
        <v>7.6701821668259997</v>
      </c>
      <c r="U793" s="1">
        <v>11.792905081496</v>
      </c>
      <c r="V793" s="1">
        <v>0.95877277085299994</v>
      </c>
      <c r="W793" s="1">
        <v>87.248322147650995</v>
      </c>
      <c r="X793" s="1">
        <v>9.3959731543620002</v>
      </c>
      <c r="Y793" s="1">
        <v>12.847555129433999</v>
      </c>
      <c r="Z793" s="1">
        <v>77.852348993288999</v>
      </c>
      <c r="AA793" s="1">
        <v>13.039309683605</v>
      </c>
      <c r="AB793" s="10">
        <v>317.64141898370099</v>
      </c>
    </row>
    <row r="794" spans="2:28" x14ac:dyDescent="0.2">
      <c r="E794" s="7" t="s">
        <v>21</v>
      </c>
      <c r="F794" s="8"/>
      <c r="G794" s="12">
        <v>1528</v>
      </c>
      <c r="H794" s="13">
        <v>29</v>
      </c>
      <c r="I794" s="2">
        <v>65</v>
      </c>
      <c r="J794" s="2">
        <v>509</v>
      </c>
      <c r="K794" s="2">
        <v>171</v>
      </c>
      <c r="L794" s="2">
        <v>1143</v>
      </c>
      <c r="M794" s="2">
        <v>1235</v>
      </c>
      <c r="N794" s="2">
        <v>1059</v>
      </c>
      <c r="O794" s="2">
        <v>301</v>
      </c>
      <c r="P794" s="2">
        <v>263</v>
      </c>
      <c r="Q794" s="2">
        <v>21</v>
      </c>
      <c r="R794" s="2">
        <v>41</v>
      </c>
      <c r="S794" s="2">
        <v>776</v>
      </c>
      <c r="T794" s="2">
        <v>54</v>
      </c>
      <c r="U794" s="2">
        <v>68</v>
      </c>
      <c r="V794" s="2">
        <v>37</v>
      </c>
      <c r="W794" s="2">
        <v>1423</v>
      </c>
      <c r="X794" s="2">
        <v>94</v>
      </c>
      <c r="Y794" s="2">
        <v>607</v>
      </c>
      <c r="Z794" s="2">
        <v>1332</v>
      </c>
      <c r="AA794" s="2">
        <v>285</v>
      </c>
      <c r="AB794" s="16">
        <v>5772</v>
      </c>
    </row>
    <row r="795" spans="2:28" x14ac:dyDescent="0.2">
      <c r="E795" s="17"/>
      <c r="F795" s="26"/>
      <c r="G795" s="29">
        <v>100</v>
      </c>
      <c r="H795" s="31">
        <v>1.8979057591620001</v>
      </c>
      <c r="I795" s="5">
        <v>4.2539267015710003</v>
      </c>
      <c r="J795" s="5">
        <v>33.311518324607</v>
      </c>
      <c r="K795" s="5">
        <v>11.19109947644</v>
      </c>
      <c r="L795" s="5">
        <v>74.803664921465995</v>
      </c>
      <c r="M795" s="5">
        <v>80.824607329843005</v>
      </c>
      <c r="N795" s="5">
        <v>69.306282722513004</v>
      </c>
      <c r="O795" s="5">
        <v>19.698952879581</v>
      </c>
      <c r="P795" s="5">
        <v>17.212041884817001</v>
      </c>
      <c r="Q795" s="5">
        <v>1.3743455497379999</v>
      </c>
      <c r="R795" s="5">
        <v>2.6832460732980001</v>
      </c>
      <c r="S795" s="5">
        <v>50.785340314136</v>
      </c>
      <c r="T795" s="5">
        <v>3.534031413613</v>
      </c>
      <c r="U795" s="5">
        <v>4.4502617801050004</v>
      </c>
      <c r="V795" s="5">
        <v>2.4214659685859998</v>
      </c>
      <c r="W795" s="5">
        <v>93.128272251308999</v>
      </c>
      <c r="X795" s="5">
        <v>6.1518324607329999</v>
      </c>
      <c r="Y795" s="5">
        <v>39.725130890052</v>
      </c>
      <c r="Z795" s="5">
        <v>87.17277486911</v>
      </c>
      <c r="AA795" s="5">
        <v>18.651832460733001</v>
      </c>
      <c r="AB795" s="30">
        <v>377.74869109947599</v>
      </c>
    </row>
    <row r="797" spans="2:28" x14ac:dyDescent="0.2">
      <c r="B797" s="22" t="str">
        <f xml:space="preserve"> HYPERLINK("#'目次'!B60", "[54]")</f>
        <v>[54]</v>
      </c>
      <c r="C797" s="56" t="s">
        <v>591</v>
      </c>
      <c r="D797" s="57"/>
      <c r="E797" s="57"/>
      <c r="F797" s="57"/>
      <c r="G797" s="57"/>
      <c r="H797" s="57"/>
      <c r="I797" s="57"/>
      <c r="J797" s="57"/>
      <c r="K797" s="57"/>
      <c r="L797" s="57"/>
      <c r="M797" s="57"/>
      <c r="N797" s="57"/>
      <c r="O797" s="57"/>
      <c r="P797" s="57"/>
      <c r="Q797" s="57"/>
      <c r="R797" s="57"/>
      <c r="S797" s="57"/>
      <c r="T797" s="57"/>
      <c r="U797" s="57"/>
      <c r="V797" s="57"/>
    </row>
    <row r="798" spans="2:28" x14ac:dyDescent="0.2">
      <c r="C798" s="50" t="s">
        <v>592</v>
      </c>
    </row>
    <row r="800" spans="2:28" x14ac:dyDescent="0.2">
      <c r="C800" s="56" t="s">
        <v>12</v>
      </c>
      <c r="D800" s="57"/>
      <c r="E800" s="57"/>
      <c r="F800" s="57"/>
      <c r="G800" s="57"/>
      <c r="H800" s="57"/>
      <c r="I800" s="57"/>
      <c r="J800" s="57"/>
      <c r="K800" s="57"/>
      <c r="L800" s="57"/>
      <c r="M800" s="57"/>
      <c r="N800" s="57"/>
      <c r="O800" s="57"/>
      <c r="P800" s="57"/>
      <c r="Q800" s="57"/>
      <c r="R800" s="57"/>
      <c r="S800" s="57"/>
      <c r="T800" s="57"/>
      <c r="U800" s="57"/>
      <c r="V800" s="57"/>
    </row>
    <row r="801" spans="2:22" ht="26" x14ac:dyDescent="0.2">
      <c r="E801" s="58"/>
      <c r="F801" s="59"/>
      <c r="G801" s="24" t="s">
        <v>13</v>
      </c>
      <c r="H801" s="20" t="s">
        <v>593</v>
      </c>
      <c r="I801" s="3" t="s">
        <v>594</v>
      </c>
      <c r="J801" s="3" t="s">
        <v>595</v>
      </c>
      <c r="K801" s="3" t="s">
        <v>596</v>
      </c>
      <c r="L801" s="3" t="s">
        <v>597</v>
      </c>
      <c r="M801" s="25" t="s">
        <v>598</v>
      </c>
    </row>
    <row r="802" spans="2:22" x14ac:dyDescent="0.2">
      <c r="E802" s="60"/>
      <c r="F802" s="61"/>
      <c r="G802" s="19"/>
      <c r="H802" s="28"/>
      <c r="I802" s="6"/>
      <c r="J802" s="6"/>
      <c r="K802" s="6"/>
      <c r="L802" s="6"/>
      <c r="M802" s="21"/>
    </row>
    <row r="803" spans="2:22" x14ac:dyDescent="0.2">
      <c r="E803" s="7" t="s">
        <v>18</v>
      </c>
      <c r="F803" s="8"/>
      <c r="G803" s="23">
        <v>1367</v>
      </c>
      <c r="H803" s="18">
        <v>180</v>
      </c>
      <c r="I803" s="4">
        <v>411</v>
      </c>
      <c r="J803" s="4">
        <v>276</v>
      </c>
      <c r="K803" s="4">
        <v>222</v>
      </c>
      <c r="L803" s="4">
        <v>121</v>
      </c>
      <c r="M803" s="32">
        <v>157</v>
      </c>
    </row>
    <row r="804" spans="2:22" x14ac:dyDescent="0.2">
      <c r="E804" s="14"/>
      <c r="F804" s="11"/>
      <c r="G804" s="9">
        <v>100</v>
      </c>
      <c r="H804" s="15">
        <v>13.167520117044999</v>
      </c>
      <c r="I804" s="1">
        <v>30.065837600584999</v>
      </c>
      <c r="J804" s="1">
        <v>20.190197512802001</v>
      </c>
      <c r="K804" s="1">
        <v>16.239941477687999</v>
      </c>
      <c r="L804" s="1">
        <v>8.8514996342359993</v>
      </c>
      <c r="M804" s="10">
        <v>11.485003657644</v>
      </c>
    </row>
    <row r="805" spans="2:22" x14ac:dyDescent="0.2">
      <c r="E805" s="7" t="s">
        <v>19</v>
      </c>
      <c r="F805" s="8"/>
      <c r="G805" s="12">
        <v>0</v>
      </c>
      <c r="H805" s="13">
        <v>0</v>
      </c>
      <c r="I805" s="2">
        <v>0</v>
      </c>
      <c r="J805" s="2">
        <v>0</v>
      </c>
      <c r="K805" s="2">
        <v>0</v>
      </c>
      <c r="L805" s="2">
        <v>0</v>
      </c>
      <c r="M805" s="16">
        <v>0</v>
      </c>
    </row>
    <row r="806" spans="2:22" x14ac:dyDescent="0.2">
      <c r="E806" s="14"/>
      <c r="F806" s="11"/>
      <c r="G806" s="37" t="s">
        <v>17</v>
      </c>
      <c r="H806" s="38" t="s">
        <v>17</v>
      </c>
      <c r="I806" s="27" t="s">
        <v>17</v>
      </c>
      <c r="J806" s="27" t="s">
        <v>17</v>
      </c>
      <c r="K806" s="27" t="s">
        <v>17</v>
      </c>
      <c r="L806" s="27" t="s">
        <v>17</v>
      </c>
      <c r="M806" s="33" t="s">
        <v>17</v>
      </c>
    </row>
    <row r="807" spans="2:22" x14ac:dyDescent="0.2">
      <c r="E807" s="7" t="s">
        <v>20</v>
      </c>
      <c r="F807" s="8"/>
      <c r="G807" s="12">
        <v>0</v>
      </c>
      <c r="H807" s="13">
        <v>0</v>
      </c>
      <c r="I807" s="2">
        <v>0</v>
      </c>
      <c r="J807" s="2">
        <v>0</v>
      </c>
      <c r="K807" s="2">
        <v>0</v>
      </c>
      <c r="L807" s="2">
        <v>0</v>
      </c>
      <c r="M807" s="16">
        <v>0</v>
      </c>
    </row>
    <row r="808" spans="2:22" x14ac:dyDescent="0.2">
      <c r="E808" s="14"/>
      <c r="F808" s="11"/>
      <c r="G808" s="37" t="s">
        <v>17</v>
      </c>
      <c r="H808" s="38" t="s">
        <v>17</v>
      </c>
      <c r="I808" s="27" t="s">
        <v>17</v>
      </c>
      <c r="J808" s="27" t="s">
        <v>17</v>
      </c>
      <c r="K808" s="27" t="s">
        <v>17</v>
      </c>
      <c r="L808" s="27" t="s">
        <v>17</v>
      </c>
      <c r="M808" s="33" t="s">
        <v>17</v>
      </c>
    </row>
    <row r="809" spans="2:22" x14ac:dyDescent="0.2">
      <c r="E809" s="7" t="s">
        <v>21</v>
      </c>
      <c r="F809" s="8"/>
      <c r="G809" s="12">
        <v>0</v>
      </c>
      <c r="H809" s="13">
        <v>0</v>
      </c>
      <c r="I809" s="2">
        <v>0</v>
      </c>
      <c r="J809" s="2">
        <v>0</v>
      </c>
      <c r="K809" s="2">
        <v>0</v>
      </c>
      <c r="L809" s="2">
        <v>0</v>
      </c>
      <c r="M809" s="16">
        <v>0</v>
      </c>
    </row>
    <row r="810" spans="2:22" x14ac:dyDescent="0.2">
      <c r="E810" s="17"/>
      <c r="F810" s="26"/>
      <c r="G810" s="46" t="s">
        <v>17</v>
      </c>
      <c r="H810" s="41" t="s">
        <v>17</v>
      </c>
      <c r="I810" s="39" t="s">
        <v>17</v>
      </c>
      <c r="J810" s="39" t="s">
        <v>17</v>
      </c>
      <c r="K810" s="39" t="s">
        <v>17</v>
      </c>
      <c r="L810" s="39" t="s">
        <v>17</v>
      </c>
      <c r="M810" s="42" t="s">
        <v>17</v>
      </c>
    </row>
    <row r="812" spans="2:22" x14ac:dyDescent="0.2">
      <c r="B812" s="22" t="str">
        <f xml:space="preserve"> HYPERLINK("#'目次'!B61", "[55]")</f>
        <v>[55]</v>
      </c>
      <c r="C812" s="56" t="s">
        <v>602</v>
      </c>
      <c r="D812" s="57"/>
      <c r="E812" s="57"/>
      <c r="F812" s="57"/>
      <c r="G812" s="57"/>
      <c r="H812" s="57"/>
      <c r="I812" s="57"/>
      <c r="J812" s="57"/>
      <c r="K812" s="57"/>
      <c r="L812" s="57"/>
      <c r="M812" s="57"/>
      <c r="N812" s="57"/>
      <c r="O812" s="57"/>
      <c r="P812" s="57"/>
      <c r="Q812" s="57"/>
      <c r="R812" s="57"/>
      <c r="S812" s="57"/>
      <c r="T812" s="57"/>
      <c r="U812" s="57"/>
      <c r="V812" s="57"/>
    </row>
    <row r="813" spans="2:22" x14ac:dyDescent="0.2">
      <c r="C813" s="50" t="s">
        <v>603</v>
      </c>
    </row>
    <row r="815" spans="2:22" x14ac:dyDescent="0.2">
      <c r="C815" s="56" t="s">
        <v>12</v>
      </c>
      <c r="D815" s="57"/>
      <c r="E815" s="57"/>
      <c r="F815" s="57"/>
      <c r="G815" s="57"/>
      <c r="H815" s="57"/>
      <c r="I815" s="57"/>
      <c r="J815" s="57"/>
      <c r="K815" s="57"/>
      <c r="L815" s="57"/>
      <c r="M815" s="57"/>
      <c r="N815" s="57"/>
      <c r="O815" s="57"/>
      <c r="P815" s="57"/>
      <c r="Q815" s="57"/>
      <c r="R815" s="57"/>
      <c r="S815" s="57"/>
      <c r="T815" s="57"/>
      <c r="U815" s="57"/>
      <c r="V815" s="57"/>
    </row>
    <row r="816" spans="2:22" x14ac:dyDescent="0.2">
      <c r="E816" s="58"/>
      <c r="F816" s="59"/>
      <c r="G816" s="24" t="s">
        <v>13</v>
      </c>
      <c r="H816" s="20" t="s">
        <v>604</v>
      </c>
      <c r="I816" s="3" t="s">
        <v>605</v>
      </c>
      <c r="J816" s="3" t="s">
        <v>606</v>
      </c>
      <c r="K816" s="25" t="s">
        <v>607</v>
      </c>
    </row>
    <row r="817" spans="2:22" x14ac:dyDescent="0.2">
      <c r="E817" s="60"/>
      <c r="F817" s="61"/>
      <c r="G817" s="19"/>
      <c r="H817" s="28"/>
      <c r="I817" s="6"/>
      <c r="J817" s="6"/>
      <c r="K817" s="21"/>
    </row>
    <row r="818" spans="2:22" x14ac:dyDescent="0.2">
      <c r="E818" s="7" t="s">
        <v>18</v>
      </c>
      <c r="F818" s="8"/>
      <c r="G818" s="23">
        <v>0</v>
      </c>
      <c r="H818" s="18">
        <v>0</v>
      </c>
      <c r="I818" s="4">
        <v>0</v>
      </c>
      <c r="J818" s="4">
        <v>0</v>
      </c>
      <c r="K818" s="32">
        <v>0</v>
      </c>
    </row>
    <row r="819" spans="2:22" x14ac:dyDescent="0.2">
      <c r="E819" s="14"/>
      <c r="F819" s="11"/>
      <c r="G819" s="37" t="s">
        <v>17</v>
      </c>
      <c r="H819" s="38" t="s">
        <v>17</v>
      </c>
      <c r="I819" s="27" t="s">
        <v>17</v>
      </c>
      <c r="J819" s="27" t="s">
        <v>17</v>
      </c>
      <c r="K819" s="33" t="s">
        <v>17</v>
      </c>
    </row>
    <row r="820" spans="2:22" x14ac:dyDescent="0.2">
      <c r="E820" s="7" t="s">
        <v>19</v>
      </c>
      <c r="F820" s="8"/>
      <c r="G820" s="12">
        <v>1006</v>
      </c>
      <c r="H820" s="13">
        <v>182</v>
      </c>
      <c r="I820" s="2">
        <v>225</v>
      </c>
      <c r="J820" s="2">
        <v>378</v>
      </c>
      <c r="K820" s="16">
        <v>221</v>
      </c>
    </row>
    <row r="821" spans="2:22" x14ac:dyDescent="0.2">
      <c r="E821" s="14"/>
      <c r="F821" s="11"/>
      <c r="G821" s="9">
        <v>100</v>
      </c>
      <c r="H821" s="15">
        <v>18.091451292247001</v>
      </c>
      <c r="I821" s="1">
        <v>22.365805168986</v>
      </c>
      <c r="J821" s="1">
        <v>37.574552683896997</v>
      </c>
      <c r="K821" s="10">
        <v>21.968190854871001</v>
      </c>
    </row>
    <row r="822" spans="2:22" x14ac:dyDescent="0.2">
      <c r="E822" s="7" t="s">
        <v>20</v>
      </c>
      <c r="F822" s="8"/>
      <c r="G822" s="12">
        <v>0</v>
      </c>
      <c r="H822" s="13">
        <v>0</v>
      </c>
      <c r="I822" s="2">
        <v>0</v>
      </c>
      <c r="J822" s="2">
        <v>0</v>
      </c>
      <c r="K822" s="16">
        <v>0</v>
      </c>
    </row>
    <row r="823" spans="2:22" x14ac:dyDescent="0.2">
      <c r="E823" s="14"/>
      <c r="F823" s="11"/>
      <c r="G823" s="37" t="s">
        <v>17</v>
      </c>
      <c r="H823" s="38" t="s">
        <v>17</v>
      </c>
      <c r="I823" s="27" t="s">
        <v>17</v>
      </c>
      <c r="J823" s="27" t="s">
        <v>17</v>
      </c>
      <c r="K823" s="33" t="s">
        <v>17</v>
      </c>
    </row>
    <row r="824" spans="2:22" x14ac:dyDescent="0.2">
      <c r="E824" s="7" t="s">
        <v>21</v>
      </c>
      <c r="F824" s="8"/>
      <c r="G824" s="12">
        <v>0</v>
      </c>
      <c r="H824" s="13">
        <v>0</v>
      </c>
      <c r="I824" s="2">
        <v>0</v>
      </c>
      <c r="J824" s="2">
        <v>0</v>
      </c>
      <c r="K824" s="16">
        <v>0</v>
      </c>
    </row>
    <row r="825" spans="2:22" x14ac:dyDescent="0.2">
      <c r="E825" s="17"/>
      <c r="F825" s="26"/>
      <c r="G825" s="46" t="s">
        <v>17</v>
      </c>
      <c r="H825" s="41" t="s">
        <v>17</v>
      </c>
      <c r="I825" s="39" t="s">
        <v>17</v>
      </c>
      <c r="J825" s="39" t="s">
        <v>17</v>
      </c>
      <c r="K825" s="42" t="s">
        <v>17</v>
      </c>
    </row>
    <row r="827" spans="2:22" x14ac:dyDescent="0.2">
      <c r="B827" s="22" t="str">
        <f xml:space="preserve"> HYPERLINK("#'目次'!B62", "[56]")</f>
        <v>[56]</v>
      </c>
      <c r="C827" s="56" t="s">
        <v>611</v>
      </c>
      <c r="D827" s="57"/>
      <c r="E827" s="57"/>
      <c r="F827" s="57"/>
      <c r="G827" s="57"/>
      <c r="H827" s="57"/>
      <c r="I827" s="57"/>
      <c r="J827" s="57"/>
      <c r="K827" s="57"/>
      <c r="L827" s="57"/>
      <c r="M827" s="57"/>
      <c r="N827" s="57"/>
      <c r="O827" s="57"/>
      <c r="P827" s="57"/>
      <c r="Q827" s="57"/>
      <c r="R827" s="57"/>
      <c r="S827" s="57"/>
      <c r="T827" s="57"/>
      <c r="U827" s="57"/>
      <c r="V827" s="57"/>
    </row>
    <row r="828" spans="2:22" x14ac:dyDescent="0.2">
      <c r="C828" s="50" t="s">
        <v>612</v>
      </c>
    </row>
    <row r="830" spans="2:22" x14ac:dyDescent="0.2">
      <c r="C830" s="56" t="s">
        <v>12</v>
      </c>
      <c r="D830" s="57"/>
      <c r="E830" s="57"/>
      <c r="F830" s="57"/>
      <c r="G830" s="57"/>
      <c r="H830" s="57"/>
      <c r="I830" s="57"/>
      <c r="J830" s="57"/>
      <c r="K830" s="57"/>
      <c r="L830" s="57"/>
      <c r="M830" s="57"/>
      <c r="N830" s="57"/>
      <c r="O830" s="57"/>
      <c r="P830" s="57"/>
      <c r="Q830" s="57"/>
      <c r="R830" s="57"/>
      <c r="S830" s="57"/>
      <c r="T830" s="57"/>
      <c r="U830" s="57"/>
      <c r="V830" s="57"/>
    </row>
    <row r="831" spans="2:22" x14ac:dyDescent="0.2">
      <c r="E831" s="58"/>
      <c r="F831" s="59"/>
      <c r="G831" s="24" t="s">
        <v>13</v>
      </c>
      <c r="H831" s="20" t="s">
        <v>613</v>
      </c>
      <c r="I831" s="3" t="s">
        <v>614</v>
      </c>
      <c r="J831" s="3" t="s">
        <v>615</v>
      </c>
      <c r="K831" s="25" t="s">
        <v>606</v>
      </c>
    </row>
    <row r="832" spans="2:22" x14ac:dyDescent="0.2">
      <c r="E832" s="60"/>
      <c r="F832" s="61"/>
      <c r="G832" s="19"/>
      <c r="H832" s="28"/>
      <c r="I832" s="6"/>
      <c r="J832" s="6"/>
      <c r="K832" s="21"/>
    </row>
    <row r="833" spans="2:22" x14ac:dyDescent="0.2">
      <c r="E833" s="7" t="s">
        <v>18</v>
      </c>
      <c r="F833" s="8"/>
      <c r="G833" s="23">
        <v>0</v>
      </c>
      <c r="H833" s="18">
        <v>0</v>
      </c>
      <c r="I833" s="4">
        <v>0</v>
      </c>
      <c r="J833" s="4">
        <v>0</v>
      </c>
      <c r="K833" s="32">
        <v>0</v>
      </c>
    </row>
    <row r="834" spans="2:22" x14ac:dyDescent="0.2">
      <c r="E834" s="14"/>
      <c r="F834" s="11"/>
      <c r="G834" s="37" t="s">
        <v>17</v>
      </c>
      <c r="H834" s="38" t="s">
        <v>17</v>
      </c>
      <c r="I834" s="27" t="s">
        <v>17</v>
      </c>
      <c r="J834" s="27" t="s">
        <v>17</v>
      </c>
      <c r="K834" s="33" t="s">
        <v>17</v>
      </c>
    </row>
    <row r="835" spans="2:22" x14ac:dyDescent="0.2">
      <c r="E835" s="7" t="s">
        <v>19</v>
      </c>
      <c r="F835" s="8"/>
      <c r="G835" s="12">
        <v>0</v>
      </c>
      <c r="H835" s="13">
        <v>0</v>
      </c>
      <c r="I835" s="2">
        <v>0</v>
      </c>
      <c r="J835" s="2">
        <v>0</v>
      </c>
      <c r="K835" s="16">
        <v>0</v>
      </c>
    </row>
    <row r="836" spans="2:22" x14ac:dyDescent="0.2">
      <c r="E836" s="14"/>
      <c r="F836" s="11"/>
      <c r="G836" s="37" t="s">
        <v>17</v>
      </c>
      <c r="H836" s="38" t="s">
        <v>17</v>
      </c>
      <c r="I836" s="27" t="s">
        <v>17</v>
      </c>
      <c r="J836" s="27" t="s">
        <v>17</v>
      </c>
      <c r="K836" s="33" t="s">
        <v>17</v>
      </c>
    </row>
    <row r="837" spans="2:22" x14ac:dyDescent="0.2">
      <c r="E837" s="7" t="s">
        <v>20</v>
      </c>
      <c r="F837" s="8"/>
      <c r="G837" s="12">
        <v>1043</v>
      </c>
      <c r="H837" s="13">
        <v>205</v>
      </c>
      <c r="I837" s="2">
        <v>205</v>
      </c>
      <c r="J837" s="2">
        <v>363</v>
      </c>
      <c r="K837" s="16">
        <v>270</v>
      </c>
    </row>
    <row r="838" spans="2:22" x14ac:dyDescent="0.2">
      <c r="E838" s="14"/>
      <c r="F838" s="11"/>
      <c r="G838" s="9">
        <v>100</v>
      </c>
      <c r="H838" s="15">
        <v>19.654841802492999</v>
      </c>
      <c r="I838" s="1">
        <v>19.654841802492999</v>
      </c>
      <c r="J838" s="1">
        <v>34.803451581974997</v>
      </c>
      <c r="K838" s="10">
        <v>25.886864813039001</v>
      </c>
    </row>
    <row r="839" spans="2:22" x14ac:dyDescent="0.2">
      <c r="E839" s="7" t="s">
        <v>21</v>
      </c>
      <c r="F839" s="8"/>
      <c r="G839" s="12">
        <v>0</v>
      </c>
      <c r="H839" s="13">
        <v>0</v>
      </c>
      <c r="I839" s="2">
        <v>0</v>
      </c>
      <c r="J839" s="2">
        <v>0</v>
      </c>
      <c r="K839" s="16">
        <v>0</v>
      </c>
    </row>
    <row r="840" spans="2:22" x14ac:dyDescent="0.2">
      <c r="E840" s="17"/>
      <c r="F840" s="26"/>
      <c r="G840" s="46" t="s">
        <v>17</v>
      </c>
      <c r="H840" s="41" t="s">
        <v>17</v>
      </c>
      <c r="I840" s="39" t="s">
        <v>17</v>
      </c>
      <c r="J840" s="39" t="s">
        <v>17</v>
      </c>
      <c r="K840" s="42" t="s">
        <v>17</v>
      </c>
    </row>
    <row r="842" spans="2:22" x14ac:dyDescent="0.2">
      <c r="B842" s="22" t="str">
        <f xml:space="preserve"> HYPERLINK("#'目次'!B63", "[57]")</f>
        <v>[57]</v>
      </c>
      <c r="C842" s="56" t="s">
        <v>619</v>
      </c>
      <c r="D842" s="57"/>
      <c r="E842" s="57"/>
      <c r="F842" s="57"/>
      <c r="G842" s="57"/>
      <c r="H842" s="57"/>
      <c r="I842" s="57"/>
      <c r="J842" s="57"/>
      <c r="K842" s="57"/>
      <c r="L842" s="57"/>
      <c r="M842" s="57"/>
      <c r="N842" s="57"/>
      <c r="O842" s="57"/>
      <c r="P842" s="57"/>
      <c r="Q842" s="57"/>
      <c r="R842" s="57"/>
      <c r="S842" s="57"/>
      <c r="T842" s="57"/>
      <c r="U842" s="57"/>
      <c r="V842" s="57"/>
    </row>
    <row r="843" spans="2:22" x14ac:dyDescent="0.2">
      <c r="C843" s="50" t="s">
        <v>620</v>
      </c>
    </row>
    <row r="845" spans="2:22" x14ac:dyDescent="0.2">
      <c r="C845" s="56" t="s">
        <v>12</v>
      </c>
      <c r="D845" s="57"/>
      <c r="E845" s="57"/>
      <c r="F845" s="57"/>
      <c r="G845" s="57"/>
      <c r="H845" s="57"/>
      <c r="I845" s="57"/>
      <c r="J845" s="57"/>
      <c r="K845" s="57"/>
      <c r="L845" s="57"/>
      <c r="M845" s="57"/>
      <c r="N845" s="57"/>
      <c r="O845" s="57"/>
      <c r="P845" s="57"/>
      <c r="Q845" s="57"/>
      <c r="R845" s="57"/>
      <c r="S845" s="57"/>
      <c r="T845" s="57"/>
      <c r="U845" s="57"/>
      <c r="V845" s="57"/>
    </row>
    <row r="846" spans="2:22" x14ac:dyDescent="0.2">
      <c r="E846" s="58"/>
      <c r="F846" s="59"/>
      <c r="G846" s="24" t="s">
        <v>13</v>
      </c>
      <c r="H846" s="20" t="s">
        <v>614</v>
      </c>
      <c r="I846" s="3" t="s">
        <v>606</v>
      </c>
      <c r="J846" s="25" t="s">
        <v>613</v>
      </c>
    </row>
    <row r="847" spans="2:22" x14ac:dyDescent="0.2">
      <c r="E847" s="60"/>
      <c r="F847" s="61"/>
      <c r="G847" s="19"/>
      <c r="H847" s="28"/>
      <c r="I847" s="6"/>
      <c r="J847" s="21"/>
    </row>
    <row r="848" spans="2:22" x14ac:dyDescent="0.2">
      <c r="E848" s="7" t="s">
        <v>18</v>
      </c>
      <c r="F848" s="8"/>
      <c r="G848" s="23">
        <v>0</v>
      </c>
      <c r="H848" s="18">
        <v>0</v>
      </c>
      <c r="I848" s="4">
        <v>0</v>
      </c>
      <c r="J848" s="32">
        <v>0</v>
      </c>
    </row>
    <row r="849" spans="2:22" x14ac:dyDescent="0.2">
      <c r="E849" s="14"/>
      <c r="F849" s="11"/>
      <c r="G849" s="37" t="s">
        <v>17</v>
      </c>
      <c r="H849" s="38" t="s">
        <v>17</v>
      </c>
      <c r="I849" s="27" t="s">
        <v>17</v>
      </c>
      <c r="J849" s="33" t="s">
        <v>17</v>
      </c>
    </row>
    <row r="850" spans="2:22" x14ac:dyDescent="0.2">
      <c r="E850" s="7" t="s">
        <v>19</v>
      </c>
      <c r="F850" s="8"/>
      <c r="G850" s="12">
        <v>0</v>
      </c>
      <c r="H850" s="13">
        <v>0</v>
      </c>
      <c r="I850" s="2">
        <v>0</v>
      </c>
      <c r="J850" s="16">
        <v>0</v>
      </c>
    </row>
    <row r="851" spans="2:22" x14ac:dyDescent="0.2">
      <c r="E851" s="14"/>
      <c r="F851" s="11"/>
      <c r="G851" s="37" t="s">
        <v>17</v>
      </c>
      <c r="H851" s="38" t="s">
        <v>17</v>
      </c>
      <c r="I851" s="27" t="s">
        <v>17</v>
      </c>
      <c r="J851" s="33" t="s">
        <v>17</v>
      </c>
    </row>
    <row r="852" spans="2:22" x14ac:dyDescent="0.2">
      <c r="E852" s="7" t="s">
        <v>20</v>
      </c>
      <c r="F852" s="8"/>
      <c r="G852" s="12">
        <v>0</v>
      </c>
      <c r="H852" s="13">
        <v>0</v>
      </c>
      <c r="I852" s="2">
        <v>0</v>
      </c>
      <c r="J852" s="16">
        <v>0</v>
      </c>
    </row>
    <row r="853" spans="2:22" x14ac:dyDescent="0.2">
      <c r="E853" s="14"/>
      <c r="F853" s="11"/>
      <c r="G853" s="37" t="s">
        <v>17</v>
      </c>
      <c r="H853" s="38" t="s">
        <v>17</v>
      </c>
      <c r="I853" s="27" t="s">
        <v>17</v>
      </c>
      <c r="J853" s="33" t="s">
        <v>17</v>
      </c>
    </row>
    <row r="854" spans="2:22" x14ac:dyDescent="0.2">
      <c r="E854" s="7" t="s">
        <v>21</v>
      </c>
      <c r="F854" s="8"/>
      <c r="G854" s="12">
        <v>1528</v>
      </c>
      <c r="H854" s="13">
        <v>537</v>
      </c>
      <c r="I854" s="2">
        <v>682</v>
      </c>
      <c r="J854" s="16">
        <v>309</v>
      </c>
    </row>
    <row r="855" spans="2:22" x14ac:dyDescent="0.2">
      <c r="E855" s="17"/>
      <c r="F855" s="26"/>
      <c r="G855" s="29">
        <v>100</v>
      </c>
      <c r="H855" s="31">
        <v>35.143979057591999</v>
      </c>
      <c r="I855" s="5">
        <v>44.633507853403003</v>
      </c>
      <c r="J855" s="30">
        <v>20.222513089005002</v>
      </c>
    </row>
    <row r="857" spans="2:22" x14ac:dyDescent="0.2">
      <c r="B857" s="22" t="str">
        <f xml:space="preserve"> HYPERLINK("#'目次'!B64", "[58]")</f>
        <v>[58]</v>
      </c>
      <c r="C857" s="56" t="s">
        <v>624</v>
      </c>
      <c r="D857" s="57"/>
      <c r="E857" s="57"/>
      <c r="F857" s="57"/>
      <c r="G857" s="57"/>
      <c r="H857" s="57"/>
      <c r="I857" s="57"/>
      <c r="J857" s="57"/>
      <c r="K857" s="57"/>
      <c r="L857" s="57"/>
      <c r="M857" s="57"/>
      <c r="N857" s="57"/>
      <c r="O857" s="57"/>
      <c r="P857" s="57"/>
      <c r="Q857" s="57"/>
      <c r="R857" s="57"/>
      <c r="S857" s="57"/>
      <c r="T857" s="57"/>
      <c r="U857" s="57"/>
      <c r="V857" s="57"/>
    </row>
    <row r="858" spans="2:22" x14ac:dyDescent="0.2">
      <c r="C858" s="50" t="s">
        <v>592</v>
      </c>
    </row>
    <row r="860" spans="2:22" x14ac:dyDescent="0.2">
      <c r="C860" s="56" t="s">
        <v>12</v>
      </c>
      <c r="D860" s="57"/>
      <c r="E860" s="57"/>
      <c r="F860" s="57"/>
      <c r="G860" s="57"/>
      <c r="H860" s="57"/>
      <c r="I860" s="57"/>
      <c r="J860" s="57"/>
      <c r="K860" s="57"/>
      <c r="L860" s="57"/>
      <c r="M860" s="57"/>
      <c r="N860" s="57"/>
      <c r="O860" s="57"/>
      <c r="P860" s="57"/>
      <c r="Q860" s="57"/>
      <c r="R860" s="57"/>
      <c r="S860" s="57"/>
      <c r="T860" s="57"/>
      <c r="U860" s="57"/>
      <c r="V860" s="57"/>
    </row>
    <row r="861" spans="2:22" ht="39" x14ac:dyDescent="0.2">
      <c r="E861" s="58"/>
      <c r="F861" s="59"/>
      <c r="G861" s="24" t="s">
        <v>13</v>
      </c>
      <c r="H861" s="20" t="s">
        <v>625</v>
      </c>
      <c r="I861" s="3" t="s">
        <v>626</v>
      </c>
      <c r="J861" s="3" t="s">
        <v>627</v>
      </c>
      <c r="K861" s="25" t="s">
        <v>628</v>
      </c>
    </row>
    <row r="862" spans="2:22" x14ac:dyDescent="0.2">
      <c r="E862" s="60"/>
      <c r="F862" s="61"/>
      <c r="G862" s="19"/>
      <c r="H862" s="28"/>
      <c r="I862" s="6"/>
      <c r="J862" s="6"/>
      <c r="K862" s="21"/>
    </row>
    <row r="863" spans="2:22" x14ac:dyDescent="0.2">
      <c r="E863" s="7" t="s">
        <v>18</v>
      </c>
      <c r="F863" s="8"/>
      <c r="G863" s="23">
        <v>1367</v>
      </c>
      <c r="H863" s="18">
        <v>331</v>
      </c>
      <c r="I863" s="4">
        <v>565</v>
      </c>
      <c r="J863" s="4">
        <v>325</v>
      </c>
      <c r="K863" s="32">
        <v>146</v>
      </c>
    </row>
    <row r="864" spans="2:22" x14ac:dyDescent="0.2">
      <c r="E864" s="14"/>
      <c r="F864" s="11"/>
      <c r="G864" s="9">
        <v>100</v>
      </c>
      <c r="H864" s="15">
        <v>24.213606437454001</v>
      </c>
      <c r="I864" s="1">
        <v>41.331382589611998</v>
      </c>
      <c r="J864" s="1">
        <v>23.774689100219</v>
      </c>
      <c r="K864" s="10">
        <v>10.680321872714</v>
      </c>
    </row>
    <row r="865" spans="2:22" x14ac:dyDescent="0.2">
      <c r="E865" s="7" t="s">
        <v>19</v>
      </c>
      <c r="F865" s="8"/>
      <c r="G865" s="12">
        <v>0</v>
      </c>
      <c r="H865" s="13">
        <v>0</v>
      </c>
      <c r="I865" s="2">
        <v>0</v>
      </c>
      <c r="J865" s="2">
        <v>0</v>
      </c>
      <c r="K865" s="16">
        <v>0</v>
      </c>
    </row>
    <row r="866" spans="2:22" x14ac:dyDescent="0.2">
      <c r="E866" s="14"/>
      <c r="F866" s="11"/>
      <c r="G866" s="37" t="s">
        <v>17</v>
      </c>
      <c r="H866" s="38" t="s">
        <v>17</v>
      </c>
      <c r="I866" s="27" t="s">
        <v>17</v>
      </c>
      <c r="J866" s="27" t="s">
        <v>17</v>
      </c>
      <c r="K866" s="33" t="s">
        <v>17</v>
      </c>
    </row>
    <row r="867" spans="2:22" x14ac:dyDescent="0.2">
      <c r="E867" s="7" t="s">
        <v>20</v>
      </c>
      <c r="F867" s="8"/>
      <c r="G867" s="12">
        <v>0</v>
      </c>
      <c r="H867" s="13">
        <v>0</v>
      </c>
      <c r="I867" s="2">
        <v>0</v>
      </c>
      <c r="J867" s="2">
        <v>0</v>
      </c>
      <c r="K867" s="16">
        <v>0</v>
      </c>
    </row>
    <row r="868" spans="2:22" x14ac:dyDescent="0.2">
      <c r="E868" s="14"/>
      <c r="F868" s="11"/>
      <c r="G868" s="37" t="s">
        <v>17</v>
      </c>
      <c r="H868" s="38" t="s">
        <v>17</v>
      </c>
      <c r="I868" s="27" t="s">
        <v>17</v>
      </c>
      <c r="J868" s="27" t="s">
        <v>17</v>
      </c>
      <c r="K868" s="33" t="s">
        <v>17</v>
      </c>
    </row>
    <row r="869" spans="2:22" x14ac:dyDescent="0.2">
      <c r="E869" s="7" t="s">
        <v>21</v>
      </c>
      <c r="F869" s="8"/>
      <c r="G869" s="12">
        <v>0</v>
      </c>
      <c r="H869" s="13">
        <v>0</v>
      </c>
      <c r="I869" s="2">
        <v>0</v>
      </c>
      <c r="J869" s="2">
        <v>0</v>
      </c>
      <c r="K869" s="16">
        <v>0</v>
      </c>
    </row>
    <row r="870" spans="2:22" x14ac:dyDescent="0.2">
      <c r="E870" s="17"/>
      <c r="F870" s="26"/>
      <c r="G870" s="46" t="s">
        <v>17</v>
      </c>
      <c r="H870" s="41" t="s">
        <v>17</v>
      </c>
      <c r="I870" s="39" t="s">
        <v>17</v>
      </c>
      <c r="J870" s="39" t="s">
        <v>17</v>
      </c>
      <c r="K870" s="42" t="s">
        <v>17</v>
      </c>
    </row>
    <row r="872" spans="2:22" x14ac:dyDescent="0.2">
      <c r="B872" s="22" t="str">
        <f xml:space="preserve"> HYPERLINK("#'目次'!B65", "[59]")</f>
        <v>[59]</v>
      </c>
      <c r="C872" s="56" t="s">
        <v>631</v>
      </c>
      <c r="D872" s="57"/>
      <c r="E872" s="57"/>
      <c r="F872" s="57"/>
      <c r="G872" s="57"/>
      <c r="H872" s="57"/>
      <c r="I872" s="57"/>
      <c r="J872" s="57"/>
      <c r="K872" s="57"/>
      <c r="L872" s="57"/>
      <c r="M872" s="57"/>
      <c r="N872" s="57"/>
      <c r="O872" s="57"/>
      <c r="P872" s="57"/>
      <c r="Q872" s="57"/>
      <c r="R872" s="57"/>
      <c r="S872" s="57"/>
      <c r="T872" s="57"/>
      <c r="U872" s="57"/>
      <c r="V872" s="57"/>
    </row>
    <row r="873" spans="2:22" x14ac:dyDescent="0.2">
      <c r="C873" s="50" t="s">
        <v>603</v>
      </c>
    </row>
    <row r="875" spans="2:22" x14ac:dyDescent="0.2">
      <c r="C875" s="56" t="s">
        <v>12</v>
      </c>
      <c r="D875" s="57"/>
      <c r="E875" s="57"/>
      <c r="F875" s="57"/>
      <c r="G875" s="57"/>
      <c r="H875" s="57"/>
      <c r="I875" s="57"/>
      <c r="J875" s="57"/>
      <c r="K875" s="57"/>
      <c r="L875" s="57"/>
      <c r="M875" s="57"/>
      <c r="N875" s="57"/>
      <c r="O875" s="57"/>
      <c r="P875" s="57"/>
      <c r="Q875" s="57"/>
      <c r="R875" s="57"/>
      <c r="S875" s="57"/>
      <c r="T875" s="57"/>
      <c r="U875" s="57"/>
      <c r="V875" s="57"/>
    </row>
    <row r="876" spans="2:22" ht="26" x14ac:dyDescent="0.2">
      <c r="E876" s="58"/>
      <c r="F876" s="59"/>
      <c r="G876" s="24" t="s">
        <v>13</v>
      </c>
      <c r="H876" s="20" t="s">
        <v>632</v>
      </c>
      <c r="I876" s="3" t="s">
        <v>633</v>
      </c>
      <c r="J876" s="3" t="s">
        <v>634</v>
      </c>
      <c r="K876" s="25" t="s">
        <v>635</v>
      </c>
    </row>
    <row r="877" spans="2:22" x14ac:dyDescent="0.2">
      <c r="E877" s="60"/>
      <c r="F877" s="61"/>
      <c r="G877" s="19"/>
      <c r="H877" s="28"/>
      <c r="I877" s="6"/>
      <c r="J877" s="6"/>
      <c r="K877" s="21"/>
    </row>
    <row r="878" spans="2:22" x14ac:dyDescent="0.2">
      <c r="E878" s="7" t="s">
        <v>18</v>
      </c>
      <c r="F878" s="8"/>
      <c r="G878" s="23">
        <v>0</v>
      </c>
      <c r="H878" s="18">
        <v>0</v>
      </c>
      <c r="I878" s="4">
        <v>0</v>
      </c>
      <c r="J878" s="4">
        <v>0</v>
      </c>
      <c r="K878" s="32">
        <v>0</v>
      </c>
    </row>
    <row r="879" spans="2:22" x14ac:dyDescent="0.2">
      <c r="E879" s="14"/>
      <c r="F879" s="11"/>
      <c r="G879" s="37" t="s">
        <v>17</v>
      </c>
      <c r="H879" s="38" t="s">
        <v>17</v>
      </c>
      <c r="I879" s="27" t="s">
        <v>17</v>
      </c>
      <c r="J879" s="27" t="s">
        <v>17</v>
      </c>
      <c r="K879" s="33" t="s">
        <v>17</v>
      </c>
    </row>
    <row r="880" spans="2:22" x14ac:dyDescent="0.2">
      <c r="E880" s="7" t="s">
        <v>19</v>
      </c>
      <c r="F880" s="8"/>
      <c r="G880" s="12">
        <v>1006</v>
      </c>
      <c r="H880" s="13">
        <v>384</v>
      </c>
      <c r="I880" s="2">
        <v>305</v>
      </c>
      <c r="J880" s="2">
        <v>121</v>
      </c>
      <c r="K880" s="16">
        <v>196</v>
      </c>
    </row>
    <row r="881" spans="2:22" x14ac:dyDescent="0.2">
      <c r="E881" s="14"/>
      <c r="F881" s="11"/>
      <c r="G881" s="9">
        <v>100</v>
      </c>
      <c r="H881" s="15">
        <v>38.170974155069999</v>
      </c>
      <c r="I881" s="1">
        <v>30.318091451291998</v>
      </c>
      <c r="J881" s="1">
        <v>12.027833001988</v>
      </c>
      <c r="K881" s="10">
        <v>19.483101391649999</v>
      </c>
    </row>
    <row r="882" spans="2:22" x14ac:dyDescent="0.2">
      <c r="E882" s="7" t="s">
        <v>20</v>
      </c>
      <c r="F882" s="8"/>
      <c r="G882" s="12">
        <v>0</v>
      </c>
      <c r="H882" s="13">
        <v>0</v>
      </c>
      <c r="I882" s="2">
        <v>0</v>
      </c>
      <c r="J882" s="2">
        <v>0</v>
      </c>
      <c r="K882" s="16">
        <v>0</v>
      </c>
    </row>
    <row r="883" spans="2:22" x14ac:dyDescent="0.2">
      <c r="E883" s="14"/>
      <c r="F883" s="11"/>
      <c r="G883" s="37" t="s">
        <v>17</v>
      </c>
      <c r="H883" s="38" t="s">
        <v>17</v>
      </c>
      <c r="I883" s="27" t="s">
        <v>17</v>
      </c>
      <c r="J883" s="27" t="s">
        <v>17</v>
      </c>
      <c r="K883" s="33" t="s">
        <v>17</v>
      </c>
    </row>
    <row r="884" spans="2:22" x14ac:dyDescent="0.2">
      <c r="E884" s="7" t="s">
        <v>21</v>
      </c>
      <c r="F884" s="8"/>
      <c r="G884" s="12">
        <v>0</v>
      </c>
      <c r="H884" s="13">
        <v>0</v>
      </c>
      <c r="I884" s="2">
        <v>0</v>
      </c>
      <c r="J884" s="2">
        <v>0</v>
      </c>
      <c r="K884" s="16">
        <v>0</v>
      </c>
    </row>
    <row r="885" spans="2:22" x14ac:dyDescent="0.2">
      <c r="E885" s="17"/>
      <c r="F885" s="26"/>
      <c r="G885" s="46" t="s">
        <v>17</v>
      </c>
      <c r="H885" s="41" t="s">
        <v>17</v>
      </c>
      <c r="I885" s="39" t="s">
        <v>17</v>
      </c>
      <c r="J885" s="39" t="s">
        <v>17</v>
      </c>
      <c r="K885" s="42" t="s">
        <v>17</v>
      </c>
    </row>
    <row r="887" spans="2:22" x14ac:dyDescent="0.2">
      <c r="B887" s="22" t="str">
        <f xml:space="preserve"> HYPERLINK("#'目次'!B66", "[60]")</f>
        <v>[60]</v>
      </c>
      <c r="C887" s="56" t="s">
        <v>638</v>
      </c>
      <c r="D887" s="57"/>
      <c r="E887" s="57"/>
      <c r="F887" s="57"/>
      <c r="G887" s="57"/>
      <c r="H887" s="57"/>
      <c r="I887" s="57"/>
      <c r="J887" s="57"/>
      <c r="K887" s="57"/>
      <c r="L887" s="57"/>
      <c r="M887" s="57"/>
      <c r="N887" s="57"/>
      <c r="O887" s="57"/>
      <c r="P887" s="57"/>
      <c r="Q887" s="57"/>
      <c r="R887" s="57"/>
      <c r="S887" s="57"/>
      <c r="T887" s="57"/>
      <c r="U887" s="57"/>
      <c r="V887" s="57"/>
    </row>
    <row r="888" spans="2:22" x14ac:dyDescent="0.2">
      <c r="C888" s="50" t="s">
        <v>603</v>
      </c>
    </row>
    <row r="890" spans="2:22" x14ac:dyDescent="0.2">
      <c r="C890" s="56" t="s">
        <v>12</v>
      </c>
      <c r="D890" s="57"/>
      <c r="E890" s="57"/>
      <c r="F890" s="57"/>
      <c r="G890" s="57"/>
      <c r="H890" s="57"/>
      <c r="I890" s="57"/>
      <c r="J890" s="57"/>
      <c r="K890" s="57"/>
      <c r="L890" s="57"/>
      <c r="M890" s="57"/>
      <c r="N890" s="57"/>
      <c r="O890" s="57"/>
      <c r="P890" s="57"/>
      <c r="Q890" s="57"/>
      <c r="R890" s="57"/>
      <c r="S890" s="57"/>
      <c r="T890" s="57"/>
      <c r="U890" s="57"/>
      <c r="V890" s="57"/>
    </row>
    <row r="891" spans="2:22" x14ac:dyDescent="0.2">
      <c r="E891" s="58"/>
      <c r="F891" s="59"/>
      <c r="G891" s="24" t="s">
        <v>13</v>
      </c>
      <c r="H891" s="20" t="s">
        <v>639</v>
      </c>
      <c r="I891" s="25" t="s">
        <v>640</v>
      </c>
    </row>
    <row r="892" spans="2:22" x14ac:dyDescent="0.2">
      <c r="E892" s="60"/>
      <c r="F892" s="61"/>
      <c r="G892" s="19"/>
      <c r="H892" s="28"/>
      <c r="I892" s="21"/>
    </row>
    <row r="893" spans="2:22" x14ac:dyDescent="0.2">
      <c r="E893" s="7" t="s">
        <v>18</v>
      </c>
      <c r="F893" s="8"/>
      <c r="G893" s="23">
        <v>0</v>
      </c>
      <c r="H893" s="18">
        <v>0</v>
      </c>
      <c r="I893" s="32">
        <v>0</v>
      </c>
    </row>
    <row r="894" spans="2:22" x14ac:dyDescent="0.2">
      <c r="E894" s="14"/>
      <c r="F894" s="11"/>
      <c r="G894" s="37" t="s">
        <v>17</v>
      </c>
      <c r="H894" s="38" t="s">
        <v>17</v>
      </c>
      <c r="I894" s="33" t="s">
        <v>17</v>
      </c>
    </row>
    <row r="895" spans="2:22" x14ac:dyDescent="0.2">
      <c r="E895" s="7" t="s">
        <v>19</v>
      </c>
      <c r="F895" s="8"/>
      <c r="G895" s="12">
        <v>1006</v>
      </c>
      <c r="H895" s="13">
        <v>778</v>
      </c>
      <c r="I895" s="16">
        <v>228</v>
      </c>
    </row>
    <row r="896" spans="2:22" x14ac:dyDescent="0.2">
      <c r="E896" s="14"/>
      <c r="F896" s="11"/>
      <c r="G896" s="9">
        <v>100</v>
      </c>
      <c r="H896" s="15">
        <v>77.335984095426994</v>
      </c>
      <c r="I896" s="10">
        <v>22.664015904572999</v>
      </c>
    </row>
    <row r="897" spans="2:22" x14ac:dyDescent="0.2">
      <c r="E897" s="7" t="s">
        <v>20</v>
      </c>
      <c r="F897" s="8"/>
      <c r="G897" s="12">
        <v>0</v>
      </c>
      <c r="H897" s="13">
        <v>0</v>
      </c>
      <c r="I897" s="16">
        <v>0</v>
      </c>
    </row>
    <row r="898" spans="2:22" x14ac:dyDescent="0.2">
      <c r="E898" s="14"/>
      <c r="F898" s="11"/>
      <c r="G898" s="37" t="s">
        <v>17</v>
      </c>
      <c r="H898" s="38" t="s">
        <v>17</v>
      </c>
      <c r="I898" s="33" t="s">
        <v>17</v>
      </c>
    </row>
    <row r="899" spans="2:22" x14ac:dyDescent="0.2">
      <c r="E899" s="7" t="s">
        <v>21</v>
      </c>
      <c r="F899" s="8"/>
      <c r="G899" s="12">
        <v>0</v>
      </c>
      <c r="H899" s="13">
        <v>0</v>
      </c>
      <c r="I899" s="16">
        <v>0</v>
      </c>
    </row>
    <row r="900" spans="2:22" x14ac:dyDescent="0.2">
      <c r="E900" s="17"/>
      <c r="F900" s="26"/>
      <c r="G900" s="46" t="s">
        <v>17</v>
      </c>
      <c r="H900" s="41" t="s">
        <v>17</v>
      </c>
      <c r="I900" s="42" t="s">
        <v>17</v>
      </c>
    </row>
    <row r="902" spans="2:22" x14ac:dyDescent="0.2">
      <c r="B902" s="22" t="str">
        <f xml:space="preserve"> HYPERLINK("#'目次'!B67", "[61]")</f>
        <v>[61]</v>
      </c>
      <c r="C902" s="56" t="s">
        <v>643</v>
      </c>
      <c r="D902" s="57"/>
      <c r="E902" s="57"/>
      <c r="F902" s="57"/>
      <c r="G902" s="57"/>
      <c r="H902" s="57"/>
      <c r="I902" s="57"/>
      <c r="J902" s="57"/>
      <c r="K902" s="57"/>
      <c r="L902" s="57"/>
      <c r="M902" s="57"/>
      <c r="N902" s="57"/>
      <c r="O902" s="57"/>
      <c r="P902" s="57"/>
      <c r="Q902" s="57"/>
      <c r="R902" s="57"/>
      <c r="S902" s="57"/>
      <c r="T902" s="57"/>
      <c r="U902" s="57"/>
      <c r="V902" s="57"/>
    </row>
    <row r="903" spans="2:22" x14ac:dyDescent="0.2">
      <c r="C903" s="50" t="s">
        <v>612</v>
      </c>
    </row>
    <row r="905" spans="2:22" x14ac:dyDescent="0.2">
      <c r="C905" s="56" t="s">
        <v>12</v>
      </c>
      <c r="D905" s="57"/>
      <c r="E905" s="57"/>
      <c r="F905" s="57"/>
      <c r="G905" s="57"/>
      <c r="H905" s="57"/>
      <c r="I905" s="57"/>
      <c r="J905" s="57"/>
      <c r="K905" s="57"/>
      <c r="L905" s="57"/>
      <c r="M905" s="57"/>
      <c r="N905" s="57"/>
      <c r="O905" s="57"/>
      <c r="P905" s="57"/>
      <c r="Q905" s="57"/>
      <c r="R905" s="57"/>
      <c r="S905" s="57"/>
      <c r="T905" s="57"/>
      <c r="U905" s="57"/>
      <c r="V905" s="57"/>
    </row>
    <row r="906" spans="2:22" ht="39" x14ac:dyDescent="0.2">
      <c r="E906" s="58"/>
      <c r="F906" s="59"/>
      <c r="G906" s="24" t="s">
        <v>13</v>
      </c>
      <c r="H906" s="20" t="s">
        <v>632</v>
      </c>
      <c r="I906" s="3" t="s">
        <v>633</v>
      </c>
      <c r="J906" s="3" t="s">
        <v>634</v>
      </c>
      <c r="K906" s="25" t="s">
        <v>628</v>
      </c>
    </row>
    <row r="907" spans="2:22" x14ac:dyDescent="0.2">
      <c r="E907" s="60"/>
      <c r="F907" s="61"/>
      <c r="G907" s="19"/>
      <c r="H907" s="28"/>
      <c r="I907" s="6"/>
      <c r="J907" s="6"/>
      <c r="K907" s="21"/>
    </row>
    <row r="908" spans="2:22" x14ac:dyDescent="0.2">
      <c r="E908" s="7" t="s">
        <v>18</v>
      </c>
      <c r="F908" s="8"/>
      <c r="G908" s="23">
        <v>0</v>
      </c>
      <c r="H908" s="18">
        <v>0</v>
      </c>
      <c r="I908" s="4">
        <v>0</v>
      </c>
      <c r="J908" s="4">
        <v>0</v>
      </c>
      <c r="K908" s="32">
        <v>0</v>
      </c>
    </row>
    <row r="909" spans="2:22" x14ac:dyDescent="0.2">
      <c r="E909" s="14"/>
      <c r="F909" s="11"/>
      <c r="G909" s="37" t="s">
        <v>17</v>
      </c>
      <c r="H909" s="38" t="s">
        <v>17</v>
      </c>
      <c r="I909" s="27" t="s">
        <v>17</v>
      </c>
      <c r="J909" s="27" t="s">
        <v>17</v>
      </c>
      <c r="K909" s="33" t="s">
        <v>17</v>
      </c>
    </row>
    <row r="910" spans="2:22" x14ac:dyDescent="0.2">
      <c r="E910" s="7" t="s">
        <v>19</v>
      </c>
      <c r="F910" s="8"/>
      <c r="G910" s="12">
        <v>0</v>
      </c>
      <c r="H910" s="13">
        <v>0</v>
      </c>
      <c r="I910" s="2">
        <v>0</v>
      </c>
      <c r="J910" s="2">
        <v>0</v>
      </c>
      <c r="K910" s="16">
        <v>0</v>
      </c>
    </row>
    <row r="911" spans="2:22" x14ac:dyDescent="0.2">
      <c r="E911" s="14"/>
      <c r="F911" s="11"/>
      <c r="G911" s="37" t="s">
        <v>17</v>
      </c>
      <c r="H911" s="38" t="s">
        <v>17</v>
      </c>
      <c r="I911" s="27" t="s">
        <v>17</v>
      </c>
      <c r="J911" s="27" t="s">
        <v>17</v>
      </c>
      <c r="K911" s="33" t="s">
        <v>17</v>
      </c>
    </row>
    <row r="912" spans="2:22" x14ac:dyDescent="0.2">
      <c r="E912" s="7" t="s">
        <v>20</v>
      </c>
      <c r="F912" s="8"/>
      <c r="G912" s="12">
        <v>1043</v>
      </c>
      <c r="H912" s="13">
        <v>320</v>
      </c>
      <c r="I912" s="2">
        <v>331</v>
      </c>
      <c r="J912" s="2">
        <v>144</v>
      </c>
      <c r="K912" s="16">
        <v>248</v>
      </c>
    </row>
    <row r="913" spans="2:22" x14ac:dyDescent="0.2">
      <c r="E913" s="14"/>
      <c r="F913" s="11"/>
      <c r="G913" s="9">
        <v>100</v>
      </c>
      <c r="H913" s="15">
        <v>30.680728667305999</v>
      </c>
      <c r="I913" s="1">
        <v>31.735378715244</v>
      </c>
      <c r="J913" s="1">
        <v>13.806327900288</v>
      </c>
      <c r="K913" s="10">
        <v>23.777564717162001</v>
      </c>
    </row>
    <row r="914" spans="2:22" x14ac:dyDescent="0.2">
      <c r="E914" s="7" t="s">
        <v>21</v>
      </c>
      <c r="F914" s="8"/>
      <c r="G914" s="12">
        <v>0</v>
      </c>
      <c r="H914" s="13">
        <v>0</v>
      </c>
      <c r="I914" s="2">
        <v>0</v>
      </c>
      <c r="J914" s="2">
        <v>0</v>
      </c>
      <c r="K914" s="16">
        <v>0</v>
      </c>
    </row>
    <row r="915" spans="2:22" x14ac:dyDescent="0.2">
      <c r="E915" s="17"/>
      <c r="F915" s="26"/>
      <c r="G915" s="46" t="s">
        <v>17</v>
      </c>
      <c r="H915" s="41" t="s">
        <v>17</v>
      </c>
      <c r="I915" s="39" t="s">
        <v>17</v>
      </c>
      <c r="J915" s="39" t="s">
        <v>17</v>
      </c>
      <c r="K915" s="42" t="s">
        <v>17</v>
      </c>
    </row>
    <row r="917" spans="2:22" x14ac:dyDescent="0.2">
      <c r="B917" s="22" t="str">
        <f xml:space="preserve"> HYPERLINK("#'目次'!B68", "[62]")</f>
        <v>[62]</v>
      </c>
      <c r="C917" s="56" t="s">
        <v>646</v>
      </c>
      <c r="D917" s="57"/>
      <c r="E917" s="57"/>
      <c r="F917" s="57"/>
      <c r="G917" s="57"/>
      <c r="H917" s="57"/>
      <c r="I917" s="57"/>
      <c r="J917" s="57"/>
      <c r="K917" s="57"/>
      <c r="L917" s="57"/>
      <c r="M917" s="57"/>
      <c r="N917" s="57"/>
      <c r="O917" s="57"/>
      <c r="P917" s="57"/>
      <c r="Q917" s="57"/>
      <c r="R917" s="57"/>
      <c r="S917" s="57"/>
      <c r="T917" s="57"/>
      <c r="U917" s="57"/>
      <c r="V917" s="57"/>
    </row>
    <row r="918" spans="2:22" x14ac:dyDescent="0.2">
      <c r="C918" s="50" t="s">
        <v>620</v>
      </c>
    </row>
    <row r="920" spans="2:22" x14ac:dyDescent="0.2">
      <c r="C920" s="56" t="s">
        <v>12</v>
      </c>
      <c r="D920" s="57"/>
      <c r="E920" s="57"/>
      <c r="F920" s="57"/>
      <c r="G920" s="57"/>
      <c r="H920" s="57"/>
      <c r="I920" s="57"/>
      <c r="J920" s="57"/>
      <c r="K920" s="57"/>
      <c r="L920" s="57"/>
      <c r="M920" s="57"/>
      <c r="N920" s="57"/>
      <c r="O920" s="57"/>
      <c r="P920" s="57"/>
      <c r="Q920" s="57"/>
      <c r="R920" s="57"/>
      <c r="S920" s="57"/>
      <c r="T920" s="57"/>
      <c r="U920" s="57"/>
      <c r="V920" s="57"/>
    </row>
    <row r="921" spans="2:22" x14ac:dyDescent="0.2">
      <c r="E921" s="58"/>
      <c r="F921" s="59"/>
      <c r="G921" s="24" t="s">
        <v>13</v>
      </c>
      <c r="H921" s="20" t="s">
        <v>647</v>
      </c>
      <c r="I921" s="3" t="s">
        <v>648</v>
      </c>
      <c r="J921" s="25" t="s">
        <v>649</v>
      </c>
    </row>
    <row r="922" spans="2:22" x14ac:dyDescent="0.2">
      <c r="E922" s="60"/>
      <c r="F922" s="61"/>
      <c r="G922" s="19"/>
      <c r="H922" s="28"/>
      <c r="I922" s="6"/>
      <c r="J922" s="21"/>
    </row>
    <row r="923" spans="2:22" x14ac:dyDescent="0.2">
      <c r="E923" s="7" t="s">
        <v>18</v>
      </c>
      <c r="F923" s="8"/>
      <c r="G923" s="23">
        <v>0</v>
      </c>
      <c r="H923" s="18">
        <v>0</v>
      </c>
      <c r="I923" s="4">
        <v>0</v>
      </c>
      <c r="J923" s="32">
        <v>0</v>
      </c>
    </row>
    <row r="924" spans="2:22" x14ac:dyDescent="0.2">
      <c r="E924" s="14"/>
      <c r="F924" s="11"/>
      <c r="G924" s="37" t="s">
        <v>17</v>
      </c>
      <c r="H924" s="38" t="s">
        <v>17</v>
      </c>
      <c r="I924" s="27" t="s">
        <v>17</v>
      </c>
      <c r="J924" s="33" t="s">
        <v>17</v>
      </c>
    </row>
    <row r="925" spans="2:22" x14ac:dyDescent="0.2">
      <c r="E925" s="7" t="s">
        <v>19</v>
      </c>
      <c r="F925" s="8"/>
      <c r="G925" s="12">
        <v>0</v>
      </c>
      <c r="H925" s="13">
        <v>0</v>
      </c>
      <c r="I925" s="2">
        <v>0</v>
      </c>
      <c r="J925" s="16">
        <v>0</v>
      </c>
    </row>
    <row r="926" spans="2:22" x14ac:dyDescent="0.2">
      <c r="E926" s="14"/>
      <c r="F926" s="11"/>
      <c r="G926" s="37" t="s">
        <v>17</v>
      </c>
      <c r="H926" s="38" t="s">
        <v>17</v>
      </c>
      <c r="I926" s="27" t="s">
        <v>17</v>
      </c>
      <c r="J926" s="33" t="s">
        <v>17</v>
      </c>
    </row>
    <row r="927" spans="2:22" x14ac:dyDescent="0.2">
      <c r="E927" s="7" t="s">
        <v>20</v>
      </c>
      <c r="F927" s="8"/>
      <c r="G927" s="12">
        <v>0</v>
      </c>
      <c r="H927" s="13">
        <v>0</v>
      </c>
      <c r="I927" s="2">
        <v>0</v>
      </c>
      <c r="J927" s="16">
        <v>0</v>
      </c>
    </row>
    <row r="928" spans="2:22" x14ac:dyDescent="0.2">
      <c r="E928" s="14"/>
      <c r="F928" s="11"/>
      <c r="G928" s="37" t="s">
        <v>17</v>
      </c>
      <c r="H928" s="38" t="s">
        <v>17</v>
      </c>
      <c r="I928" s="27" t="s">
        <v>17</v>
      </c>
      <c r="J928" s="33" t="s">
        <v>17</v>
      </c>
    </row>
    <row r="929" spans="2:22" x14ac:dyDescent="0.2">
      <c r="E929" s="7" t="s">
        <v>21</v>
      </c>
      <c r="F929" s="8"/>
      <c r="G929" s="12">
        <v>1528</v>
      </c>
      <c r="H929" s="13">
        <v>513</v>
      </c>
      <c r="I929" s="2">
        <v>639</v>
      </c>
      <c r="J929" s="16">
        <v>376</v>
      </c>
    </row>
    <row r="930" spans="2:22" x14ac:dyDescent="0.2">
      <c r="E930" s="17"/>
      <c r="F930" s="26"/>
      <c r="G930" s="29">
        <v>100</v>
      </c>
      <c r="H930" s="31">
        <v>33.573298429319003</v>
      </c>
      <c r="I930" s="5">
        <v>41.819371727749001</v>
      </c>
      <c r="J930" s="30">
        <v>24.607329842932</v>
      </c>
    </row>
    <row r="932" spans="2:22" x14ac:dyDescent="0.2">
      <c r="B932" s="22" t="str">
        <f xml:space="preserve"> HYPERLINK("#'目次'!B69", "[63]")</f>
        <v>[63]</v>
      </c>
      <c r="C932" s="56" t="s">
        <v>652</v>
      </c>
      <c r="D932" s="57"/>
      <c r="E932" s="57"/>
      <c r="F932" s="57"/>
      <c r="G932" s="57"/>
      <c r="H932" s="57"/>
      <c r="I932" s="57"/>
      <c r="J932" s="57"/>
      <c r="K932" s="57"/>
      <c r="L932" s="57"/>
      <c r="M932" s="57"/>
      <c r="N932" s="57"/>
      <c r="O932" s="57"/>
      <c r="P932" s="57"/>
      <c r="Q932" s="57"/>
      <c r="R932" s="57"/>
      <c r="S932" s="57"/>
      <c r="T932" s="57"/>
      <c r="U932" s="57"/>
      <c r="V932" s="57"/>
    </row>
    <row r="933" spans="2:22" x14ac:dyDescent="0.2">
      <c r="C933" s="50" t="s">
        <v>603</v>
      </c>
    </row>
    <row r="935" spans="2:22" x14ac:dyDescent="0.2">
      <c r="C935" s="56" t="s">
        <v>12</v>
      </c>
      <c r="D935" s="57"/>
      <c r="E935" s="57"/>
      <c r="F935" s="57"/>
      <c r="G935" s="57"/>
      <c r="H935" s="57"/>
      <c r="I935" s="57"/>
      <c r="J935" s="57"/>
      <c r="K935" s="57"/>
      <c r="L935" s="57"/>
      <c r="M935" s="57"/>
      <c r="N935" s="57"/>
      <c r="O935" s="57"/>
      <c r="P935" s="57"/>
      <c r="Q935" s="57"/>
      <c r="R935" s="57"/>
      <c r="S935" s="57"/>
      <c r="T935" s="57"/>
      <c r="U935" s="57"/>
      <c r="V935" s="57"/>
    </row>
    <row r="936" spans="2:22" ht="26" x14ac:dyDescent="0.2">
      <c r="E936" s="58"/>
      <c r="F936" s="59"/>
      <c r="G936" s="24" t="s">
        <v>13</v>
      </c>
      <c r="H936" s="20" t="s">
        <v>456</v>
      </c>
      <c r="I936" s="3" t="s">
        <v>460</v>
      </c>
      <c r="J936" s="25" t="s">
        <v>52</v>
      </c>
    </row>
    <row r="937" spans="2:22" x14ac:dyDescent="0.2">
      <c r="E937" s="60"/>
      <c r="F937" s="61"/>
      <c r="G937" s="19"/>
      <c r="H937" s="28"/>
      <c r="I937" s="6"/>
      <c r="J937" s="21"/>
    </row>
    <row r="938" spans="2:22" x14ac:dyDescent="0.2">
      <c r="E938" s="7" t="s">
        <v>18</v>
      </c>
      <c r="F938" s="8"/>
      <c r="G938" s="23">
        <v>0</v>
      </c>
      <c r="H938" s="18">
        <v>0</v>
      </c>
      <c r="I938" s="4">
        <v>0</v>
      </c>
      <c r="J938" s="32">
        <v>0</v>
      </c>
    </row>
    <row r="939" spans="2:22" x14ac:dyDescent="0.2">
      <c r="E939" s="14"/>
      <c r="F939" s="11"/>
      <c r="G939" s="37" t="s">
        <v>17</v>
      </c>
      <c r="H939" s="38" t="s">
        <v>17</v>
      </c>
      <c r="I939" s="27" t="s">
        <v>17</v>
      </c>
      <c r="J939" s="33" t="s">
        <v>17</v>
      </c>
    </row>
    <row r="940" spans="2:22" x14ac:dyDescent="0.2">
      <c r="E940" s="7" t="s">
        <v>19</v>
      </c>
      <c r="F940" s="8"/>
      <c r="G940" s="12">
        <v>1006</v>
      </c>
      <c r="H940" s="13">
        <v>805</v>
      </c>
      <c r="I940" s="2">
        <v>201</v>
      </c>
      <c r="J940" s="16">
        <v>0</v>
      </c>
    </row>
    <row r="941" spans="2:22" x14ac:dyDescent="0.2">
      <c r="E941" s="14"/>
      <c r="F941" s="11"/>
      <c r="G941" s="9">
        <v>100</v>
      </c>
      <c r="H941" s="15">
        <v>80.019880715705995</v>
      </c>
      <c r="I941" s="1">
        <v>19.980119284293998</v>
      </c>
      <c r="J941" s="33" t="s">
        <v>17</v>
      </c>
    </row>
    <row r="942" spans="2:22" x14ac:dyDescent="0.2">
      <c r="E942" s="7" t="s">
        <v>20</v>
      </c>
      <c r="F942" s="8"/>
      <c r="G942" s="12">
        <v>0</v>
      </c>
      <c r="H942" s="13">
        <v>0</v>
      </c>
      <c r="I942" s="2">
        <v>0</v>
      </c>
      <c r="J942" s="16">
        <v>0</v>
      </c>
    </row>
    <row r="943" spans="2:22" x14ac:dyDescent="0.2">
      <c r="E943" s="14"/>
      <c r="F943" s="11"/>
      <c r="G943" s="37" t="s">
        <v>17</v>
      </c>
      <c r="H943" s="38" t="s">
        <v>17</v>
      </c>
      <c r="I943" s="27" t="s">
        <v>17</v>
      </c>
      <c r="J943" s="33" t="s">
        <v>17</v>
      </c>
    </row>
    <row r="944" spans="2:22" x14ac:dyDescent="0.2">
      <c r="E944" s="7" t="s">
        <v>21</v>
      </c>
      <c r="F944" s="8"/>
      <c r="G944" s="12">
        <v>0</v>
      </c>
      <c r="H944" s="13">
        <v>0</v>
      </c>
      <c r="I944" s="2">
        <v>0</v>
      </c>
      <c r="J944" s="16">
        <v>0</v>
      </c>
    </row>
    <row r="945" spans="2:22" x14ac:dyDescent="0.2">
      <c r="E945" s="17"/>
      <c r="F945" s="26"/>
      <c r="G945" s="46" t="s">
        <v>17</v>
      </c>
      <c r="H945" s="41" t="s">
        <v>17</v>
      </c>
      <c r="I945" s="39" t="s">
        <v>17</v>
      </c>
      <c r="J945" s="42" t="s">
        <v>17</v>
      </c>
    </row>
    <row r="947" spans="2:22" x14ac:dyDescent="0.2">
      <c r="B947" s="22" t="str">
        <f xml:space="preserve"> HYPERLINK("#'目次'!B70", "[64]")</f>
        <v>[64]</v>
      </c>
      <c r="C947" s="56" t="s">
        <v>655</v>
      </c>
      <c r="D947" s="57"/>
      <c r="E947" s="57"/>
      <c r="F947" s="57"/>
      <c r="G947" s="57"/>
      <c r="H947" s="57"/>
      <c r="I947" s="57"/>
      <c r="J947" s="57"/>
      <c r="K947" s="57"/>
      <c r="L947" s="57"/>
      <c r="M947" s="57"/>
      <c r="N947" s="57"/>
      <c r="O947" s="57"/>
      <c r="P947" s="57"/>
      <c r="Q947" s="57"/>
      <c r="R947" s="57"/>
      <c r="S947" s="57"/>
      <c r="T947" s="57"/>
      <c r="U947" s="57"/>
      <c r="V947" s="57"/>
    </row>
    <row r="948" spans="2:22" x14ac:dyDescent="0.2">
      <c r="C948" s="50" t="s">
        <v>612</v>
      </c>
    </row>
    <row r="950" spans="2:22" x14ac:dyDescent="0.2">
      <c r="C950" s="56" t="s">
        <v>12</v>
      </c>
      <c r="D950" s="57"/>
      <c r="E950" s="57"/>
      <c r="F950" s="57"/>
      <c r="G950" s="57"/>
      <c r="H950" s="57"/>
      <c r="I950" s="57"/>
      <c r="J950" s="57"/>
      <c r="K950" s="57"/>
      <c r="L950" s="57"/>
      <c r="M950" s="57"/>
      <c r="N950" s="57"/>
      <c r="O950" s="57"/>
      <c r="P950" s="57"/>
      <c r="Q950" s="57"/>
      <c r="R950" s="57"/>
      <c r="S950" s="57"/>
      <c r="T950" s="57"/>
      <c r="U950" s="57"/>
      <c r="V950" s="57"/>
    </row>
    <row r="951" spans="2:22" ht="26" x14ac:dyDescent="0.2">
      <c r="E951" s="58"/>
      <c r="F951" s="59"/>
      <c r="G951" s="24" t="s">
        <v>13</v>
      </c>
      <c r="H951" s="20" t="s">
        <v>656</v>
      </c>
      <c r="I951" s="3" t="s">
        <v>657</v>
      </c>
      <c r="J951" s="25" t="s">
        <v>52</v>
      </c>
    </row>
    <row r="952" spans="2:22" x14ac:dyDescent="0.2">
      <c r="E952" s="60"/>
      <c r="F952" s="61"/>
      <c r="G952" s="19"/>
      <c r="H952" s="28"/>
      <c r="I952" s="6"/>
      <c r="J952" s="21"/>
    </row>
    <row r="953" spans="2:22" x14ac:dyDescent="0.2">
      <c r="E953" s="7" t="s">
        <v>18</v>
      </c>
      <c r="F953" s="8"/>
      <c r="G953" s="23">
        <v>0</v>
      </c>
      <c r="H953" s="18">
        <v>0</v>
      </c>
      <c r="I953" s="4">
        <v>0</v>
      </c>
      <c r="J953" s="32">
        <v>0</v>
      </c>
    </row>
    <row r="954" spans="2:22" x14ac:dyDescent="0.2">
      <c r="E954" s="14"/>
      <c r="F954" s="11"/>
      <c r="G954" s="37" t="s">
        <v>17</v>
      </c>
      <c r="H954" s="38" t="s">
        <v>17</v>
      </c>
      <c r="I954" s="27" t="s">
        <v>17</v>
      </c>
      <c r="J954" s="33" t="s">
        <v>17</v>
      </c>
    </row>
    <row r="955" spans="2:22" x14ac:dyDescent="0.2">
      <c r="E955" s="7" t="s">
        <v>19</v>
      </c>
      <c r="F955" s="8"/>
      <c r="G955" s="12">
        <v>0</v>
      </c>
      <c r="H955" s="13">
        <v>0</v>
      </c>
      <c r="I955" s="2">
        <v>0</v>
      </c>
      <c r="J955" s="16">
        <v>0</v>
      </c>
    </row>
    <row r="956" spans="2:22" x14ac:dyDescent="0.2">
      <c r="E956" s="14"/>
      <c r="F956" s="11"/>
      <c r="G956" s="37" t="s">
        <v>17</v>
      </c>
      <c r="H956" s="38" t="s">
        <v>17</v>
      </c>
      <c r="I956" s="27" t="s">
        <v>17</v>
      </c>
      <c r="J956" s="33" t="s">
        <v>17</v>
      </c>
    </row>
    <row r="957" spans="2:22" x14ac:dyDescent="0.2">
      <c r="E957" s="7" t="s">
        <v>20</v>
      </c>
      <c r="F957" s="8"/>
      <c r="G957" s="12">
        <v>1043</v>
      </c>
      <c r="H957" s="13">
        <v>528</v>
      </c>
      <c r="I957" s="2">
        <v>515</v>
      </c>
      <c r="J957" s="16">
        <v>0</v>
      </c>
    </row>
    <row r="958" spans="2:22" x14ac:dyDescent="0.2">
      <c r="E958" s="14"/>
      <c r="F958" s="11"/>
      <c r="G958" s="9">
        <v>100</v>
      </c>
      <c r="H958" s="15">
        <v>50.623202301055002</v>
      </c>
      <c r="I958" s="1">
        <v>49.376797698944998</v>
      </c>
      <c r="J958" s="33" t="s">
        <v>17</v>
      </c>
    </row>
    <row r="959" spans="2:22" x14ac:dyDescent="0.2">
      <c r="E959" s="7" t="s">
        <v>21</v>
      </c>
      <c r="F959" s="8"/>
      <c r="G959" s="12">
        <v>0</v>
      </c>
      <c r="H959" s="13">
        <v>0</v>
      </c>
      <c r="I959" s="2">
        <v>0</v>
      </c>
      <c r="J959" s="16">
        <v>0</v>
      </c>
    </row>
    <row r="960" spans="2:22" x14ac:dyDescent="0.2">
      <c r="E960" s="17"/>
      <c r="F960" s="26"/>
      <c r="G960" s="46" t="s">
        <v>17</v>
      </c>
      <c r="H960" s="41" t="s">
        <v>17</v>
      </c>
      <c r="I960" s="39" t="s">
        <v>17</v>
      </c>
      <c r="J960" s="42" t="s">
        <v>17</v>
      </c>
    </row>
  </sheetData>
  <mergeCells count="192">
    <mergeCell ref="C947:V947"/>
    <mergeCell ref="C950:V950"/>
    <mergeCell ref="E951:F952"/>
    <mergeCell ref="C902:V902"/>
    <mergeCell ref="C905:V905"/>
    <mergeCell ref="E906:F907"/>
    <mergeCell ref="C917:V917"/>
    <mergeCell ref="C920:V920"/>
    <mergeCell ref="E921:F922"/>
    <mergeCell ref="C932:V932"/>
    <mergeCell ref="C935:V935"/>
    <mergeCell ref="E936:F937"/>
    <mergeCell ref="C857:V857"/>
    <mergeCell ref="C860:V860"/>
    <mergeCell ref="E861:F862"/>
    <mergeCell ref="C872:V872"/>
    <mergeCell ref="C875:V875"/>
    <mergeCell ref="E876:F877"/>
    <mergeCell ref="C887:V887"/>
    <mergeCell ref="C890:V890"/>
    <mergeCell ref="E891:F892"/>
    <mergeCell ref="C812:V812"/>
    <mergeCell ref="C815:V815"/>
    <mergeCell ref="E816:F817"/>
    <mergeCell ref="C827:V827"/>
    <mergeCell ref="C830:V830"/>
    <mergeCell ref="E831:F832"/>
    <mergeCell ref="C842:V842"/>
    <mergeCell ref="C845:V845"/>
    <mergeCell ref="E846:F847"/>
    <mergeCell ref="C767:V767"/>
    <mergeCell ref="C770:V770"/>
    <mergeCell ref="E771:F772"/>
    <mergeCell ref="C782:V782"/>
    <mergeCell ref="C785:V785"/>
    <mergeCell ref="E786:F787"/>
    <mergeCell ref="C797:V797"/>
    <mergeCell ref="C800:V800"/>
    <mergeCell ref="E801:F802"/>
    <mergeCell ref="C722:V722"/>
    <mergeCell ref="C725:V725"/>
    <mergeCell ref="E726:F727"/>
    <mergeCell ref="C737:V737"/>
    <mergeCell ref="C740:V740"/>
    <mergeCell ref="E741:F742"/>
    <mergeCell ref="C752:V752"/>
    <mergeCell ref="C755:V755"/>
    <mergeCell ref="E756:F757"/>
    <mergeCell ref="C677:V677"/>
    <mergeCell ref="C680:V680"/>
    <mergeCell ref="E681:F682"/>
    <mergeCell ref="C692:V692"/>
    <mergeCell ref="C695:V695"/>
    <mergeCell ref="E696:F697"/>
    <mergeCell ref="C707:V707"/>
    <mergeCell ref="C710:V710"/>
    <mergeCell ref="E711:F712"/>
    <mergeCell ref="C632:V632"/>
    <mergeCell ref="C635:V635"/>
    <mergeCell ref="E636:F637"/>
    <mergeCell ref="C647:V647"/>
    <mergeCell ref="C650:V650"/>
    <mergeCell ref="E651:F652"/>
    <mergeCell ref="C662:V662"/>
    <mergeCell ref="C665:V665"/>
    <mergeCell ref="E666:F667"/>
    <mergeCell ref="C587:V587"/>
    <mergeCell ref="C590:V590"/>
    <mergeCell ref="E591:F592"/>
    <mergeCell ref="C602:V602"/>
    <mergeCell ref="C605:V605"/>
    <mergeCell ref="E606:F607"/>
    <mergeCell ref="C617:V617"/>
    <mergeCell ref="C620:V620"/>
    <mergeCell ref="E621:F622"/>
    <mergeCell ref="C542:V542"/>
    <mergeCell ref="C545:V545"/>
    <mergeCell ref="E546:F547"/>
    <mergeCell ref="C557:V557"/>
    <mergeCell ref="C560:V560"/>
    <mergeCell ref="E561:F562"/>
    <mergeCell ref="C572:V572"/>
    <mergeCell ref="C575:V575"/>
    <mergeCell ref="E576:F577"/>
    <mergeCell ref="C497:V497"/>
    <mergeCell ref="C500:V500"/>
    <mergeCell ref="E501:F502"/>
    <mergeCell ref="C512:V512"/>
    <mergeCell ref="C515:V515"/>
    <mergeCell ref="E516:F517"/>
    <mergeCell ref="C527:V527"/>
    <mergeCell ref="C530:V530"/>
    <mergeCell ref="E531:F532"/>
    <mergeCell ref="C452:V452"/>
    <mergeCell ref="C455:V455"/>
    <mergeCell ref="E456:F457"/>
    <mergeCell ref="C467:V467"/>
    <mergeCell ref="C470:V470"/>
    <mergeCell ref="E471:F472"/>
    <mergeCell ref="C482:V482"/>
    <mergeCell ref="C485:V485"/>
    <mergeCell ref="E486:F487"/>
    <mergeCell ref="C407:V407"/>
    <mergeCell ref="C410:V410"/>
    <mergeCell ref="E411:F412"/>
    <mergeCell ref="C422:V422"/>
    <mergeCell ref="C425:V425"/>
    <mergeCell ref="E426:F427"/>
    <mergeCell ref="C437:V437"/>
    <mergeCell ref="C440:V440"/>
    <mergeCell ref="E441:F442"/>
    <mergeCell ref="C362:V362"/>
    <mergeCell ref="C365:V365"/>
    <mergeCell ref="E366:F367"/>
    <mergeCell ref="C377:V377"/>
    <mergeCell ref="C380:V380"/>
    <mergeCell ref="E381:F382"/>
    <mergeCell ref="C392:V392"/>
    <mergeCell ref="C395:V395"/>
    <mergeCell ref="E396:F397"/>
    <mergeCell ref="C317:V317"/>
    <mergeCell ref="C320:V320"/>
    <mergeCell ref="E321:F322"/>
    <mergeCell ref="C332:V332"/>
    <mergeCell ref="C335:V335"/>
    <mergeCell ref="E336:F337"/>
    <mergeCell ref="C347:V347"/>
    <mergeCell ref="C350:V350"/>
    <mergeCell ref="E351:F352"/>
    <mergeCell ref="C272:V272"/>
    <mergeCell ref="C275:V275"/>
    <mergeCell ref="E276:F277"/>
    <mergeCell ref="C287:V287"/>
    <mergeCell ref="C290:V290"/>
    <mergeCell ref="E291:F292"/>
    <mergeCell ref="C302:V302"/>
    <mergeCell ref="C305:V305"/>
    <mergeCell ref="E306:F307"/>
    <mergeCell ref="C227:V227"/>
    <mergeCell ref="C230:V230"/>
    <mergeCell ref="E231:F232"/>
    <mergeCell ref="C242:V242"/>
    <mergeCell ref="C245:V245"/>
    <mergeCell ref="E246:F247"/>
    <mergeCell ref="C257:V257"/>
    <mergeCell ref="C260:V260"/>
    <mergeCell ref="E261:F262"/>
    <mergeCell ref="C182:V182"/>
    <mergeCell ref="C185:V185"/>
    <mergeCell ref="E186:F187"/>
    <mergeCell ref="C197:V197"/>
    <mergeCell ref="C200:V200"/>
    <mergeCell ref="E201:F202"/>
    <mergeCell ref="C212:V212"/>
    <mergeCell ref="C215:V215"/>
    <mergeCell ref="E216:F217"/>
    <mergeCell ref="C137:V137"/>
    <mergeCell ref="C140:V140"/>
    <mergeCell ref="E141:F142"/>
    <mergeCell ref="C152:V152"/>
    <mergeCell ref="C155:V155"/>
    <mergeCell ref="E156:F157"/>
    <mergeCell ref="C167:V167"/>
    <mergeCell ref="C170:V170"/>
    <mergeCell ref="E171:F172"/>
    <mergeCell ref="C92:V92"/>
    <mergeCell ref="C95:V95"/>
    <mergeCell ref="E96:F97"/>
    <mergeCell ref="C107:V107"/>
    <mergeCell ref="C110:V110"/>
    <mergeCell ref="E111:F112"/>
    <mergeCell ref="C122:V122"/>
    <mergeCell ref="C125:V125"/>
    <mergeCell ref="E126:F127"/>
    <mergeCell ref="C49:V49"/>
    <mergeCell ref="C52:V52"/>
    <mergeCell ref="E53:F54"/>
    <mergeCell ref="C64:V64"/>
    <mergeCell ref="C67:V67"/>
    <mergeCell ref="E68:F69"/>
    <mergeCell ref="C77:V77"/>
    <mergeCell ref="C80:V80"/>
    <mergeCell ref="E81:F82"/>
    <mergeCell ref="C4:V4"/>
    <mergeCell ref="C7:V7"/>
    <mergeCell ref="E8:F9"/>
    <mergeCell ref="C19:V19"/>
    <mergeCell ref="C22:V22"/>
    <mergeCell ref="E23:F24"/>
    <mergeCell ref="C34:V34"/>
    <mergeCell ref="C37:V37"/>
    <mergeCell ref="E38:F39"/>
  </mergeCells>
  <phoneticPr fontId="6"/>
  <pageMargins left="0.39370078740157483" right="0.39370078740157483" top="0.59055118110236227" bottom="0.74803149606299213" header="0.31496062992125984" footer="0.59055118110236227"/>
  <pageSetup paperSize="8" scale="44" fitToHeight="0" pageOrder="overThenDown" orientation="portrait" r:id="rId1"/>
  <headerFooter>
    <oddFooter>&amp;CNP(1)</oddFooter>
  </headerFooter>
  <rowBreaks count="64" manualBreakCount="64">
    <brk id="17" max="16383" man="1"/>
    <brk id="32" max="16383" man="1"/>
    <brk id="47" max="16383" man="1"/>
    <brk id="62" max="16383" man="1"/>
    <brk id="75" max="16383" man="1"/>
    <brk id="90" max="16383" man="1"/>
    <brk id="105" max="16383" man="1"/>
    <brk id="120" max="16383" man="1"/>
    <brk id="135" max="16383" man="1"/>
    <brk id="150" max="16383" man="1"/>
    <brk id="165" max="16383" man="1"/>
    <brk id="180" max="16383" man="1"/>
    <brk id="195" max="16383" man="1"/>
    <brk id="210" max="16383" man="1"/>
    <brk id="225" max="16383" man="1"/>
    <brk id="240" max="16383" man="1"/>
    <brk id="255" max="16383" man="1"/>
    <brk id="270" max="16383" man="1"/>
    <brk id="285" max="16383" man="1"/>
    <brk id="300" max="16383" man="1"/>
    <brk id="315" max="16383" man="1"/>
    <brk id="330" max="16383" man="1"/>
    <brk id="345" max="16383" man="1"/>
    <brk id="360" max="16383" man="1"/>
    <brk id="375" max="16383" man="1"/>
    <brk id="390" max="16383" man="1"/>
    <brk id="405" max="16383" man="1"/>
    <brk id="420" max="16383" man="1"/>
    <brk id="435" max="16383" man="1"/>
    <brk id="450" max="16383" man="1"/>
    <brk id="465" max="16383" man="1"/>
    <brk id="480" max="16383" man="1"/>
    <brk id="495" max="16383" man="1"/>
    <brk id="510" max="16383" man="1"/>
    <brk id="525" max="16383" man="1"/>
    <brk id="540" max="16383" man="1"/>
    <brk id="555" max="16383" man="1"/>
    <brk id="570" max="16383" man="1"/>
    <brk id="585" max="16383" man="1"/>
    <brk id="600" max="16383" man="1"/>
    <brk id="615" max="16383" man="1"/>
    <brk id="630" max="16383" man="1"/>
    <brk id="645" max="16383" man="1"/>
    <brk id="660" max="16383" man="1"/>
    <brk id="675" max="16383" man="1"/>
    <brk id="690" max="16383" man="1"/>
    <brk id="705" max="16383" man="1"/>
    <brk id="720" max="16383" man="1"/>
    <brk id="735" max="16383" man="1"/>
    <brk id="750" max="16383" man="1"/>
    <brk id="765" max="16383" man="1"/>
    <brk id="780" max="16383" man="1"/>
    <brk id="795" max="16383" man="1"/>
    <brk id="810" max="16383" man="1"/>
    <brk id="825" max="16383" man="1"/>
    <brk id="840" max="16383" man="1"/>
    <brk id="855" max="16383" man="1"/>
    <brk id="870" max="16383" man="1"/>
    <brk id="885" max="16383" man="1"/>
    <brk id="900" max="16383" man="1"/>
    <brk id="915" max="16383" man="1"/>
    <brk id="930" max="16383" man="1"/>
    <brk id="945" max="16383" man="1"/>
    <brk id="960"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3</vt:i4>
      </vt:variant>
    </vt:vector>
  </HeadingPairs>
  <TitlesOfParts>
    <vt:vector size="5" baseType="lpstr">
      <vt:lpstr>目次</vt:lpstr>
      <vt:lpstr>NP(1)</vt:lpstr>
      <vt:lpstr>目次!Print_Area</vt:lpstr>
      <vt:lpstr>'NP(1)'!Print_Titles</vt:lpstr>
      <vt:lpstr>目次!Print_Titles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cp:lastModifiedBy>
  <cp:lastPrinted>2021-06-09T04:12:35Z</cp:lastPrinted>
  <dcterms:modified xsi:type="dcterms:W3CDTF">2021-06-10T08:40:09Z</dcterms:modified>
</cp:coreProperties>
</file>