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8" documentId="8_{B40A4C90-A33C-471C-9182-66CFC15609D2}" xr6:coauthVersionLast="47" xr6:coauthVersionMax="47" xr10:uidLastSave="{B88BD2FF-5B4B-4A31-8499-39E96EA39E62}"/>
  <bookViews>
    <workbookView xWindow="3300" yWindow="0" windowWidth="24285" windowHeight="14295" xr2:uid="{4918BBB4-6614-4439-8114-9E6A767C8880}"/>
  </bookViews>
  <sheets>
    <sheet name="都道府県別（第９表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3" i="1" l="1"/>
  <c r="Y75" i="1" l="1"/>
  <c r="W75" i="1"/>
  <c r="Q75" i="1"/>
  <c r="Z74" i="1"/>
  <c r="AA74" i="1" s="1"/>
  <c r="Y74" i="1"/>
  <c r="W74" i="1"/>
  <c r="X74" i="1" s="1"/>
  <c r="V74" i="1"/>
  <c r="T74" i="1"/>
  <c r="U74" i="1" s="1"/>
  <c r="S74" i="1"/>
  <c r="Q74" i="1"/>
  <c r="N74" i="1"/>
  <c r="M74" i="1"/>
  <c r="L74" i="1"/>
  <c r="I74" i="1"/>
  <c r="D74" i="1"/>
  <c r="AC74" i="1" s="1"/>
  <c r="C74" i="1"/>
  <c r="E74" i="1" s="1"/>
  <c r="AE73" i="1"/>
  <c r="AD73" i="1"/>
  <c r="AC73" i="1"/>
  <c r="AB73" i="1"/>
  <c r="AA73" i="1"/>
  <c r="B73" i="1"/>
  <c r="AE72" i="1"/>
  <c r="AC72" i="1"/>
  <c r="AB72" i="1"/>
  <c r="AD72" i="1" s="1"/>
  <c r="X72" i="1"/>
  <c r="U72" i="1"/>
  <c r="R72" i="1"/>
  <c r="N72" i="1"/>
  <c r="K72" i="1"/>
  <c r="H72" i="1"/>
  <c r="B72" i="1"/>
  <c r="AD71" i="1"/>
  <c r="AC71" i="1"/>
  <c r="AB71" i="1"/>
  <c r="AA71" i="1"/>
  <c r="AC70" i="1"/>
  <c r="AD70" i="1" s="1"/>
  <c r="AB70" i="1"/>
  <c r="K70" i="1"/>
  <c r="H70" i="1"/>
  <c r="AC69" i="1"/>
  <c r="AD69" i="1" s="1"/>
  <c r="AB69" i="1"/>
  <c r="R69" i="1"/>
  <c r="K69" i="1"/>
  <c r="H69" i="1"/>
  <c r="AC68" i="1"/>
  <c r="AD68" i="1" s="1"/>
  <c r="AB68" i="1"/>
  <c r="X68" i="1"/>
  <c r="U68" i="1"/>
  <c r="R68" i="1"/>
  <c r="N68" i="1"/>
  <c r="K68" i="1"/>
  <c r="H68" i="1"/>
  <c r="E68" i="1"/>
  <c r="AC67" i="1"/>
  <c r="AD67" i="1" s="1"/>
  <c r="AB67" i="1"/>
  <c r="K67" i="1"/>
  <c r="H67" i="1"/>
  <c r="AE66" i="1"/>
  <c r="AC66" i="1"/>
  <c r="AD66" i="1" s="1"/>
  <c r="AB66" i="1"/>
  <c r="R66" i="1"/>
  <c r="K66" i="1"/>
  <c r="H66" i="1"/>
  <c r="B66" i="1"/>
  <c r="AE65" i="1"/>
  <c r="AC65" i="1"/>
  <c r="AD65" i="1" s="1"/>
  <c r="AB65" i="1"/>
  <c r="R65" i="1"/>
  <c r="K65" i="1"/>
  <c r="H65" i="1"/>
  <c r="B65" i="1"/>
  <c r="AE64" i="1"/>
  <c r="AC64" i="1"/>
  <c r="AD64" i="1" s="1"/>
  <c r="AB64" i="1"/>
  <c r="R64" i="1"/>
  <c r="K64" i="1"/>
  <c r="H64" i="1"/>
  <c r="B64" i="1"/>
  <c r="AC63" i="1"/>
  <c r="AB63" i="1"/>
  <c r="AD63" i="1" s="1"/>
  <c r="K63" i="1"/>
  <c r="H63" i="1"/>
  <c r="AC62" i="1"/>
  <c r="AD62" i="1" s="1"/>
  <c r="AB62" i="1"/>
  <c r="R62" i="1"/>
  <c r="K62" i="1"/>
  <c r="H62" i="1"/>
  <c r="AE61" i="1"/>
  <c r="AC61" i="1"/>
  <c r="AB61" i="1"/>
  <c r="AD61" i="1" s="1"/>
  <c r="R61" i="1"/>
  <c r="K61" i="1"/>
  <c r="H61" i="1"/>
  <c r="B61" i="1"/>
  <c r="AD60" i="1"/>
  <c r="AC60" i="1"/>
  <c r="AB60" i="1"/>
  <c r="R60" i="1"/>
  <c r="K60" i="1"/>
  <c r="H60" i="1"/>
  <c r="AC59" i="1"/>
  <c r="AD59" i="1" s="1"/>
  <c r="AB59" i="1"/>
  <c r="R59" i="1"/>
  <c r="K59" i="1"/>
  <c r="H59" i="1"/>
  <c r="AC58" i="1"/>
  <c r="AD58" i="1" s="1"/>
  <c r="AB58" i="1"/>
  <c r="K58" i="1"/>
  <c r="H58" i="1"/>
  <c r="AE57" i="1"/>
  <c r="R57" i="1"/>
  <c r="P57" i="1"/>
  <c r="P74" i="1" s="1"/>
  <c r="R74" i="1" s="1"/>
  <c r="K57" i="1"/>
  <c r="J57" i="1"/>
  <c r="J74" i="1" s="1"/>
  <c r="K74" i="1" s="1"/>
  <c r="I57" i="1"/>
  <c r="G57" i="1"/>
  <c r="G74" i="1" s="1"/>
  <c r="H74" i="1" s="1"/>
  <c r="F57" i="1"/>
  <c r="F74" i="1" s="1"/>
  <c r="B57" i="1"/>
  <c r="AC56" i="1"/>
  <c r="AD56" i="1" s="1"/>
  <c r="AB56" i="1"/>
  <c r="R56" i="1"/>
  <c r="K56" i="1"/>
  <c r="H56" i="1"/>
  <c r="AE55" i="1"/>
  <c r="AC55" i="1"/>
  <c r="AB55" i="1"/>
  <c r="AD55" i="1" s="1"/>
  <c r="K55" i="1"/>
  <c r="H55" i="1"/>
  <c r="B55" i="1"/>
  <c r="AC54" i="1"/>
  <c r="AD54" i="1" s="1"/>
  <c r="AB54" i="1"/>
  <c r="R54" i="1"/>
  <c r="K54" i="1"/>
  <c r="H54" i="1"/>
  <c r="Z53" i="1"/>
  <c r="Z75" i="1" s="1"/>
  <c r="AA75" i="1" s="1"/>
  <c r="Y53" i="1"/>
  <c r="X53" i="1"/>
  <c r="W53" i="1"/>
  <c r="V53" i="1"/>
  <c r="V75" i="1" s="1"/>
  <c r="T53" i="1"/>
  <c r="T75" i="1" s="1"/>
  <c r="S53" i="1"/>
  <c r="S75" i="1" s="1"/>
  <c r="Q53" i="1"/>
  <c r="P53" i="1"/>
  <c r="R53" i="1" s="1"/>
  <c r="N53" i="1"/>
  <c r="M53" i="1"/>
  <c r="M75" i="1" s="1"/>
  <c r="N75" i="1" s="1"/>
  <c r="L53" i="1"/>
  <c r="L75" i="1" s="1"/>
  <c r="J53" i="1"/>
  <c r="J75" i="1" s="1"/>
  <c r="I53" i="1"/>
  <c r="I75" i="1" s="1"/>
  <c r="G53" i="1"/>
  <c r="G75" i="1" s="1"/>
  <c r="F53" i="1"/>
  <c r="D53" i="1"/>
  <c r="D75" i="1" s="1"/>
  <c r="C53" i="1"/>
  <c r="AC52" i="1"/>
  <c r="AD52" i="1" s="1"/>
  <c r="AB52" i="1"/>
  <c r="AA52" i="1"/>
  <c r="X52" i="1"/>
  <c r="U52" i="1"/>
  <c r="R52" i="1"/>
  <c r="N52" i="1"/>
  <c r="K52" i="1"/>
  <c r="H52" i="1"/>
  <c r="E52" i="1"/>
  <c r="AD51" i="1"/>
  <c r="AC51" i="1"/>
  <c r="AB51" i="1"/>
  <c r="AA51" i="1"/>
  <c r="X51" i="1"/>
  <c r="U51" i="1"/>
  <c r="R51" i="1"/>
  <c r="N51" i="1"/>
  <c r="K51" i="1"/>
  <c r="H51" i="1"/>
  <c r="E51" i="1"/>
  <c r="AC50" i="1"/>
  <c r="AD50" i="1" s="1"/>
  <c r="AB50" i="1"/>
  <c r="AA50" i="1"/>
  <c r="X50" i="1"/>
  <c r="U50" i="1"/>
  <c r="R50" i="1"/>
  <c r="N50" i="1"/>
  <c r="K50" i="1"/>
  <c r="H50" i="1"/>
  <c r="E50" i="1"/>
  <c r="AC49" i="1"/>
  <c r="AB49" i="1"/>
  <c r="AD49" i="1" s="1"/>
  <c r="AA49" i="1"/>
  <c r="X49" i="1"/>
  <c r="U49" i="1"/>
  <c r="R49" i="1"/>
  <c r="N49" i="1"/>
  <c r="K49" i="1"/>
  <c r="H49" i="1"/>
  <c r="E49" i="1"/>
  <c r="AD48" i="1"/>
  <c r="AC48" i="1"/>
  <c r="AB48" i="1"/>
  <c r="AA48" i="1"/>
  <c r="X48" i="1"/>
  <c r="U48" i="1"/>
  <c r="R48" i="1"/>
  <c r="N48" i="1"/>
  <c r="K48" i="1"/>
  <c r="H48" i="1"/>
  <c r="E48" i="1"/>
  <c r="AC47" i="1"/>
  <c r="AD47" i="1" s="1"/>
  <c r="AB47" i="1"/>
  <c r="AA47" i="1"/>
  <c r="X47" i="1"/>
  <c r="U47" i="1"/>
  <c r="R47" i="1"/>
  <c r="N47" i="1"/>
  <c r="K47" i="1"/>
  <c r="H47" i="1"/>
  <c r="E47" i="1"/>
  <c r="AC46" i="1"/>
  <c r="AD46" i="1" s="1"/>
  <c r="AB46" i="1"/>
  <c r="AA46" i="1"/>
  <c r="X46" i="1"/>
  <c r="U46" i="1"/>
  <c r="R46" i="1"/>
  <c r="N46" i="1"/>
  <c r="K46" i="1"/>
  <c r="H46" i="1"/>
  <c r="E46" i="1"/>
  <c r="AC45" i="1"/>
  <c r="AB45" i="1"/>
  <c r="AD45" i="1" s="1"/>
  <c r="AA45" i="1"/>
  <c r="X45" i="1"/>
  <c r="U45" i="1"/>
  <c r="R45" i="1"/>
  <c r="N45" i="1"/>
  <c r="K45" i="1"/>
  <c r="H45" i="1"/>
  <c r="E45" i="1"/>
  <c r="AC44" i="1"/>
  <c r="AD44" i="1" s="1"/>
  <c r="AB44" i="1"/>
  <c r="AA44" i="1"/>
  <c r="X44" i="1"/>
  <c r="U44" i="1"/>
  <c r="R44" i="1"/>
  <c r="N44" i="1"/>
  <c r="K44" i="1"/>
  <c r="H44" i="1"/>
  <c r="E44" i="1"/>
  <c r="AD43" i="1"/>
  <c r="AC43" i="1"/>
  <c r="AB43" i="1"/>
  <c r="X43" i="1"/>
  <c r="U43" i="1"/>
  <c r="R43" i="1"/>
  <c r="N43" i="1"/>
  <c r="K43" i="1"/>
  <c r="H43" i="1"/>
  <c r="E43" i="1"/>
  <c r="AC42" i="1"/>
  <c r="AB42" i="1"/>
  <c r="AD42" i="1" s="1"/>
  <c r="AA42" i="1"/>
  <c r="X42" i="1"/>
  <c r="U42" i="1"/>
  <c r="R42" i="1"/>
  <c r="N42" i="1"/>
  <c r="K42" i="1"/>
  <c r="H42" i="1"/>
  <c r="E42" i="1"/>
  <c r="AC41" i="1"/>
  <c r="AD41" i="1" s="1"/>
  <c r="AB41" i="1"/>
  <c r="AA41" i="1"/>
  <c r="X41" i="1"/>
  <c r="U41" i="1"/>
  <c r="R41" i="1"/>
  <c r="N41" i="1"/>
  <c r="K41" i="1"/>
  <c r="H41" i="1"/>
  <c r="E41" i="1"/>
  <c r="AD40" i="1"/>
  <c r="AC40" i="1"/>
  <c r="AB40" i="1"/>
  <c r="AA40" i="1"/>
  <c r="X40" i="1"/>
  <c r="U40" i="1"/>
  <c r="R40" i="1"/>
  <c r="N40" i="1"/>
  <c r="K40" i="1"/>
  <c r="H40" i="1"/>
  <c r="E40" i="1"/>
  <c r="AC39" i="1"/>
  <c r="AD39" i="1" s="1"/>
  <c r="AB39" i="1"/>
  <c r="AA39" i="1"/>
  <c r="X39" i="1"/>
  <c r="U39" i="1"/>
  <c r="R39" i="1"/>
  <c r="N39" i="1"/>
  <c r="K39" i="1"/>
  <c r="H39" i="1"/>
  <c r="E39" i="1"/>
  <c r="AC38" i="1"/>
  <c r="AB38" i="1"/>
  <c r="AD38" i="1" s="1"/>
  <c r="AA38" i="1"/>
  <c r="X38" i="1"/>
  <c r="U38" i="1"/>
  <c r="R38" i="1"/>
  <c r="N38" i="1"/>
  <c r="K38" i="1"/>
  <c r="H38" i="1"/>
  <c r="E38" i="1"/>
  <c r="AD37" i="1"/>
  <c r="AC37" i="1"/>
  <c r="AB37" i="1"/>
  <c r="AA37" i="1"/>
  <c r="X37" i="1"/>
  <c r="U37" i="1"/>
  <c r="R37" i="1"/>
  <c r="N37" i="1"/>
  <c r="K37" i="1"/>
  <c r="H37" i="1"/>
  <c r="E37" i="1"/>
  <c r="AC36" i="1"/>
  <c r="AD36" i="1" s="1"/>
  <c r="AB36" i="1"/>
  <c r="AA36" i="1"/>
  <c r="X36" i="1"/>
  <c r="U36" i="1"/>
  <c r="R36" i="1"/>
  <c r="N36" i="1"/>
  <c r="K36" i="1"/>
  <c r="H36" i="1"/>
  <c r="E36" i="1"/>
  <c r="AC35" i="1"/>
  <c r="AD35" i="1" s="1"/>
  <c r="AB35" i="1"/>
  <c r="X35" i="1"/>
  <c r="U35" i="1"/>
  <c r="R35" i="1"/>
  <c r="N35" i="1"/>
  <c r="K35" i="1"/>
  <c r="H35" i="1"/>
  <c r="E35" i="1"/>
  <c r="AC34" i="1"/>
  <c r="AD34" i="1" s="1"/>
  <c r="AB34" i="1"/>
  <c r="AA34" i="1"/>
  <c r="X34" i="1"/>
  <c r="U34" i="1"/>
  <c r="R34" i="1"/>
  <c r="N34" i="1"/>
  <c r="K34" i="1"/>
  <c r="H34" i="1"/>
  <c r="E34" i="1"/>
  <c r="AC33" i="1"/>
  <c r="AD33" i="1" s="1"/>
  <c r="AB33" i="1"/>
  <c r="AA33" i="1"/>
  <c r="X33" i="1"/>
  <c r="U33" i="1"/>
  <c r="R33" i="1"/>
  <c r="N33" i="1"/>
  <c r="K33" i="1"/>
  <c r="H33" i="1"/>
  <c r="E33" i="1"/>
  <c r="AC32" i="1"/>
  <c r="AD32" i="1" s="1"/>
  <c r="AB32" i="1"/>
  <c r="AA32" i="1"/>
  <c r="X32" i="1"/>
  <c r="U32" i="1"/>
  <c r="R32" i="1"/>
  <c r="N32" i="1"/>
  <c r="K32" i="1"/>
  <c r="H32" i="1"/>
  <c r="E32" i="1"/>
  <c r="AC31" i="1"/>
  <c r="AB31" i="1"/>
  <c r="AD31" i="1" s="1"/>
  <c r="AA31" i="1"/>
  <c r="X31" i="1"/>
  <c r="U31" i="1"/>
  <c r="R31" i="1"/>
  <c r="N31" i="1"/>
  <c r="K31" i="1"/>
  <c r="H31" i="1"/>
  <c r="E31" i="1"/>
  <c r="AC30" i="1"/>
  <c r="AD30" i="1" s="1"/>
  <c r="AB30" i="1"/>
  <c r="AA30" i="1"/>
  <c r="X30" i="1"/>
  <c r="U30" i="1"/>
  <c r="R30" i="1"/>
  <c r="N30" i="1"/>
  <c r="K30" i="1"/>
  <c r="H30" i="1"/>
  <c r="E30" i="1"/>
  <c r="AD29" i="1"/>
  <c r="AC29" i="1"/>
  <c r="AB29" i="1"/>
  <c r="AA29" i="1"/>
  <c r="X29" i="1"/>
  <c r="U29" i="1"/>
  <c r="R29" i="1"/>
  <c r="N29" i="1"/>
  <c r="K29" i="1"/>
  <c r="H29" i="1"/>
  <c r="E29" i="1"/>
  <c r="AC28" i="1"/>
  <c r="AD28" i="1" s="1"/>
  <c r="AB28" i="1"/>
  <c r="AA28" i="1"/>
  <c r="X28" i="1"/>
  <c r="U28" i="1"/>
  <c r="R28" i="1"/>
  <c r="N28" i="1"/>
  <c r="K28" i="1"/>
  <c r="H28" i="1"/>
  <c r="E28" i="1"/>
  <c r="AC27" i="1"/>
  <c r="AB27" i="1"/>
  <c r="AD27" i="1" s="1"/>
  <c r="AA27" i="1"/>
  <c r="X27" i="1"/>
  <c r="U27" i="1"/>
  <c r="R27" i="1"/>
  <c r="N27" i="1"/>
  <c r="K27" i="1"/>
  <c r="H27" i="1"/>
  <c r="E27" i="1"/>
  <c r="AC26" i="1"/>
  <c r="AD26" i="1" s="1"/>
  <c r="AB26" i="1"/>
  <c r="AA26" i="1"/>
  <c r="X26" i="1"/>
  <c r="U26" i="1"/>
  <c r="R26" i="1"/>
  <c r="N26" i="1"/>
  <c r="K26" i="1"/>
  <c r="H26" i="1"/>
  <c r="E26" i="1"/>
  <c r="AC25" i="1"/>
  <c r="AD25" i="1" s="1"/>
  <c r="AB25" i="1"/>
  <c r="AA25" i="1"/>
  <c r="X25" i="1"/>
  <c r="U25" i="1"/>
  <c r="R25" i="1"/>
  <c r="N25" i="1"/>
  <c r="K25" i="1"/>
  <c r="H25" i="1"/>
  <c r="E25" i="1"/>
  <c r="AC24" i="1"/>
  <c r="AD24" i="1" s="1"/>
  <c r="AB24" i="1"/>
  <c r="AA24" i="1"/>
  <c r="X24" i="1"/>
  <c r="U24" i="1"/>
  <c r="R24" i="1"/>
  <c r="N24" i="1"/>
  <c r="K24" i="1"/>
  <c r="H24" i="1"/>
  <c r="E24" i="1"/>
  <c r="AC23" i="1"/>
  <c r="AB23" i="1"/>
  <c r="AD23" i="1" s="1"/>
  <c r="AA23" i="1"/>
  <c r="X23" i="1"/>
  <c r="U23" i="1"/>
  <c r="R23" i="1"/>
  <c r="N23" i="1"/>
  <c r="K23" i="1"/>
  <c r="H23" i="1"/>
  <c r="E23" i="1"/>
  <c r="AC22" i="1"/>
  <c r="AD22" i="1" s="1"/>
  <c r="AB22" i="1"/>
  <c r="AA22" i="1"/>
  <c r="X22" i="1"/>
  <c r="U22" i="1"/>
  <c r="R22" i="1"/>
  <c r="N22" i="1"/>
  <c r="K22" i="1"/>
  <c r="H22" i="1"/>
  <c r="E22" i="1"/>
  <c r="AD21" i="1"/>
  <c r="AC21" i="1"/>
  <c r="AB21" i="1"/>
  <c r="AA21" i="1"/>
  <c r="X21" i="1"/>
  <c r="U21" i="1"/>
  <c r="R21" i="1"/>
  <c r="N21" i="1"/>
  <c r="K21" i="1"/>
  <c r="H21" i="1"/>
  <c r="E21" i="1"/>
  <c r="AC20" i="1"/>
  <c r="AD20" i="1" s="1"/>
  <c r="AB20" i="1"/>
  <c r="AA20" i="1"/>
  <c r="X20" i="1"/>
  <c r="U20" i="1"/>
  <c r="R20" i="1"/>
  <c r="N20" i="1"/>
  <c r="K20" i="1"/>
  <c r="H20" i="1"/>
  <c r="E20" i="1"/>
  <c r="AC19" i="1"/>
  <c r="AB19" i="1"/>
  <c r="AD19" i="1" s="1"/>
  <c r="AA19" i="1"/>
  <c r="X19" i="1"/>
  <c r="U19" i="1"/>
  <c r="R19" i="1"/>
  <c r="N19" i="1"/>
  <c r="K19" i="1"/>
  <c r="H19" i="1"/>
  <c r="E19" i="1"/>
  <c r="AC18" i="1"/>
  <c r="AD18" i="1" s="1"/>
  <c r="AB18" i="1"/>
  <c r="AA18" i="1"/>
  <c r="X18" i="1"/>
  <c r="U18" i="1"/>
  <c r="R18" i="1"/>
  <c r="N18" i="1"/>
  <c r="K18" i="1"/>
  <c r="H18" i="1"/>
  <c r="E18" i="1"/>
  <c r="AC17" i="1"/>
  <c r="AD17" i="1" s="1"/>
  <c r="AB17" i="1"/>
  <c r="AA17" i="1"/>
  <c r="X17" i="1"/>
  <c r="U17" i="1"/>
  <c r="R17" i="1"/>
  <c r="N17" i="1"/>
  <c r="K17" i="1"/>
  <c r="H17" i="1"/>
  <c r="E17" i="1"/>
  <c r="AC16" i="1"/>
  <c r="AD16" i="1" s="1"/>
  <c r="AB16" i="1"/>
  <c r="AA16" i="1"/>
  <c r="X16" i="1"/>
  <c r="U16" i="1"/>
  <c r="R16" i="1"/>
  <c r="N16" i="1"/>
  <c r="K16" i="1"/>
  <c r="H16" i="1"/>
  <c r="E16" i="1"/>
  <c r="AC15" i="1"/>
  <c r="AD15" i="1" s="1"/>
  <c r="AB15" i="1"/>
  <c r="AA15" i="1"/>
  <c r="X15" i="1"/>
  <c r="U15" i="1"/>
  <c r="R15" i="1"/>
  <c r="N15" i="1"/>
  <c r="K15" i="1"/>
  <c r="H15" i="1"/>
  <c r="E15" i="1"/>
  <c r="AC14" i="1"/>
  <c r="AD14" i="1" s="1"/>
  <c r="AB14" i="1"/>
  <c r="AA14" i="1"/>
  <c r="X14" i="1"/>
  <c r="U14" i="1"/>
  <c r="R14" i="1"/>
  <c r="N14" i="1"/>
  <c r="K14" i="1"/>
  <c r="H14" i="1"/>
  <c r="E14" i="1"/>
  <c r="AD13" i="1"/>
  <c r="AC13" i="1"/>
  <c r="AB13" i="1"/>
  <c r="AA13" i="1"/>
  <c r="X13" i="1"/>
  <c r="U13" i="1"/>
  <c r="R13" i="1"/>
  <c r="N13" i="1"/>
  <c r="K13" i="1"/>
  <c r="H13" i="1"/>
  <c r="E13" i="1"/>
  <c r="AC12" i="1"/>
  <c r="AD12" i="1" s="1"/>
  <c r="AB12" i="1"/>
  <c r="AA12" i="1"/>
  <c r="X12" i="1"/>
  <c r="U12" i="1"/>
  <c r="R12" i="1"/>
  <c r="N12" i="1"/>
  <c r="K12" i="1"/>
  <c r="H12" i="1"/>
  <c r="E12" i="1"/>
  <c r="AC11" i="1"/>
  <c r="AB11" i="1"/>
  <c r="AD11" i="1" s="1"/>
  <c r="AA11" i="1"/>
  <c r="X11" i="1"/>
  <c r="U11" i="1"/>
  <c r="R11" i="1"/>
  <c r="N11" i="1"/>
  <c r="K11" i="1"/>
  <c r="H11" i="1"/>
  <c r="E11" i="1"/>
  <c r="AC10" i="1"/>
  <c r="AD10" i="1" s="1"/>
  <c r="AB10" i="1"/>
  <c r="AA10" i="1"/>
  <c r="X10" i="1"/>
  <c r="U10" i="1"/>
  <c r="R10" i="1"/>
  <c r="N10" i="1"/>
  <c r="K10" i="1"/>
  <c r="H10" i="1"/>
  <c r="E10" i="1"/>
  <c r="AC9" i="1"/>
  <c r="AD9" i="1" s="1"/>
  <c r="AB9" i="1"/>
  <c r="AA9" i="1"/>
  <c r="X9" i="1"/>
  <c r="U9" i="1"/>
  <c r="R9" i="1"/>
  <c r="N9" i="1"/>
  <c r="K9" i="1"/>
  <c r="H9" i="1"/>
  <c r="E9" i="1"/>
  <c r="AC8" i="1"/>
  <c r="AD8" i="1" s="1"/>
  <c r="AB8" i="1"/>
  <c r="AA8" i="1"/>
  <c r="X8" i="1"/>
  <c r="U8" i="1"/>
  <c r="R8" i="1"/>
  <c r="N8" i="1"/>
  <c r="K8" i="1"/>
  <c r="H8" i="1"/>
  <c r="E8" i="1"/>
  <c r="AC7" i="1"/>
  <c r="AD7" i="1" s="1"/>
  <c r="AB7" i="1"/>
  <c r="AA7" i="1"/>
  <c r="X7" i="1"/>
  <c r="U7" i="1"/>
  <c r="R7" i="1"/>
  <c r="N7" i="1"/>
  <c r="K7" i="1"/>
  <c r="H7" i="1"/>
  <c r="E7" i="1"/>
  <c r="AC6" i="1"/>
  <c r="AC53" i="1" s="1"/>
  <c r="AB6" i="1"/>
  <c r="AB53" i="1" s="1"/>
  <c r="AA6" i="1"/>
  <c r="X6" i="1"/>
  <c r="U6" i="1"/>
  <c r="R6" i="1"/>
  <c r="N6" i="1"/>
  <c r="K6" i="1"/>
  <c r="H6" i="1"/>
  <c r="E6" i="1"/>
  <c r="AB74" i="1" l="1"/>
  <c r="F75" i="1"/>
  <c r="H75" i="1" s="1"/>
  <c r="AD74" i="1"/>
  <c r="U75" i="1"/>
  <c r="AD53" i="1"/>
  <c r="K75" i="1"/>
  <c r="R75" i="1"/>
  <c r="X75" i="1"/>
  <c r="AC75" i="1"/>
  <c r="H53" i="1"/>
  <c r="P75" i="1"/>
  <c r="AA53" i="1"/>
  <c r="AB57" i="1"/>
  <c r="AD6" i="1"/>
  <c r="K53" i="1"/>
  <c r="AC57" i="1"/>
  <c r="U53" i="1"/>
  <c r="H57" i="1"/>
  <c r="C75" i="1"/>
  <c r="AB75" i="1" s="1"/>
  <c r="AD75" i="1" l="1"/>
  <c r="AD57" i="1"/>
  <c r="E75" i="1"/>
</calcChain>
</file>

<file path=xl/sharedStrings.xml><?xml version="1.0" encoding="utf-8"?>
<sst xmlns="http://schemas.openxmlformats.org/spreadsheetml/2006/main" count="394" uniqueCount="81">
  <si>
    <t>第９表　都道府県・指定試験機関別、等級別　受検申請者数、合格者数及び合格率（令和4年度）</t>
    <rPh sb="0" eb="1">
      <t>ダイ</t>
    </rPh>
    <rPh sb="2" eb="3">
      <t>ヒョウ</t>
    </rPh>
    <rPh sb="4" eb="8">
      <t>ト</t>
    </rPh>
    <rPh sb="9" eb="11">
      <t>シテイ</t>
    </rPh>
    <rPh sb="11" eb="13">
      <t>シケン</t>
    </rPh>
    <rPh sb="13" eb="15">
      <t>キカン</t>
    </rPh>
    <rPh sb="15" eb="16">
      <t>ベツ</t>
    </rPh>
    <rPh sb="17" eb="20">
      <t>トウキュウベツ</t>
    </rPh>
    <rPh sb="21" eb="23">
      <t>ジュケン</t>
    </rPh>
    <rPh sb="23" eb="26">
      <t>シンセイシャ</t>
    </rPh>
    <rPh sb="26" eb="27">
      <t>スウ</t>
    </rPh>
    <rPh sb="28" eb="32">
      <t>ゴウカクシャスウ</t>
    </rPh>
    <rPh sb="32" eb="33">
      <t>オヨ</t>
    </rPh>
    <rPh sb="34" eb="37">
      <t>ゴウカクリツ</t>
    </rPh>
    <rPh sb="38" eb="40">
      <t>レイワ</t>
    </rPh>
    <rPh sb="41" eb="43">
      <t>ネンド</t>
    </rPh>
    <rPh sb="42" eb="43">
      <t>ドヘイネンド</t>
    </rPh>
    <phoneticPr fontId="4"/>
  </si>
  <si>
    <t>特級</t>
  </si>
  <si>
    <t>１級</t>
  </si>
  <si>
    <t>２級</t>
  </si>
  <si>
    <t>随時２級</t>
    <rPh sb="0" eb="2">
      <t>ズイジ</t>
    </rPh>
    <rPh sb="3" eb="4">
      <t>キュウ</t>
    </rPh>
    <phoneticPr fontId="4"/>
  </si>
  <si>
    <t>３級</t>
    <rPh sb="1" eb="2">
      <t>キュウ</t>
    </rPh>
    <phoneticPr fontId="7"/>
  </si>
  <si>
    <t>随時３級</t>
    <rPh sb="0" eb="2">
      <t>ズイジ</t>
    </rPh>
    <phoneticPr fontId="4"/>
  </si>
  <si>
    <t>基礎級</t>
    <phoneticPr fontId="7"/>
  </si>
  <si>
    <t>単一等級</t>
  </si>
  <si>
    <t>合計</t>
  </si>
  <si>
    <t>都道府県</t>
  </si>
  <si>
    <t>申請者</t>
  </si>
  <si>
    <t>合格者</t>
  </si>
  <si>
    <t>合格率</t>
  </si>
  <si>
    <t>（人）</t>
  </si>
  <si>
    <t>（％）</t>
  </si>
  <si>
    <t>01 北海道</t>
    <phoneticPr fontId="4"/>
  </si>
  <si>
    <t>02 青  森</t>
    <phoneticPr fontId="4"/>
  </si>
  <si>
    <t>03 岩  手</t>
    <phoneticPr fontId="4"/>
  </si>
  <si>
    <t>04 宮  城</t>
    <phoneticPr fontId="4"/>
  </si>
  <si>
    <t>05 秋  田</t>
    <phoneticPr fontId="4"/>
  </si>
  <si>
    <t>06 山  形</t>
    <phoneticPr fontId="4"/>
  </si>
  <si>
    <t>07 福  島</t>
    <phoneticPr fontId="4"/>
  </si>
  <si>
    <t>08 茨  城</t>
    <phoneticPr fontId="4"/>
  </si>
  <si>
    <t>09 栃  木</t>
    <phoneticPr fontId="4"/>
  </si>
  <si>
    <t>10 群  馬</t>
    <phoneticPr fontId="4"/>
  </si>
  <si>
    <t>11 埼  玉</t>
    <phoneticPr fontId="4"/>
  </si>
  <si>
    <t>12 千  葉</t>
    <phoneticPr fontId="4"/>
  </si>
  <si>
    <t>13 東  京</t>
    <phoneticPr fontId="4"/>
  </si>
  <si>
    <t>14 神奈川</t>
    <phoneticPr fontId="4"/>
  </si>
  <si>
    <t>15 新  潟</t>
    <phoneticPr fontId="4"/>
  </si>
  <si>
    <t>16 富  山</t>
    <phoneticPr fontId="4"/>
  </si>
  <si>
    <t>17 石  川</t>
    <phoneticPr fontId="4"/>
  </si>
  <si>
    <t>18 福  井</t>
    <phoneticPr fontId="4"/>
  </si>
  <si>
    <t>19 山  梨</t>
    <phoneticPr fontId="4"/>
  </si>
  <si>
    <t>20 長  野</t>
    <phoneticPr fontId="4"/>
  </si>
  <si>
    <t>21 岐  阜</t>
    <phoneticPr fontId="4"/>
  </si>
  <si>
    <t>22 静  岡</t>
    <phoneticPr fontId="4"/>
  </si>
  <si>
    <t>23 愛  知</t>
    <phoneticPr fontId="4"/>
  </si>
  <si>
    <t>24 三  重</t>
    <phoneticPr fontId="4"/>
  </si>
  <si>
    <t>25 滋  賀</t>
    <phoneticPr fontId="4"/>
  </si>
  <si>
    <t>26 京  都</t>
    <phoneticPr fontId="4"/>
  </si>
  <si>
    <t>27 大  阪</t>
    <phoneticPr fontId="4"/>
  </si>
  <si>
    <t>28 兵  庫</t>
    <phoneticPr fontId="4"/>
  </si>
  <si>
    <t>29 奈  良</t>
    <phoneticPr fontId="4"/>
  </si>
  <si>
    <t>30 和歌山</t>
    <phoneticPr fontId="4"/>
  </si>
  <si>
    <t>31 鳥  取</t>
    <phoneticPr fontId="4"/>
  </si>
  <si>
    <t>32 島  根</t>
    <phoneticPr fontId="4"/>
  </si>
  <si>
    <t>33 岡  山</t>
    <phoneticPr fontId="4"/>
  </si>
  <si>
    <t>34 広  島</t>
    <phoneticPr fontId="4"/>
  </si>
  <si>
    <t>35 山  口</t>
    <phoneticPr fontId="4"/>
  </si>
  <si>
    <t>36 徳  島</t>
    <phoneticPr fontId="4"/>
  </si>
  <si>
    <t>37 香  川</t>
    <phoneticPr fontId="4"/>
  </si>
  <si>
    <t>38 愛  媛</t>
    <phoneticPr fontId="4"/>
  </si>
  <si>
    <t>39 高  知</t>
    <phoneticPr fontId="4"/>
  </si>
  <si>
    <t>40 福  岡</t>
    <phoneticPr fontId="4"/>
  </si>
  <si>
    <t>41 佐  賀</t>
    <phoneticPr fontId="4"/>
  </si>
  <si>
    <t>42 長  崎</t>
    <phoneticPr fontId="4"/>
  </si>
  <si>
    <t>43 熊  本</t>
    <phoneticPr fontId="4"/>
  </si>
  <si>
    <t>44 大  分</t>
    <phoneticPr fontId="4"/>
  </si>
  <si>
    <t>45 宮  崎</t>
    <phoneticPr fontId="4"/>
  </si>
  <si>
    <t>46 鹿児島</t>
    <phoneticPr fontId="4"/>
  </si>
  <si>
    <t>47 沖  縄</t>
    <phoneticPr fontId="4"/>
  </si>
  <si>
    <t>都道府県計</t>
    <rPh sb="0" eb="4">
      <t>トドウフケン</t>
    </rPh>
    <rPh sb="4" eb="5">
      <t>ケイ</t>
    </rPh>
    <phoneticPr fontId="4"/>
  </si>
  <si>
    <t>ウェブデザイン</t>
    <phoneticPr fontId="4"/>
  </si>
  <si>
    <t>-</t>
    <phoneticPr fontId="7"/>
  </si>
  <si>
    <t>-</t>
  </si>
  <si>
    <t>ピアノ調律</t>
    <rPh sb="3" eb="5">
      <t>チョウリツ</t>
    </rPh>
    <phoneticPr fontId="7"/>
  </si>
  <si>
    <t>眼鏡作製</t>
    <rPh sb="0" eb="4">
      <t>メガネサクセイ</t>
    </rPh>
    <phoneticPr fontId="4"/>
  </si>
  <si>
    <t>知的財産管理</t>
    <rPh sb="0" eb="2">
      <t>チテキ</t>
    </rPh>
    <rPh sb="2" eb="4">
      <t>ザイサン</t>
    </rPh>
    <rPh sb="4" eb="6">
      <t>カンリ</t>
    </rPh>
    <phoneticPr fontId="4"/>
  </si>
  <si>
    <t>金融窓口サービス</t>
    <rPh sb="0" eb="2">
      <t>キンユウ</t>
    </rPh>
    <rPh sb="2" eb="4">
      <t>マドグチ</t>
    </rPh>
    <phoneticPr fontId="4"/>
  </si>
  <si>
    <t>接客販売</t>
    <rPh sb="0" eb="2">
      <t>セッキャク</t>
    </rPh>
    <rPh sb="2" eb="4">
      <t>ハンバイ</t>
    </rPh>
    <phoneticPr fontId="4"/>
  </si>
  <si>
    <t>着付け</t>
    <rPh sb="0" eb="2">
      <t>キツ</t>
    </rPh>
    <phoneticPr fontId="7"/>
  </si>
  <si>
    <t xml:space="preserve"> -</t>
    <phoneticPr fontId="7"/>
  </si>
  <si>
    <t>ビル設備管理</t>
    <rPh sb="2" eb="4">
      <t>セツビ</t>
    </rPh>
    <rPh sb="4" eb="6">
      <t>カンリ</t>
    </rPh>
    <phoneticPr fontId="4"/>
  </si>
  <si>
    <t>機械保全</t>
    <rPh sb="0" eb="2">
      <t>キカイ</t>
    </rPh>
    <rPh sb="2" eb="4">
      <t>ホゼン</t>
    </rPh>
    <phoneticPr fontId="7"/>
  </si>
  <si>
    <t>情報配線施工</t>
    <rPh sb="0" eb="2">
      <t>ジョウホウ</t>
    </rPh>
    <rPh sb="2" eb="4">
      <t>ハイセン</t>
    </rPh>
    <rPh sb="4" eb="6">
      <t>セコウ</t>
    </rPh>
    <phoneticPr fontId="4"/>
  </si>
  <si>
    <t>ｶﾞﾗｽ用ﾌｨﾙﾑ施工</t>
    <rPh sb="4" eb="5">
      <t>ヨウ</t>
    </rPh>
    <rPh sb="9" eb="11">
      <t>セコウ</t>
    </rPh>
    <phoneticPr fontId="4"/>
  </si>
  <si>
    <t>調　　理</t>
    <rPh sb="0" eb="1">
      <t>チョウ</t>
    </rPh>
    <rPh sb="3" eb="4">
      <t>リ</t>
    </rPh>
    <phoneticPr fontId="4"/>
  </si>
  <si>
    <t>指定試験機関計</t>
    <rPh sb="0" eb="2">
      <t>シテイ</t>
    </rPh>
    <rPh sb="2" eb="4">
      <t>シケン</t>
    </rPh>
    <rPh sb="4" eb="6">
      <t>キカン</t>
    </rPh>
    <rPh sb="6" eb="7">
      <t>ケイ</t>
    </rPh>
    <phoneticPr fontId="4"/>
  </si>
  <si>
    <t>合  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</si>
</sst>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"/>
    <numFmt numFmtId="177" formatCode="0_);[Red]\(0\)"/>
    <numFmt numFmtId="178" formatCode="#,##0.0;[Red]\-#,##0.0"/>
    <numFmt numFmtId="179" formatCode="#,##0;[Red]#,##0"/>
    <numFmt numFmtId="180" formatCode="#,##0.0_ "/>
    <numFmt numFmtId="181" formatCode="#,##0.0;[Red]#,##0.0"/>
    <numFmt numFmtId="182" formatCode="#,##0_);\(#,##0\)"/>
    <numFmt numFmtId="183" formatCode="#,##0_);[Red]\(#,##0\)"/>
    <numFmt numFmtId="184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2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38" fontId="6" fillId="0" borderId="0" xfId="2" applyFont="1" applyFill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38" fontId="6" fillId="0" borderId="2" xfId="2" applyFont="1" applyFill="1" applyBorder="1" applyAlignment="1">
      <alignment horizontal="centerContinuous" vertical="center"/>
    </xf>
    <xf numFmtId="0" fontId="6" fillId="0" borderId="2" xfId="1" applyFont="1" applyBorder="1" applyAlignment="1">
      <alignment horizontal="centerContinuous" vertical="center"/>
    </xf>
    <xf numFmtId="0" fontId="6" fillId="0" borderId="6" xfId="1" applyFont="1" applyBorder="1" applyAlignment="1">
      <alignment horizontal="center" vertical="center"/>
    </xf>
    <xf numFmtId="38" fontId="6" fillId="0" borderId="1" xfId="2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38" fontId="6" fillId="0" borderId="7" xfId="2" applyFont="1" applyFill="1" applyBorder="1" applyAlignment="1">
      <alignment horizontal="center" vertical="center"/>
    </xf>
    <xf numFmtId="38" fontId="6" fillId="0" borderId="2" xfId="2" applyFont="1" applyFill="1" applyBorder="1" applyAlignment="1"/>
    <xf numFmtId="176" fontId="6" fillId="0" borderId="2" xfId="3" applyNumberFormat="1" applyFont="1" applyFill="1" applyBorder="1" applyAlignment="1">
      <alignment wrapText="1"/>
    </xf>
    <xf numFmtId="38" fontId="6" fillId="0" borderId="2" xfId="2" applyFont="1" applyFill="1" applyBorder="1" applyAlignment="1">
      <alignment wrapText="1"/>
    </xf>
    <xf numFmtId="0" fontId="6" fillId="0" borderId="2" xfId="1" applyFont="1" applyBorder="1" applyAlignment="1">
      <alignment horizontal="centerContinuous" vertical="center" wrapText="1"/>
    </xf>
    <xf numFmtId="0" fontId="6" fillId="0" borderId="8" xfId="1" applyFont="1" applyBorder="1" applyAlignment="1">
      <alignment horizontal="centerContinuous" vertical="center"/>
    </xf>
    <xf numFmtId="38" fontId="6" fillId="0" borderId="8" xfId="2" applyFont="1" applyFill="1" applyBorder="1" applyAlignment="1"/>
    <xf numFmtId="176" fontId="6" fillId="0" borderId="8" xfId="3" applyNumberFormat="1" applyFont="1" applyFill="1" applyBorder="1" applyAlignment="1">
      <alignment wrapText="1"/>
    </xf>
    <xf numFmtId="0" fontId="6" fillId="0" borderId="8" xfId="1" applyFont="1" applyBorder="1" applyAlignment="1">
      <alignment horizontal="centerContinuous" vertical="center" wrapText="1"/>
    </xf>
    <xf numFmtId="0" fontId="6" fillId="0" borderId="7" xfId="1" applyFont="1" applyBorder="1" applyAlignment="1">
      <alignment horizontal="center" vertical="center" shrinkToFit="1"/>
    </xf>
    <xf numFmtId="38" fontId="6" fillId="0" borderId="7" xfId="2" applyFont="1" applyFill="1" applyBorder="1" applyAlignment="1">
      <alignment horizontal="center"/>
    </xf>
    <xf numFmtId="177" fontId="6" fillId="0" borderId="7" xfId="2" applyNumberFormat="1" applyFont="1" applyFill="1" applyBorder="1" applyAlignment="1">
      <alignment horizontal="right" wrapText="1"/>
    </xf>
    <xf numFmtId="176" fontId="6" fillId="0" borderId="7" xfId="2" applyNumberFormat="1" applyFont="1" applyFill="1" applyBorder="1" applyAlignment="1">
      <alignment horizontal="right"/>
    </xf>
    <xf numFmtId="178" fontId="6" fillId="0" borderId="7" xfId="2" applyNumberFormat="1" applyFont="1" applyFill="1" applyBorder="1" applyAlignment="1"/>
    <xf numFmtId="179" fontId="6" fillId="0" borderId="7" xfId="4" applyNumberFormat="1" applyFont="1" applyBorder="1" applyAlignment="1">
      <alignment horizontal="center"/>
    </xf>
    <xf numFmtId="38" fontId="6" fillId="0" borderId="1" xfId="2" applyFont="1" applyFill="1" applyBorder="1" applyAlignment="1"/>
    <xf numFmtId="176" fontId="6" fillId="0" borderId="1" xfId="3" applyNumberFormat="1" applyFont="1" applyFill="1" applyBorder="1" applyAlignment="1">
      <alignment wrapText="1"/>
    </xf>
    <xf numFmtId="38" fontId="6" fillId="0" borderId="7" xfId="4" applyNumberFormat="1" applyFont="1" applyBorder="1" applyAlignment="1">
      <alignment horizontal="center"/>
    </xf>
    <xf numFmtId="180" fontId="6" fillId="0" borderId="2" xfId="2" applyNumberFormat="1" applyFont="1" applyFill="1" applyBorder="1" applyAlignment="1">
      <alignment horizontal="right" wrapText="1"/>
    </xf>
    <xf numFmtId="181" fontId="6" fillId="0" borderId="2" xfId="4" applyNumberFormat="1" applyFont="1" applyBorder="1" applyAlignment="1">
      <alignment horizontal="center"/>
    </xf>
    <xf numFmtId="38" fontId="6" fillId="0" borderId="2" xfId="2" applyFont="1" applyFill="1" applyBorder="1" applyAlignment="1">
      <alignment horizontal="center"/>
    </xf>
    <xf numFmtId="179" fontId="6" fillId="0" borderId="2" xfId="4" applyNumberFormat="1" applyFont="1" applyBorder="1" applyAlignment="1">
      <alignment horizontal="center"/>
    </xf>
    <xf numFmtId="0" fontId="6" fillId="0" borderId="9" xfId="1" applyFont="1" applyBorder="1" applyAlignment="1">
      <alignment horizontal="center" vertical="center" shrinkToFit="1"/>
    </xf>
    <xf numFmtId="182" fontId="6" fillId="0" borderId="2" xfId="5" applyNumberFormat="1" applyFont="1" applyBorder="1" applyAlignment="1">
      <alignment horizontal="center" wrapText="1"/>
    </xf>
    <xf numFmtId="181" fontId="6" fillId="0" borderId="2" xfId="4" applyNumberFormat="1" applyFont="1" applyBorder="1"/>
    <xf numFmtId="38" fontId="6" fillId="0" borderId="2" xfId="2" applyFont="1" applyFill="1" applyBorder="1" applyAlignment="1">
      <alignment horizontal="center" wrapText="1"/>
    </xf>
    <xf numFmtId="182" fontId="6" fillId="0" borderId="2" xfId="2" applyNumberFormat="1" applyFont="1" applyFill="1" applyBorder="1" applyAlignment="1">
      <alignment horizontal="center" wrapTex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181" fontId="6" fillId="0" borderId="2" xfId="4" applyNumberFormat="1" applyFont="1" applyBorder="1" applyAlignment="1">
      <alignment horizontal="right"/>
    </xf>
    <xf numFmtId="0" fontId="7" fillId="0" borderId="2" xfId="1" applyFont="1" applyBorder="1" applyAlignment="1">
      <alignment horizontal="center" vertical="center" wrapText="1" shrinkToFit="1"/>
    </xf>
    <xf numFmtId="38" fontId="6" fillId="0" borderId="7" xfId="4" applyNumberFormat="1" applyFont="1" applyBorder="1" applyAlignment="1">
      <alignment horizontal="right"/>
    </xf>
    <xf numFmtId="183" fontId="6" fillId="0" borderId="7" xfId="4" applyNumberFormat="1" applyFont="1" applyBorder="1" applyAlignment="1">
      <alignment wrapText="1"/>
    </xf>
    <xf numFmtId="181" fontId="6" fillId="0" borderId="3" xfId="4" applyNumberFormat="1" applyFont="1" applyBorder="1" applyAlignment="1">
      <alignment horizontal="right"/>
    </xf>
    <xf numFmtId="179" fontId="6" fillId="0" borderId="2" xfId="2" applyNumberFormat="1" applyFont="1" applyFill="1" applyBorder="1" applyAlignment="1"/>
    <xf numFmtId="180" fontId="6" fillId="0" borderId="2" xfId="2" applyNumberFormat="1" applyFont="1" applyFill="1" applyBorder="1" applyAlignment="1">
      <alignment horizontal="center" wrapText="1"/>
    </xf>
    <xf numFmtId="179" fontId="6" fillId="0" borderId="2" xfId="4" applyNumberFormat="1" applyFont="1" applyBorder="1"/>
    <xf numFmtId="181" fontId="6" fillId="0" borderId="2" xfId="4" applyNumberFormat="1" applyFont="1" applyBorder="1" applyAlignment="1">
      <alignment horizontal="right" wrapText="1"/>
    </xf>
    <xf numFmtId="179" fontId="6" fillId="0" borderId="2" xfId="4" applyNumberFormat="1" applyFont="1" applyBorder="1" applyAlignment="1">
      <alignment horizontal="right"/>
    </xf>
    <xf numFmtId="179" fontId="6" fillId="0" borderId="2" xfId="2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Continuous" vertical="center" shrinkToFit="1"/>
    </xf>
    <xf numFmtId="38" fontId="6" fillId="0" borderId="8" xfId="4" applyNumberFormat="1" applyFont="1" applyBorder="1" applyAlignment="1">
      <alignment horizontal="right"/>
    </xf>
    <xf numFmtId="38" fontId="6" fillId="0" borderId="8" xfId="4" applyNumberFormat="1" applyFont="1" applyBorder="1" applyAlignment="1">
      <alignment horizontal="right" wrapText="1"/>
    </xf>
    <xf numFmtId="178" fontId="6" fillId="0" borderId="8" xfId="4" applyNumberFormat="1" applyFont="1" applyBorder="1" applyAlignment="1">
      <alignment horizontal="right" wrapText="1"/>
    </xf>
    <xf numFmtId="184" fontId="6" fillId="0" borderId="8" xfId="4" applyNumberFormat="1" applyFont="1" applyBorder="1" applyAlignment="1">
      <alignment horizontal="right" wrapText="1"/>
    </xf>
    <xf numFmtId="180" fontId="6" fillId="0" borderId="8" xfId="4" applyNumberFormat="1" applyFont="1" applyBorder="1" applyAlignment="1">
      <alignment horizontal="right" wrapText="1"/>
    </xf>
    <xf numFmtId="181" fontId="6" fillId="0" borderId="8" xfId="4" applyNumberFormat="1" applyFont="1" applyBorder="1" applyAlignment="1">
      <alignment horizontal="right" wrapText="1"/>
    </xf>
    <xf numFmtId="181" fontId="6" fillId="0" borderId="8" xfId="4" applyNumberFormat="1" applyFont="1" applyBorder="1" applyAlignment="1">
      <alignment horizontal="right"/>
    </xf>
    <xf numFmtId="0" fontId="6" fillId="0" borderId="7" xfId="1" applyFont="1" applyBorder="1" applyAlignment="1">
      <alignment horizontal="centerContinuous" vertical="center"/>
    </xf>
    <xf numFmtId="38" fontId="6" fillId="0" borderId="7" xfId="2" applyFont="1" applyFill="1" applyBorder="1" applyAlignment="1"/>
    <xf numFmtId="178" fontId="6" fillId="0" borderId="7" xfId="2" applyNumberFormat="1" applyFont="1" applyFill="1" applyBorder="1" applyAlignment="1">
      <alignment wrapText="1"/>
    </xf>
    <xf numFmtId="38" fontId="6" fillId="0" borderId="7" xfId="2" applyFont="1" applyFill="1" applyBorder="1" applyAlignment="1">
      <alignment wrapText="1"/>
    </xf>
    <xf numFmtId="176" fontId="6" fillId="0" borderId="11" xfId="3" applyNumberFormat="1" applyFont="1" applyFill="1" applyBorder="1" applyAlignment="1">
      <alignment wrapText="1"/>
    </xf>
    <xf numFmtId="0" fontId="6" fillId="0" borderId="7" xfId="1" applyFont="1" applyBorder="1" applyAlignment="1">
      <alignment horizontal="centerContinuous" vertical="center" wrapText="1"/>
    </xf>
    <xf numFmtId="0" fontId="6" fillId="0" borderId="0" xfId="1" applyFont="1" applyAlignment="1">
      <alignment horizontal="centerContinuous" vertical="center"/>
    </xf>
    <xf numFmtId="38" fontId="6" fillId="0" borderId="0" xfId="2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38" fontId="6" fillId="0" borderId="12" xfId="2" applyFont="1" applyFill="1" applyBorder="1" applyAlignment="1">
      <alignment vertical="center"/>
    </xf>
    <xf numFmtId="0" fontId="6" fillId="0" borderId="0" xfId="4" applyFont="1" applyAlignment="1">
      <alignment vertical="center"/>
    </xf>
    <xf numFmtId="0" fontId="5" fillId="0" borderId="0" xfId="4"/>
    <xf numFmtId="38" fontId="6" fillId="0" borderId="3" xfId="2" applyFont="1" applyFill="1" applyBorder="1" applyAlignment="1">
      <alignment horizontal="center" vertical="center"/>
    </xf>
    <xf numFmtId="38" fontId="6" fillId="0" borderId="4" xfId="2" applyFont="1" applyFill="1" applyBorder="1" applyAlignment="1">
      <alignment horizontal="center" vertical="center"/>
    </xf>
    <xf numFmtId="38" fontId="6" fillId="0" borderId="5" xfId="2" applyFont="1" applyFill="1" applyBorder="1" applyAlignment="1">
      <alignment horizontal="center" vertical="center"/>
    </xf>
  </cellXfs>
  <cellStyles count="6">
    <cellStyle name="パーセント 3" xfId="3" xr:uid="{477ABB2B-D3F6-4ADF-A34A-7B00F46D3219}"/>
    <cellStyle name="桁区切り 5" xfId="2" xr:uid="{4CB1C372-7DDA-40EC-96D8-5C1ACD57C742}"/>
    <cellStyle name="標準" xfId="0" builtinId="0"/>
    <cellStyle name="標準 2 4" xfId="5" xr:uid="{0A6C0F23-AB23-4346-B4E5-BDC6B0ACC979}"/>
    <cellStyle name="標準 7" xfId="4" xr:uid="{0463B959-0978-4049-A138-94FEEE922DC0}"/>
    <cellStyle name="標準_02-15'単年県別（第7表）" xfId="1" xr:uid="{793C3DE9-2C13-41DA-9F17-84F8DB7E5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7578D-FEBD-454B-B664-710CBFEBF2A4}">
  <dimension ref="A1:BC86"/>
  <sheetViews>
    <sheetView tabSelected="1" view="pageBreakPreview" zoomScale="93" zoomScaleNormal="100" zoomScaleSheetLayoutView="93" workbookViewId="0">
      <pane ySplit="5" topLeftCell="A31" activePane="bottomLeft" state="frozen"/>
      <selection pane="bottomLeft" activeCell="D51" sqref="D51"/>
    </sheetView>
  </sheetViews>
  <sheetFormatPr defaultColWidth="8.875" defaultRowHeight="13.5" x14ac:dyDescent="0.15"/>
  <cols>
    <col min="1" max="1" width="4.375" style="3" customWidth="1"/>
    <col min="2" max="2" width="10.625" style="3" customWidth="1"/>
    <col min="3" max="4" width="6.875" style="2" customWidth="1"/>
    <col min="5" max="5" width="6.875" style="3" customWidth="1"/>
    <col min="6" max="7" width="6.875" style="2" customWidth="1"/>
    <col min="8" max="8" width="6.875" style="3" customWidth="1"/>
    <col min="9" max="10" width="6.875" style="2" customWidth="1"/>
    <col min="11" max="11" width="6.875" style="3" customWidth="1"/>
    <col min="12" max="13" width="6.875" style="2" customWidth="1"/>
    <col min="14" max="14" width="6.875" style="3" customWidth="1"/>
    <col min="15" max="15" width="4.5" style="3" customWidth="1"/>
    <col min="16" max="17" width="6.875" style="2" customWidth="1"/>
    <col min="18" max="18" width="6.875" style="3" customWidth="1"/>
    <col min="19" max="20" width="6.875" style="2" customWidth="1"/>
    <col min="21" max="24" width="6.875" style="3" customWidth="1"/>
    <col min="25" max="26" width="6.875" style="2" customWidth="1"/>
    <col min="27" max="27" width="6.875" style="3" customWidth="1"/>
    <col min="28" max="29" width="6.875" style="2" customWidth="1"/>
    <col min="30" max="30" width="6.875" style="3" customWidth="1"/>
    <col min="31" max="31" width="10.625" style="3" customWidth="1"/>
    <col min="32" max="55" width="8.875" style="3"/>
    <col min="56" max="256" width="8.875" style="71"/>
    <col min="257" max="257" width="4.375" style="71" customWidth="1"/>
    <col min="258" max="258" width="10.625" style="71" customWidth="1"/>
    <col min="259" max="270" width="6.875" style="71" customWidth="1"/>
    <col min="271" max="271" width="4.5" style="71" customWidth="1"/>
    <col min="272" max="286" width="6.875" style="71" customWidth="1"/>
    <col min="287" max="287" width="10.625" style="71" customWidth="1"/>
    <col min="288" max="512" width="8.875" style="71"/>
    <col min="513" max="513" width="4.375" style="71" customWidth="1"/>
    <col min="514" max="514" width="10.625" style="71" customWidth="1"/>
    <col min="515" max="526" width="6.875" style="71" customWidth="1"/>
    <col min="527" max="527" width="4.5" style="71" customWidth="1"/>
    <col min="528" max="542" width="6.875" style="71" customWidth="1"/>
    <col min="543" max="543" width="10.625" style="71" customWidth="1"/>
    <col min="544" max="768" width="8.875" style="71"/>
    <col min="769" max="769" width="4.375" style="71" customWidth="1"/>
    <col min="770" max="770" width="10.625" style="71" customWidth="1"/>
    <col min="771" max="782" width="6.875" style="71" customWidth="1"/>
    <col min="783" max="783" width="4.5" style="71" customWidth="1"/>
    <col min="784" max="798" width="6.875" style="71" customWidth="1"/>
    <col min="799" max="799" width="10.625" style="71" customWidth="1"/>
    <col min="800" max="1024" width="8.875" style="71"/>
    <col min="1025" max="1025" width="4.375" style="71" customWidth="1"/>
    <col min="1026" max="1026" width="10.625" style="71" customWidth="1"/>
    <col min="1027" max="1038" width="6.875" style="71" customWidth="1"/>
    <col min="1039" max="1039" width="4.5" style="71" customWidth="1"/>
    <col min="1040" max="1054" width="6.875" style="71" customWidth="1"/>
    <col min="1055" max="1055" width="10.625" style="71" customWidth="1"/>
    <col min="1056" max="1280" width="8.875" style="71"/>
    <col min="1281" max="1281" width="4.375" style="71" customWidth="1"/>
    <col min="1282" max="1282" width="10.625" style="71" customWidth="1"/>
    <col min="1283" max="1294" width="6.875" style="71" customWidth="1"/>
    <col min="1295" max="1295" width="4.5" style="71" customWidth="1"/>
    <col min="1296" max="1310" width="6.875" style="71" customWidth="1"/>
    <col min="1311" max="1311" width="10.625" style="71" customWidth="1"/>
    <col min="1312" max="1536" width="8.875" style="71"/>
    <col min="1537" max="1537" width="4.375" style="71" customWidth="1"/>
    <col min="1538" max="1538" width="10.625" style="71" customWidth="1"/>
    <col min="1539" max="1550" width="6.875" style="71" customWidth="1"/>
    <col min="1551" max="1551" width="4.5" style="71" customWidth="1"/>
    <col min="1552" max="1566" width="6.875" style="71" customWidth="1"/>
    <col min="1567" max="1567" width="10.625" style="71" customWidth="1"/>
    <col min="1568" max="1792" width="8.875" style="71"/>
    <col min="1793" max="1793" width="4.375" style="71" customWidth="1"/>
    <col min="1794" max="1794" width="10.625" style="71" customWidth="1"/>
    <col min="1795" max="1806" width="6.875" style="71" customWidth="1"/>
    <col min="1807" max="1807" width="4.5" style="71" customWidth="1"/>
    <col min="1808" max="1822" width="6.875" style="71" customWidth="1"/>
    <col min="1823" max="1823" width="10.625" style="71" customWidth="1"/>
    <col min="1824" max="2048" width="8.875" style="71"/>
    <col min="2049" max="2049" width="4.375" style="71" customWidth="1"/>
    <col min="2050" max="2050" width="10.625" style="71" customWidth="1"/>
    <col min="2051" max="2062" width="6.875" style="71" customWidth="1"/>
    <col min="2063" max="2063" width="4.5" style="71" customWidth="1"/>
    <col min="2064" max="2078" width="6.875" style="71" customWidth="1"/>
    <col min="2079" max="2079" width="10.625" style="71" customWidth="1"/>
    <col min="2080" max="2304" width="8.875" style="71"/>
    <col min="2305" max="2305" width="4.375" style="71" customWidth="1"/>
    <col min="2306" max="2306" width="10.625" style="71" customWidth="1"/>
    <col min="2307" max="2318" width="6.875" style="71" customWidth="1"/>
    <col min="2319" max="2319" width="4.5" style="71" customWidth="1"/>
    <col min="2320" max="2334" width="6.875" style="71" customWidth="1"/>
    <col min="2335" max="2335" width="10.625" style="71" customWidth="1"/>
    <col min="2336" max="2560" width="8.875" style="71"/>
    <col min="2561" max="2561" width="4.375" style="71" customWidth="1"/>
    <col min="2562" max="2562" width="10.625" style="71" customWidth="1"/>
    <col min="2563" max="2574" width="6.875" style="71" customWidth="1"/>
    <col min="2575" max="2575" width="4.5" style="71" customWidth="1"/>
    <col min="2576" max="2590" width="6.875" style="71" customWidth="1"/>
    <col min="2591" max="2591" width="10.625" style="71" customWidth="1"/>
    <col min="2592" max="2816" width="8.875" style="71"/>
    <col min="2817" max="2817" width="4.375" style="71" customWidth="1"/>
    <col min="2818" max="2818" width="10.625" style="71" customWidth="1"/>
    <col min="2819" max="2830" width="6.875" style="71" customWidth="1"/>
    <col min="2831" max="2831" width="4.5" style="71" customWidth="1"/>
    <col min="2832" max="2846" width="6.875" style="71" customWidth="1"/>
    <col min="2847" max="2847" width="10.625" style="71" customWidth="1"/>
    <col min="2848" max="3072" width="8.875" style="71"/>
    <col min="3073" max="3073" width="4.375" style="71" customWidth="1"/>
    <col min="3074" max="3074" width="10.625" style="71" customWidth="1"/>
    <col min="3075" max="3086" width="6.875" style="71" customWidth="1"/>
    <col min="3087" max="3087" width="4.5" style="71" customWidth="1"/>
    <col min="3088" max="3102" width="6.875" style="71" customWidth="1"/>
    <col min="3103" max="3103" width="10.625" style="71" customWidth="1"/>
    <col min="3104" max="3328" width="8.875" style="71"/>
    <col min="3329" max="3329" width="4.375" style="71" customWidth="1"/>
    <col min="3330" max="3330" width="10.625" style="71" customWidth="1"/>
    <col min="3331" max="3342" width="6.875" style="71" customWidth="1"/>
    <col min="3343" max="3343" width="4.5" style="71" customWidth="1"/>
    <col min="3344" max="3358" width="6.875" style="71" customWidth="1"/>
    <col min="3359" max="3359" width="10.625" style="71" customWidth="1"/>
    <col min="3360" max="3584" width="8.875" style="71"/>
    <col min="3585" max="3585" width="4.375" style="71" customWidth="1"/>
    <col min="3586" max="3586" width="10.625" style="71" customWidth="1"/>
    <col min="3587" max="3598" width="6.875" style="71" customWidth="1"/>
    <col min="3599" max="3599" width="4.5" style="71" customWidth="1"/>
    <col min="3600" max="3614" width="6.875" style="71" customWidth="1"/>
    <col min="3615" max="3615" width="10.625" style="71" customWidth="1"/>
    <col min="3616" max="3840" width="8.875" style="71"/>
    <col min="3841" max="3841" width="4.375" style="71" customWidth="1"/>
    <col min="3842" max="3842" width="10.625" style="71" customWidth="1"/>
    <col min="3843" max="3854" width="6.875" style="71" customWidth="1"/>
    <col min="3855" max="3855" width="4.5" style="71" customWidth="1"/>
    <col min="3856" max="3870" width="6.875" style="71" customWidth="1"/>
    <col min="3871" max="3871" width="10.625" style="71" customWidth="1"/>
    <col min="3872" max="4096" width="8.875" style="71"/>
    <col min="4097" max="4097" width="4.375" style="71" customWidth="1"/>
    <col min="4098" max="4098" width="10.625" style="71" customWidth="1"/>
    <col min="4099" max="4110" width="6.875" style="71" customWidth="1"/>
    <col min="4111" max="4111" width="4.5" style="71" customWidth="1"/>
    <col min="4112" max="4126" width="6.875" style="71" customWidth="1"/>
    <col min="4127" max="4127" width="10.625" style="71" customWidth="1"/>
    <col min="4128" max="4352" width="8.875" style="71"/>
    <col min="4353" max="4353" width="4.375" style="71" customWidth="1"/>
    <col min="4354" max="4354" width="10.625" style="71" customWidth="1"/>
    <col min="4355" max="4366" width="6.875" style="71" customWidth="1"/>
    <col min="4367" max="4367" width="4.5" style="71" customWidth="1"/>
    <col min="4368" max="4382" width="6.875" style="71" customWidth="1"/>
    <col min="4383" max="4383" width="10.625" style="71" customWidth="1"/>
    <col min="4384" max="4608" width="8.875" style="71"/>
    <col min="4609" max="4609" width="4.375" style="71" customWidth="1"/>
    <col min="4610" max="4610" width="10.625" style="71" customWidth="1"/>
    <col min="4611" max="4622" width="6.875" style="71" customWidth="1"/>
    <col min="4623" max="4623" width="4.5" style="71" customWidth="1"/>
    <col min="4624" max="4638" width="6.875" style="71" customWidth="1"/>
    <col min="4639" max="4639" width="10.625" style="71" customWidth="1"/>
    <col min="4640" max="4864" width="8.875" style="71"/>
    <col min="4865" max="4865" width="4.375" style="71" customWidth="1"/>
    <col min="4866" max="4866" width="10.625" style="71" customWidth="1"/>
    <col min="4867" max="4878" width="6.875" style="71" customWidth="1"/>
    <col min="4879" max="4879" width="4.5" style="71" customWidth="1"/>
    <col min="4880" max="4894" width="6.875" style="71" customWidth="1"/>
    <col min="4895" max="4895" width="10.625" style="71" customWidth="1"/>
    <col min="4896" max="5120" width="8.875" style="71"/>
    <col min="5121" max="5121" width="4.375" style="71" customWidth="1"/>
    <col min="5122" max="5122" width="10.625" style="71" customWidth="1"/>
    <col min="5123" max="5134" width="6.875" style="71" customWidth="1"/>
    <col min="5135" max="5135" width="4.5" style="71" customWidth="1"/>
    <col min="5136" max="5150" width="6.875" style="71" customWidth="1"/>
    <col min="5151" max="5151" width="10.625" style="71" customWidth="1"/>
    <col min="5152" max="5376" width="8.875" style="71"/>
    <col min="5377" max="5377" width="4.375" style="71" customWidth="1"/>
    <col min="5378" max="5378" width="10.625" style="71" customWidth="1"/>
    <col min="5379" max="5390" width="6.875" style="71" customWidth="1"/>
    <col min="5391" max="5391" width="4.5" style="71" customWidth="1"/>
    <col min="5392" max="5406" width="6.875" style="71" customWidth="1"/>
    <col min="5407" max="5407" width="10.625" style="71" customWidth="1"/>
    <col min="5408" max="5632" width="8.875" style="71"/>
    <col min="5633" max="5633" width="4.375" style="71" customWidth="1"/>
    <col min="5634" max="5634" width="10.625" style="71" customWidth="1"/>
    <col min="5635" max="5646" width="6.875" style="71" customWidth="1"/>
    <col min="5647" max="5647" width="4.5" style="71" customWidth="1"/>
    <col min="5648" max="5662" width="6.875" style="71" customWidth="1"/>
    <col min="5663" max="5663" width="10.625" style="71" customWidth="1"/>
    <col min="5664" max="5888" width="8.875" style="71"/>
    <col min="5889" max="5889" width="4.375" style="71" customWidth="1"/>
    <col min="5890" max="5890" width="10.625" style="71" customWidth="1"/>
    <col min="5891" max="5902" width="6.875" style="71" customWidth="1"/>
    <col min="5903" max="5903" width="4.5" style="71" customWidth="1"/>
    <col min="5904" max="5918" width="6.875" style="71" customWidth="1"/>
    <col min="5919" max="5919" width="10.625" style="71" customWidth="1"/>
    <col min="5920" max="6144" width="8.875" style="71"/>
    <col min="6145" max="6145" width="4.375" style="71" customWidth="1"/>
    <col min="6146" max="6146" width="10.625" style="71" customWidth="1"/>
    <col min="6147" max="6158" width="6.875" style="71" customWidth="1"/>
    <col min="6159" max="6159" width="4.5" style="71" customWidth="1"/>
    <col min="6160" max="6174" width="6.875" style="71" customWidth="1"/>
    <col min="6175" max="6175" width="10.625" style="71" customWidth="1"/>
    <col min="6176" max="6400" width="8.875" style="71"/>
    <col min="6401" max="6401" width="4.375" style="71" customWidth="1"/>
    <col min="6402" max="6402" width="10.625" style="71" customWidth="1"/>
    <col min="6403" max="6414" width="6.875" style="71" customWidth="1"/>
    <col min="6415" max="6415" width="4.5" style="71" customWidth="1"/>
    <col min="6416" max="6430" width="6.875" style="71" customWidth="1"/>
    <col min="6431" max="6431" width="10.625" style="71" customWidth="1"/>
    <col min="6432" max="6656" width="8.875" style="71"/>
    <col min="6657" max="6657" width="4.375" style="71" customWidth="1"/>
    <col min="6658" max="6658" width="10.625" style="71" customWidth="1"/>
    <col min="6659" max="6670" width="6.875" style="71" customWidth="1"/>
    <col min="6671" max="6671" width="4.5" style="71" customWidth="1"/>
    <col min="6672" max="6686" width="6.875" style="71" customWidth="1"/>
    <col min="6687" max="6687" width="10.625" style="71" customWidth="1"/>
    <col min="6688" max="6912" width="8.875" style="71"/>
    <col min="6913" max="6913" width="4.375" style="71" customWidth="1"/>
    <col min="6914" max="6914" width="10.625" style="71" customWidth="1"/>
    <col min="6915" max="6926" width="6.875" style="71" customWidth="1"/>
    <col min="6927" max="6927" width="4.5" style="71" customWidth="1"/>
    <col min="6928" max="6942" width="6.875" style="71" customWidth="1"/>
    <col min="6943" max="6943" width="10.625" style="71" customWidth="1"/>
    <col min="6944" max="7168" width="8.875" style="71"/>
    <col min="7169" max="7169" width="4.375" style="71" customWidth="1"/>
    <col min="7170" max="7170" width="10.625" style="71" customWidth="1"/>
    <col min="7171" max="7182" width="6.875" style="71" customWidth="1"/>
    <col min="7183" max="7183" width="4.5" style="71" customWidth="1"/>
    <col min="7184" max="7198" width="6.875" style="71" customWidth="1"/>
    <col min="7199" max="7199" width="10.625" style="71" customWidth="1"/>
    <col min="7200" max="7424" width="8.875" style="71"/>
    <col min="7425" max="7425" width="4.375" style="71" customWidth="1"/>
    <col min="7426" max="7426" width="10.625" style="71" customWidth="1"/>
    <col min="7427" max="7438" width="6.875" style="71" customWidth="1"/>
    <col min="7439" max="7439" width="4.5" style="71" customWidth="1"/>
    <col min="7440" max="7454" width="6.875" style="71" customWidth="1"/>
    <col min="7455" max="7455" width="10.625" style="71" customWidth="1"/>
    <col min="7456" max="7680" width="8.875" style="71"/>
    <col min="7681" max="7681" width="4.375" style="71" customWidth="1"/>
    <col min="7682" max="7682" width="10.625" style="71" customWidth="1"/>
    <col min="7683" max="7694" width="6.875" style="71" customWidth="1"/>
    <col min="7695" max="7695" width="4.5" style="71" customWidth="1"/>
    <col min="7696" max="7710" width="6.875" style="71" customWidth="1"/>
    <col min="7711" max="7711" width="10.625" style="71" customWidth="1"/>
    <col min="7712" max="7936" width="8.875" style="71"/>
    <col min="7937" max="7937" width="4.375" style="71" customWidth="1"/>
    <col min="7938" max="7938" width="10.625" style="71" customWidth="1"/>
    <col min="7939" max="7950" width="6.875" style="71" customWidth="1"/>
    <col min="7951" max="7951" width="4.5" style="71" customWidth="1"/>
    <col min="7952" max="7966" width="6.875" style="71" customWidth="1"/>
    <col min="7967" max="7967" width="10.625" style="71" customWidth="1"/>
    <col min="7968" max="8192" width="8.875" style="71"/>
    <col min="8193" max="8193" width="4.375" style="71" customWidth="1"/>
    <col min="8194" max="8194" width="10.625" style="71" customWidth="1"/>
    <col min="8195" max="8206" width="6.875" style="71" customWidth="1"/>
    <col min="8207" max="8207" width="4.5" style="71" customWidth="1"/>
    <col min="8208" max="8222" width="6.875" style="71" customWidth="1"/>
    <col min="8223" max="8223" width="10.625" style="71" customWidth="1"/>
    <col min="8224" max="8448" width="8.875" style="71"/>
    <col min="8449" max="8449" width="4.375" style="71" customWidth="1"/>
    <col min="8450" max="8450" width="10.625" style="71" customWidth="1"/>
    <col min="8451" max="8462" width="6.875" style="71" customWidth="1"/>
    <col min="8463" max="8463" width="4.5" style="71" customWidth="1"/>
    <col min="8464" max="8478" width="6.875" style="71" customWidth="1"/>
    <col min="8479" max="8479" width="10.625" style="71" customWidth="1"/>
    <col min="8480" max="8704" width="8.875" style="71"/>
    <col min="8705" max="8705" width="4.375" style="71" customWidth="1"/>
    <col min="8706" max="8706" width="10.625" style="71" customWidth="1"/>
    <col min="8707" max="8718" width="6.875" style="71" customWidth="1"/>
    <col min="8719" max="8719" width="4.5" style="71" customWidth="1"/>
    <col min="8720" max="8734" width="6.875" style="71" customWidth="1"/>
    <col min="8735" max="8735" width="10.625" style="71" customWidth="1"/>
    <col min="8736" max="8960" width="8.875" style="71"/>
    <col min="8961" max="8961" width="4.375" style="71" customWidth="1"/>
    <col min="8962" max="8962" width="10.625" style="71" customWidth="1"/>
    <col min="8963" max="8974" width="6.875" style="71" customWidth="1"/>
    <col min="8975" max="8975" width="4.5" style="71" customWidth="1"/>
    <col min="8976" max="8990" width="6.875" style="71" customWidth="1"/>
    <col min="8991" max="8991" width="10.625" style="71" customWidth="1"/>
    <col min="8992" max="9216" width="8.875" style="71"/>
    <col min="9217" max="9217" width="4.375" style="71" customWidth="1"/>
    <col min="9218" max="9218" width="10.625" style="71" customWidth="1"/>
    <col min="9219" max="9230" width="6.875" style="71" customWidth="1"/>
    <col min="9231" max="9231" width="4.5" style="71" customWidth="1"/>
    <col min="9232" max="9246" width="6.875" style="71" customWidth="1"/>
    <col min="9247" max="9247" width="10.625" style="71" customWidth="1"/>
    <col min="9248" max="9472" width="8.875" style="71"/>
    <col min="9473" max="9473" width="4.375" style="71" customWidth="1"/>
    <col min="9474" max="9474" width="10.625" style="71" customWidth="1"/>
    <col min="9475" max="9486" width="6.875" style="71" customWidth="1"/>
    <col min="9487" max="9487" width="4.5" style="71" customWidth="1"/>
    <col min="9488" max="9502" width="6.875" style="71" customWidth="1"/>
    <col min="9503" max="9503" width="10.625" style="71" customWidth="1"/>
    <col min="9504" max="9728" width="8.875" style="71"/>
    <col min="9729" max="9729" width="4.375" style="71" customWidth="1"/>
    <col min="9730" max="9730" width="10.625" style="71" customWidth="1"/>
    <col min="9731" max="9742" width="6.875" style="71" customWidth="1"/>
    <col min="9743" max="9743" width="4.5" style="71" customWidth="1"/>
    <col min="9744" max="9758" width="6.875" style="71" customWidth="1"/>
    <col min="9759" max="9759" width="10.625" style="71" customWidth="1"/>
    <col min="9760" max="9984" width="8.875" style="71"/>
    <col min="9985" max="9985" width="4.375" style="71" customWidth="1"/>
    <col min="9986" max="9986" width="10.625" style="71" customWidth="1"/>
    <col min="9987" max="9998" width="6.875" style="71" customWidth="1"/>
    <col min="9999" max="9999" width="4.5" style="71" customWidth="1"/>
    <col min="10000" max="10014" width="6.875" style="71" customWidth="1"/>
    <col min="10015" max="10015" width="10.625" style="71" customWidth="1"/>
    <col min="10016" max="10240" width="8.875" style="71"/>
    <col min="10241" max="10241" width="4.375" style="71" customWidth="1"/>
    <col min="10242" max="10242" width="10.625" style="71" customWidth="1"/>
    <col min="10243" max="10254" width="6.875" style="71" customWidth="1"/>
    <col min="10255" max="10255" width="4.5" style="71" customWidth="1"/>
    <col min="10256" max="10270" width="6.875" style="71" customWidth="1"/>
    <col min="10271" max="10271" width="10.625" style="71" customWidth="1"/>
    <col min="10272" max="10496" width="8.875" style="71"/>
    <col min="10497" max="10497" width="4.375" style="71" customWidth="1"/>
    <col min="10498" max="10498" width="10.625" style="71" customWidth="1"/>
    <col min="10499" max="10510" width="6.875" style="71" customWidth="1"/>
    <col min="10511" max="10511" width="4.5" style="71" customWidth="1"/>
    <col min="10512" max="10526" width="6.875" style="71" customWidth="1"/>
    <col min="10527" max="10527" width="10.625" style="71" customWidth="1"/>
    <col min="10528" max="10752" width="8.875" style="71"/>
    <col min="10753" max="10753" width="4.375" style="71" customWidth="1"/>
    <col min="10754" max="10754" width="10.625" style="71" customWidth="1"/>
    <col min="10755" max="10766" width="6.875" style="71" customWidth="1"/>
    <col min="10767" max="10767" width="4.5" style="71" customWidth="1"/>
    <col min="10768" max="10782" width="6.875" style="71" customWidth="1"/>
    <col min="10783" max="10783" width="10.625" style="71" customWidth="1"/>
    <col min="10784" max="11008" width="8.875" style="71"/>
    <col min="11009" max="11009" width="4.375" style="71" customWidth="1"/>
    <col min="11010" max="11010" width="10.625" style="71" customWidth="1"/>
    <col min="11011" max="11022" width="6.875" style="71" customWidth="1"/>
    <col min="11023" max="11023" width="4.5" style="71" customWidth="1"/>
    <col min="11024" max="11038" width="6.875" style="71" customWidth="1"/>
    <col min="11039" max="11039" width="10.625" style="71" customWidth="1"/>
    <col min="11040" max="11264" width="8.875" style="71"/>
    <col min="11265" max="11265" width="4.375" style="71" customWidth="1"/>
    <col min="11266" max="11266" width="10.625" style="71" customWidth="1"/>
    <col min="11267" max="11278" width="6.875" style="71" customWidth="1"/>
    <col min="11279" max="11279" width="4.5" style="71" customWidth="1"/>
    <col min="11280" max="11294" width="6.875" style="71" customWidth="1"/>
    <col min="11295" max="11295" width="10.625" style="71" customWidth="1"/>
    <col min="11296" max="11520" width="8.875" style="71"/>
    <col min="11521" max="11521" width="4.375" style="71" customWidth="1"/>
    <col min="11522" max="11522" width="10.625" style="71" customWidth="1"/>
    <col min="11523" max="11534" width="6.875" style="71" customWidth="1"/>
    <col min="11535" max="11535" width="4.5" style="71" customWidth="1"/>
    <col min="11536" max="11550" width="6.875" style="71" customWidth="1"/>
    <col min="11551" max="11551" width="10.625" style="71" customWidth="1"/>
    <col min="11552" max="11776" width="8.875" style="71"/>
    <col min="11777" max="11777" width="4.375" style="71" customWidth="1"/>
    <col min="11778" max="11778" width="10.625" style="71" customWidth="1"/>
    <col min="11779" max="11790" width="6.875" style="71" customWidth="1"/>
    <col min="11791" max="11791" width="4.5" style="71" customWidth="1"/>
    <col min="11792" max="11806" width="6.875" style="71" customWidth="1"/>
    <col min="11807" max="11807" width="10.625" style="71" customWidth="1"/>
    <col min="11808" max="12032" width="8.875" style="71"/>
    <col min="12033" max="12033" width="4.375" style="71" customWidth="1"/>
    <col min="12034" max="12034" width="10.625" style="71" customWidth="1"/>
    <col min="12035" max="12046" width="6.875" style="71" customWidth="1"/>
    <col min="12047" max="12047" width="4.5" style="71" customWidth="1"/>
    <col min="12048" max="12062" width="6.875" style="71" customWidth="1"/>
    <col min="12063" max="12063" width="10.625" style="71" customWidth="1"/>
    <col min="12064" max="12288" width="8.875" style="71"/>
    <col min="12289" max="12289" width="4.375" style="71" customWidth="1"/>
    <col min="12290" max="12290" width="10.625" style="71" customWidth="1"/>
    <col min="12291" max="12302" width="6.875" style="71" customWidth="1"/>
    <col min="12303" max="12303" width="4.5" style="71" customWidth="1"/>
    <col min="12304" max="12318" width="6.875" style="71" customWidth="1"/>
    <col min="12319" max="12319" width="10.625" style="71" customWidth="1"/>
    <col min="12320" max="12544" width="8.875" style="71"/>
    <col min="12545" max="12545" width="4.375" style="71" customWidth="1"/>
    <col min="12546" max="12546" width="10.625" style="71" customWidth="1"/>
    <col min="12547" max="12558" width="6.875" style="71" customWidth="1"/>
    <col min="12559" max="12559" width="4.5" style="71" customWidth="1"/>
    <col min="12560" max="12574" width="6.875" style="71" customWidth="1"/>
    <col min="12575" max="12575" width="10.625" style="71" customWidth="1"/>
    <col min="12576" max="12800" width="8.875" style="71"/>
    <col min="12801" max="12801" width="4.375" style="71" customWidth="1"/>
    <col min="12802" max="12802" width="10.625" style="71" customWidth="1"/>
    <col min="12803" max="12814" width="6.875" style="71" customWidth="1"/>
    <col min="12815" max="12815" width="4.5" style="71" customWidth="1"/>
    <col min="12816" max="12830" width="6.875" style="71" customWidth="1"/>
    <col min="12831" max="12831" width="10.625" style="71" customWidth="1"/>
    <col min="12832" max="13056" width="8.875" style="71"/>
    <col min="13057" max="13057" width="4.375" style="71" customWidth="1"/>
    <col min="13058" max="13058" width="10.625" style="71" customWidth="1"/>
    <col min="13059" max="13070" width="6.875" style="71" customWidth="1"/>
    <col min="13071" max="13071" width="4.5" style="71" customWidth="1"/>
    <col min="13072" max="13086" width="6.875" style="71" customWidth="1"/>
    <col min="13087" max="13087" width="10.625" style="71" customWidth="1"/>
    <col min="13088" max="13312" width="8.875" style="71"/>
    <col min="13313" max="13313" width="4.375" style="71" customWidth="1"/>
    <col min="13314" max="13314" width="10.625" style="71" customWidth="1"/>
    <col min="13315" max="13326" width="6.875" style="71" customWidth="1"/>
    <col min="13327" max="13327" width="4.5" style="71" customWidth="1"/>
    <col min="13328" max="13342" width="6.875" style="71" customWidth="1"/>
    <col min="13343" max="13343" width="10.625" style="71" customWidth="1"/>
    <col min="13344" max="13568" width="8.875" style="71"/>
    <col min="13569" max="13569" width="4.375" style="71" customWidth="1"/>
    <col min="13570" max="13570" width="10.625" style="71" customWidth="1"/>
    <col min="13571" max="13582" width="6.875" style="71" customWidth="1"/>
    <col min="13583" max="13583" width="4.5" style="71" customWidth="1"/>
    <col min="13584" max="13598" width="6.875" style="71" customWidth="1"/>
    <col min="13599" max="13599" width="10.625" style="71" customWidth="1"/>
    <col min="13600" max="13824" width="8.875" style="71"/>
    <col min="13825" max="13825" width="4.375" style="71" customWidth="1"/>
    <col min="13826" max="13826" width="10.625" style="71" customWidth="1"/>
    <col min="13827" max="13838" width="6.875" style="71" customWidth="1"/>
    <col min="13839" max="13839" width="4.5" style="71" customWidth="1"/>
    <col min="13840" max="13854" width="6.875" style="71" customWidth="1"/>
    <col min="13855" max="13855" width="10.625" style="71" customWidth="1"/>
    <col min="13856" max="14080" width="8.875" style="71"/>
    <col min="14081" max="14081" width="4.375" style="71" customWidth="1"/>
    <col min="14082" max="14082" width="10.625" style="71" customWidth="1"/>
    <col min="14083" max="14094" width="6.875" style="71" customWidth="1"/>
    <col min="14095" max="14095" width="4.5" style="71" customWidth="1"/>
    <col min="14096" max="14110" width="6.875" style="71" customWidth="1"/>
    <col min="14111" max="14111" width="10.625" style="71" customWidth="1"/>
    <col min="14112" max="14336" width="8.875" style="71"/>
    <col min="14337" max="14337" width="4.375" style="71" customWidth="1"/>
    <col min="14338" max="14338" width="10.625" style="71" customWidth="1"/>
    <col min="14339" max="14350" width="6.875" style="71" customWidth="1"/>
    <col min="14351" max="14351" width="4.5" style="71" customWidth="1"/>
    <col min="14352" max="14366" width="6.875" style="71" customWidth="1"/>
    <col min="14367" max="14367" width="10.625" style="71" customWidth="1"/>
    <col min="14368" max="14592" width="8.875" style="71"/>
    <col min="14593" max="14593" width="4.375" style="71" customWidth="1"/>
    <col min="14594" max="14594" width="10.625" style="71" customWidth="1"/>
    <col min="14595" max="14606" width="6.875" style="71" customWidth="1"/>
    <col min="14607" max="14607" width="4.5" style="71" customWidth="1"/>
    <col min="14608" max="14622" width="6.875" style="71" customWidth="1"/>
    <col min="14623" max="14623" width="10.625" style="71" customWidth="1"/>
    <col min="14624" max="14848" width="8.875" style="71"/>
    <col min="14849" max="14849" width="4.375" style="71" customWidth="1"/>
    <col min="14850" max="14850" width="10.625" style="71" customWidth="1"/>
    <col min="14851" max="14862" width="6.875" style="71" customWidth="1"/>
    <col min="14863" max="14863" width="4.5" style="71" customWidth="1"/>
    <col min="14864" max="14878" width="6.875" style="71" customWidth="1"/>
    <col min="14879" max="14879" width="10.625" style="71" customWidth="1"/>
    <col min="14880" max="15104" width="8.875" style="71"/>
    <col min="15105" max="15105" width="4.375" style="71" customWidth="1"/>
    <col min="15106" max="15106" width="10.625" style="71" customWidth="1"/>
    <col min="15107" max="15118" width="6.875" style="71" customWidth="1"/>
    <col min="15119" max="15119" width="4.5" style="71" customWidth="1"/>
    <col min="15120" max="15134" width="6.875" style="71" customWidth="1"/>
    <col min="15135" max="15135" width="10.625" style="71" customWidth="1"/>
    <col min="15136" max="15360" width="8.875" style="71"/>
    <col min="15361" max="15361" width="4.375" style="71" customWidth="1"/>
    <col min="15362" max="15362" width="10.625" style="71" customWidth="1"/>
    <col min="15363" max="15374" width="6.875" style="71" customWidth="1"/>
    <col min="15375" max="15375" width="4.5" style="71" customWidth="1"/>
    <col min="15376" max="15390" width="6.875" style="71" customWidth="1"/>
    <col min="15391" max="15391" width="10.625" style="71" customWidth="1"/>
    <col min="15392" max="15616" width="8.875" style="71"/>
    <col min="15617" max="15617" width="4.375" style="71" customWidth="1"/>
    <col min="15618" max="15618" width="10.625" style="71" customWidth="1"/>
    <col min="15619" max="15630" width="6.875" style="71" customWidth="1"/>
    <col min="15631" max="15631" width="4.5" style="71" customWidth="1"/>
    <col min="15632" max="15646" width="6.875" style="71" customWidth="1"/>
    <col min="15647" max="15647" width="10.625" style="71" customWidth="1"/>
    <col min="15648" max="15872" width="8.875" style="71"/>
    <col min="15873" max="15873" width="4.375" style="71" customWidth="1"/>
    <col min="15874" max="15874" width="10.625" style="71" customWidth="1"/>
    <col min="15875" max="15886" width="6.875" style="71" customWidth="1"/>
    <col min="15887" max="15887" width="4.5" style="71" customWidth="1"/>
    <col min="15888" max="15902" width="6.875" style="71" customWidth="1"/>
    <col min="15903" max="15903" width="10.625" style="71" customWidth="1"/>
    <col min="15904" max="16128" width="8.875" style="71"/>
    <col min="16129" max="16129" width="4.375" style="71" customWidth="1"/>
    <col min="16130" max="16130" width="10.625" style="71" customWidth="1"/>
    <col min="16131" max="16142" width="6.875" style="71" customWidth="1"/>
    <col min="16143" max="16143" width="4.5" style="71" customWidth="1"/>
    <col min="16144" max="16158" width="6.875" style="71" customWidth="1"/>
    <col min="16159" max="16159" width="10.625" style="71" customWidth="1"/>
    <col min="16160" max="16384" width="8.875" style="71"/>
  </cols>
  <sheetData>
    <row r="1" spans="2:31" x14ac:dyDescent="0.15">
      <c r="B1" s="1" t="s">
        <v>0</v>
      </c>
    </row>
    <row r="3" spans="2:31" x14ac:dyDescent="0.15">
      <c r="B3" s="4"/>
      <c r="C3" s="5" t="s">
        <v>1</v>
      </c>
      <c r="D3" s="5"/>
      <c r="E3" s="6"/>
      <c r="F3" s="5" t="s">
        <v>2</v>
      </c>
      <c r="G3" s="5"/>
      <c r="H3" s="6"/>
      <c r="I3" s="5" t="s">
        <v>3</v>
      </c>
      <c r="J3" s="5"/>
      <c r="K3" s="6"/>
      <c r="L3" s="5" t="s">
        <v>4</v>
      </c>
      <c r="M3" s="5"/>
      <c r="N3" s="6"/>
      <c r="P3" s="5" t="s">
        <v>5</v>
      </c>
      <c r="Q3" s="5"/>
      <c r="R3" s="6"/>
      <c r="S3" s="5" t="s">
        <v>6</v>
      </c>
      <c r="T3" s="5"/>
      <c r="U3" s="6"/>
      <c r="V3" s="72" t="s">
        <v>7</v>
      </c>
      <c r="W3" s="73"/>
      <c r="X3" s="74"/>
      <c r="Y3" s="5" t="s">
        <v>8</v>
      </c>
      <c r="Z3" s="5"/>
      <c r="AA3" s="6"/>
      <c r="AB3" s="5" t="s">
        <v>9</v>
      </c>
      <c r="AC3" s="5"/>
      <c r="AD3" s="6"/>
      <c r="AE3" s="4"/>
    </row>
    <row r="4" spans="2:31" x14ac:dyDescent="0.15">
      <c r="B4" s="7" t="s">
        <v>10</v>
      </c>
      <c r="C4" s="8" t="s">
        <v>11</v>
      </c>
      <c r="D4" s="8" t="s">
        <v>12</v>
      </c>
      <c r="E4" s="4" t="s">
        <v>13</v>
      </c>
      <c r="F4" s="8" t="s">
        <v>11</v>
      </c>
      <c r="G4" s="8" t="s">
        <v>12</v>
      </c>
      <c r="H4" s="4" t="s">
        <v>13</v>
      </c>
      <c r="I4" s="8" t="s">
        <v>11</v>
      </c>
      <c r="J4" s="8" t="s">
        <v>12</v>
      </c>
      <c r="K4" s="4" t="s">
        <v>13</v>
      </c>
      <c r="L4" s="8" t="s">
        <v>11</v>
      </c>
      <c r="M4" s="8" t="s">
        <v>12</v>
      </c>
      <c r="N4" s="4" t="s">
        <v>13</v>
      </c>
      <c r="P4" s="8" t="s">
        <v>11</v>
      </c>
      <c r="Q4" s="8" t="s">
        <v>12</v>
      </c>
      <c r="R4" s="4" t="s">
        <v>13</v>
      </c>
      <c r="S4" s="8" t="s">
        <v>11</v>
      </c>
      <c r="T4" s="8" t="s">
        <v>12</v>
      </c>
      <c r="U4" s="4" t="s">
        <v>13</v>
      </c>
      <c r="V4" s="8" t="s">
        <v>11</v>
      </c>
      <c r="W4" s="8" t="s">
        <v>12</v>
      </c>
      <c r="X4" s="4" t="s">
        <v>13</v>
      </c>
      <c r="Y4" s="8" t="s">
        <v>11</v>
      </c>
      <c r="Z4" s="8" t="s">
        <v>12</v>
      </c>
      <c r="AA4" s="4" t="s">
        <v>13</v>
      </c>
      <c r="AB4" s="8" t="s">
        <v>11</v>
      </c>
      <c r="AC4" s="8" t="s">
        <v>12</v>
      </c>
      <c r="AD4" s="4" t="s">
        <v>13</v>
      </c>
      <c r="AE4" s="7" t="s">
        <v>10</v>
      </c>
    </row>
    <row r="5" spans="2:31" x14ac:dyDescent="0.15">
      <c r="B5" s="9"/>
      <c r="C5" s="10" t="s">
        <v>14</v>
      </c>
      <c r="D5" s="10" t="s">
        <v>14</v>
      </c>
      <c r="E5" s="9" t="s">
        <v>15</v>
      </c>
      <c r="F5" s="10" t="s">
        <v>14</v>
      </c>
      <c r="G5" s="10" t="s">
        <v>14</v>
      </c>
      <c r="H5" s="9" t="s">
        <v>15</v>
      </c>
      <c r="I5" s="10" t="s">
        <v>14</v>
      </c>
      <c r="J5" s="10" t="s">
        <v>14</v>
      </c>
      <c r="K5" s="9" t="s">
        <v>15</v>
      </c>
      <c r="L5" s="10" t="s">
        <v>14</v>
      </c>
      <c r="M5" s="10" t="s">
        <v>14</v>
      </c>
      <c r="N5" s="9" t="s">
        <v>15</v>
      </c>
      <c r="P5" s="10" t="s">
        <v>14</v>
      </c>
      <c r="Q5" s="10" t="s">
        <v>14</v>
      </c>
      <c r="R5" s="9" t="s">
        <v>15</v>
      </c>
      <c r="S5" s="10" t="s">
        <v>14</v>
      </c>
      <c r="T5" s="10" t="s">
        <v>14</v>
      </c>
      <c r="U5" s="9" t="s">
        <v>15</v>
      </c>
      <c r="V5" s="10" t="s">
        <v>14</v>
      </c>
      <c r="W5" s="10" t="s">
        <v>14</v>
      </c>
      <c r="X5" s="9" t="s">
        <v>15</v>
      </c>
      <c r="Y5" s="10" t="s">
        <v>14</v>
      </c>
      <c r="Z5" s="10" t="s">
        <v>14</v>
      </c>
      <c r="AA5" s="9" t="s">
        <v>15</v>
      </c>
      <c r="AB5" s="10" t="s">
        <v>14</v>
      </c>
      <c r="AC5" s="10" t="s">
        <v>14</v>
      </c>
      <c r="AD5" s="9" t="s">
        <v>15</v>
      </c>
      <c r="AE5" s="9"/>
    </row>
    <row r="6" spans="2:31" x14ac:dyDescent="0.15">
      <c r="B6" s="6" t="s">
        <v>16</v>
      </c>
      <c r="C6" s="11">
        <v>57</v>
      </c>
      <c r="D6" s="11">
        <v>13</v>
      </c>
      <c r="E6" s="12">
        <f t="shared" ref="E6:E53" si="0">D6/C6*100</f>
        <v>22.807017543859647</v>
      </c>
      <c r="F6" s="11">
        <v>1547</v>
      </c>
      <c r="G6" s="11">
        <v>827</v>
      </c>
      <c r="H6" s="12">
        <f t="shared" ref="H6:H69" si="1">G6/F6*100</f>
        <v>53.458306399482872</v>
      </c>
      <c r="I6" s="11">
        <v>1279</v>
      </c>
      <c r="J6" s="11">
        <v>726</v>
      </c>
      <c r="K6" s="12">
        <f>J6/I6*100</f>
        <v>56.763096168881944</v>
      </c>
      <c r="L6" s="11">
        <v>191</v>
      </c>
      <c r="M6" s="11">
        <v>12</v>
      </c>
      <c r="N6" s="12">
        <f>M6/L6*100</f>
        <v>6.2827225130890048</v>
      </c>
      <c r="P6" s="11">
        <v>351</v>
      </c>
      <c r="Q6" s="11">
        <v>274</v>
      </c>
      <c r="R6" s="12">
        <f>Q6/P6*100</f>
        <v>78.06267806267806</v>
      </c>
      <c r="S6" s="11">
        <v>657</v>
      </c>
      <c r="T6" s="11">
        <v>323</v>
      </c>
      <c r="U6" s="12">
        <f>T6/S6*100</f>
        <v>49.162861491628611</v>
      </c>
      <c r="V6" s="13">
        <v>616</v>
      </c>
      <c r="W6" s="13">
        <v>537</v>
      </c>
      <c r="X6" s="12">
        <f>W6/V6*100</f>
        <v>87.175324675324674</v>
      </c>
      <c r="Y6" s="11">
        <v>95</v>
      </c>
      <c r="Z6" s="11">
        <v>52</v>
      </c>
      <c r="AA6" s="12">
        <f>Z6/Y6*100</f>
        <v>54.736842105263165</v>
      </c>
      <c r="AB6" s="11">
        <f t="shared" ref="AB6:AC52" si="2">SUM(C6,F6,I6,L6,P6,S6,V6,Y6)</f>
        <v>4793</v>
      </c>
      <c r="AC6" s="11">
        <f t="shared" si="2"/>
        <v>2764</v>
      </c>
      <c r="AD6" s="12">
        <f>AC6/AB6*100</f>
        <v>57.667431671187153</v>
      </c>
      <c r="AE6" s="14" t="s">
        <v>16</v>
      </c>
    </row>
    <row r="7" spans="2:31" x14ac:dyDescent="0.15">
      <c r="B7" s="6" t="s">
        <v>17</v>
      </c>
      <c r="C7" s="11">
        <v>8</v>
      </c>
      <c r="D7" s="11">
        <v>3</v>
      </c>
      <c r="E7" s="12">
        <f t="shared" si="0"/>
        <v>37.5</v>
      </c>
      <c r="F7" s="11">
        <v>437</v>
      </c>
      <c r="G7" s="11">
        <v>193</v>
      </c>
      <c r="H7" s="12">
        <f t="shared" si="1"/>
        <v>44.164759725400458</v>
      </c>
      <c r="I7" s="11">
        <v>354</v>
      </c>
      <c r="J7" s="11">
        <v>188</v>
      </c>
      <c r="K7" s="12">
        <f t="shared" ref="K7:K52" si="3">J7/I7*100</f>
        <v>53.10734463276836</v>
      </c>
      <c r="L7" s="11">
        <v>35</v>
      </c>
      <c r="M7" s="11">
        <v>1</v>
      </c>
      <c r="N7" s="12">
        <f t="shared" ref="N7:N52" si="4">M7/L7*100</f>
        <v>2.8571428571428572</v>
      </c>
      <c r="P7" s="11">
        <v>437</v>
      </c>
      <c r="Q7" s="11">
        <v>307</v>
      </c>
      <c r="R7" s="12">
        <f t="shared" ref="R7:R51" si="5">Q7/P7*100</f>
        <v>70.251716247139584</v>
      </c>
      <c r="S7" s="11">
        <v>159</v>
      </c>
      <c r="T7" s="11">
        <v>69</v>
      </c>
      <c r="U7" s="12">
        <f t="shared" ref="U7:U52" si="6">T7/S7*100</f>
        <v>43.39622641509434</v>
      </c>
      <c r="V7" s="13">
        <v>204</v>
      </c>
      <c r="W7" s="13">
        <v>186</v>
      </c>
      <c r="X7" s="12">
        <f t="shared" ref="X7:X52" si="7">W7/V7*100</f>
        <v>91.17647058823529</v>
      </c>
      <c r="Y7" s="11">
        <v>3</v>
      </c>
      <c r="Z7" s="11">
        <v>1</v>
      </c>
      <c r="AA7" s="12">
        <f t="shared" ref="AA7:AA52" si="8">Z7/Y7*100</f>
        <v>33.333333333333329</v>
      </c>
      <c r="AB7" s="11">
        <f t="shared" si="2"/>
        <v>1637</v>
      </c>
      <c r="AC7" s="11">
        <f t="shared" si="2"/>
        <v>948</v>
      </c>
      <c r="AD7" s="12">
        <f t="shared" ref="AD7:AD70" si="9">AC7/AB7*100</f>
        <v>57.910812461820406</v>
      </c>
      <c r="AE7" s="14" t="s">
        <v>17</v>
      </c>
    </row>
    <row r="8" spans="2:31" x14ac:dyDescent="0.15">
      <c r="B8" s="6" t="s">
        <v>18</v>
      </c>
      <c r="C8" s="11">
        <v>33</v>
      </c>
      <c r="D8" s="11">
        <v>9</v>
      </c>
      <c r="E8" s="12">
        <f t="shared" si="0"/>
        <v>27.27272727272727</v>
      </c>
      <c r="F8" s="11">
        <v>408</v>
      </c>
      <c r="G8" s="11">
        <v>196</v>
      </c>
      <c r="H8" s="12">
        <f t="shared" si="1"/>
        <v>48.03921568627451</v>
      </c>
      <c r="I8" s="11">
        <v>654</v>
      </c>
      <c r="J8" s="11">
        <v>370</v>
      </c>
      <c r="K8" s="12">
        <f t="shared" si="3"/>
        <v>56.574923547400616</v>
      </c>
      <c r="L8" s="11">
        <v>88</v>
      </c>
      <c r="M8" s="11">
        <v>3</v>
      </c>
      <c r="N8" s="12">
        <f t="shared" si="4"/>
        <v>3.4090909090909087</v>
      </c>
      <c r="P8" s="11">
        <v>367</v>
      </c>
      <c r="Q8" s="11">
        <v>257</v>
      </c>
      <c r="R8" s="12">
        <f t="shared" si="5"/>
        <v>70.027247956403272</v>
      </c>
      <c r="S8" s="11">
        <v>270</v>
      </c>
      <c r="T8" s="11">
        <v>64</v>
      </c>
      <c r="U8" s="12">
        <f t="shared" si="6"/>
        <v>23.703703703703706</v>
      </c>
      <c r="V8" s="13">
        <v>314</v>
      </c>
      <c r="W8" s="13">
        <v>273</v>
      </c>
      <c r="X8" s="12">
        <f t="shared" si="7"/>
        <v>86.942675159235677</v>
      </c>
      <c r="Y8" s="11">
        <v>37</v>
      </c>
      <c r="Z8" s="11">
        <v>22</v>
      </c>
      <c r="AA8" s="12">
        <f t="shared" si="8"/>
        <v>59.45945945945946</v>
      </c>
      <c r="AB8" s="11">
        <f t="shared" si="2"/>
        <v>2171</v>
      </c>
      <c r="AC8" s="11">
        <f t="shared" si="2"/>
        <v>1194</v>
      </c>
      <c r="AD8" s="12">
        <f t="shared" si="9"/>
        <v>54.99769691386458</v>
      </c>
      <c r="AE8" s="14" t="s">
        <v>18</v>
      </c>
    </row>
    <row r="9" spans="2:31" x14ac:dyDescent="0.15">
      <c r="B9" s="6" t="s">
        <v>19</v>
      </c>
      <c r="C9" s="11">
        <v>35</v>
      </c>
      <c r="D9" s="11">
        <v>8</v>
      </c>
      <c r="E9" s="12">
        <f t="shared" si="0"/>
        <v>22.857142857142858</v>
      </c>
      <c r="F9" s="11">
        <v>754</v>
      </c>
      <c r="G9" s="11">
        <v>363</v>
      </c>
      <c r="H9" s="12">
        <f t="shared" si="1"/>
        <v>48.143236074270554</v>
      </c>
      <c r="I9" s="11">
        <v>665</v>
      </c>
      <c r="J9" s="11">
        <v>327</v>
      </c>
      <c r="K9" s="12">
        <f t="shared" si="3"/>
        <v>49.172932330827066</v>
      </c>
      <c r="L9" s="11">
        <v>116</v>
      </c>
      <c r="M9" s="11">
        <v>3</v>
      </c>
      <c r="N9" s="12">
        <f t="shared" si="4"/>
        <v>2.5862068965517242</v>
      </c>
      <c r="P9" s="11">
        <v>520</v>
      </c>
      <c r="Q9" s="11">
        <v>409</v>
      </c>
      <c r="R9" s="12">
        <f t="shared" si="5"/>
        <v>78.653846153846146</v>
      </c>
      <c r="S9" s="11">
        <v>398</v>
      </c>
      <c r="T9" s="11">
        <v>120</v>
      </c>
      <c r="U9" s="12">
        <f t="shared" si="6"/>
        <v>30.150753768844218</v>
      </c>
      <c r="V9" s="13">
        <v>494</v>
      </c>
      <c r="W9" s="13">
        <v>392</v>
      </c>
      <c r="X9" s="12">
        <f t="shared" si="7"/>
        <v>79.352226720647778</v>
      </c>
      <c r="Y9" s="11">
        <v>16</v>
      </c>
      <c r="Z9" s="11">
        <v>11</v>
      </c>
      <c r="AA9" s="12">
        <f t="shared" si="8"/>
        <v>68.75</v>
      </c>
      <c r="AB9" s="11">
        <f t="shared" si="2"/>
        <v>2998</v>
      </c>
      <c r="AC9" s="11">
        <f t="shared" si="2"/>
        <v>1633</v>
      </c>
      <c r="AD9" s="12">
        <f t="shared" si="9"/>
        <v>54.469646430953965</v>
      </c>
      <c r="AE9" s="14" t="s">
        <v>19</v>
      </c>
    </row>
    <row r="10" spans="2:31" x14ac:dyDescent="0.15">
      <c r="B10" s="6" t="s">
        <v>20</v>
      </c>
      <c r="C10" s="11">
        <v>13</v>
      </c>
      <c r="D10" s="11">
        <v>5</v>
      </c>
      <c r="E10" s="12">
        <f t="shared" si="0"/>
        <v>38.461538461538467</v>
      </c>
      <c r="F10" s="11">
        <v>370</v>
      </c>
      <c r="G10" s="11">
        <v>187</v>
      </c>
      <c r="H10" s="12">
        <f t="shared" si="1"/>
        <v>50.540540540540533</v>
      </c>
      <c r="I10" s="11">
        <v>483</v>
      </c>
      <c r="J10" s="11">
        <v>216</v>
      </c>
      <c r="K10" s="12">
        <f t="shared" si="3"/>
        <v>44.720496894409941</v>
      </c>
      <c r="L10" s="11">
        <v>70</v>
      </c>
      <c r="M10" s="11">
        <v>0</v>
      </c>
      <c r="N10" s="12">
        <f t="shared" si="4"/>
        <v>0</v>
      </c>
      <c r="P10" s="11">
        <v>351</v>
      </c>
      <c r="Q10" s="11">
        <v>257</v>
      </c>
      <c r="R10" s="12">
        <f t="shared" si="5"/>
        <v>73.219373219373225</v>
      </c>
      <c r="S10" s="11">
        <v>231</v>
      </c>
      <c r="T10" s="11">
        <v>90</v>
      </c>
      <c r="U10" s="12">
        <f t="shared" si="6"/>
        <v>38.961038961038966</v>
      </c>
      <c r="V10" s="13">
        <v>207</v>
      </c>
      <c r="W10" s="13">
        <v>171</v>
      </c>
      <c r="X10" s="12">
        <f t="shared" si="7"/>
        <v>82.608695652173907</v>
      </c>
      <c r="Y10" s="11">
        <v>8</v>
      </c>
      <c r="Z10" s="11">
        <v>3</v>
      </c>
      <c r="AA10" s="12">
        <f t="shared" si="8"/>
        <v>37.5</v>
      </c>
      <c r="AB10" s="11">
        <f t="shared" si="2"/>
        <v>1733</v>
      </c>
      <c r="AC10" s="11">
        <f t="shared" si="2"/>
        <v>929</v>
      </c>
      <c r="AD10" s="12">
        <f t="shared" si="9"/>
        <v>53.606462781304096</v>
      </c>
      <c r="AE10" s="14" t="s">
        <v>20</v>
      </c>
    </row>
    <row r="11" spans="2:31" x14ac:dyDescent="0.15">
      <c r="B11" s="6" t="s">
        <v>21</v>
      </c>
      <c r="C11" s="11">
        <v>51</v>
      </c>
      <c r="D11" s="11">
        <v>22</v>
      </c>
      <c r="E11" s="12">
        <f t="shared" si="0"/>
        <v>43.137254901960787</v>
      </c>
      <c r="F11" s="11">
        <v>555</v>
      </c>
      <c r="G11" s="11">
        <v>233</v>
      </c>
      <c r="H11" s="12">
        <f t="shared" si="1"/>
        <v>41.981981981981981</v>
      </c>
      <c r="I11" s="11">
        <v>769</v>
      </c>
      <c r="J11" s="11">
        <v>375</v>
      </c>
      <c r="K11" s="12">
        <f t="shared" si="3"/>
        <v>48.764629388816644</v>
      </c>
      <c r="L11" s="11">
        <v>63</v>
      </c>
      <c r="M11" s="11">
        <v>0</v>
      </c>
      <c r="N11" s="12">
        <f t="shared" si="4"/>
        <v>0</v>
      </c>
      <c r="P11" s="11">
        <v>486</v>
      </c>
      <c r="Q11" s="11">
        <v>360</v>
      </c>
      <c r="R11" s="12">
        <f t="shared" si="5"/>
        <v>74.074074074074076</v>
      </c>
      <c r="S11" s="11">
        <v>460</v>
      </c>
      <c r="T11" s="11">
        <v>129</v>
      </c>
      <c r="U11" s="12">
        <f t="shared" si="6"/>
        <v>28.043478260869563</v>
      </c>
      <c r="V11" s="13">
        <v>320</v>
      </c>
      <c r="W11" s="13">
        <v>243</v>
      </c>
      <c r="X11" s="12">
        <f t="shared" si="7"/>
        <v>75.9375</v>
      </c>
      <c r="Y11" s="11">
        <v>55</v>
      </c>
      <c r="Z11" s="11">
        <v>38</v>
      </c>
      <c r="AA11" s="12">
        <f t="shared" si="8"/>
        <v>69.090909090909093</v>
      </c>
      <c r="AB11" s="11">
        <f t="shared" si="2"/>
        <v>2759</v>
      </c>
      <c r="AC11" s="11">
        <f t="shared" si="2"/>
        <v>1400</v>
      </c>
      <c r="AD11" s="12">
        <f t="shared" si="9"/>
        <v>50.743022834360275</v>
      </c>
      <c r="AE11" s="14" t="s">
        <v>21</v>
      </c>
    </row>
    <row r="12" spans="2:31" x14ac:dyDescent="0.15">
      <c r="B12" s="6" t="s">
        <v>22</v>
      </c>
      <c r="C12" s="11">
        <v>108</v>
      </c>
      <c r="D12" s="11">
        <v>28</v>
      </c>
      <c r="E12" s="12">
        <f t="shared" si="0"/>
        <v>25.925925925925924</v>
      </c>
      <c r="F12" s="11">
        <v>853</v>
      </c>
      <c r="G12" s="11">
        <v>398</v>
      </c>
      <c r="H12" s="12">
        <f t="shared" si="1"/>
        <v>46.658851113716295</v>
      </c>
      <c r="I12" s="11">
        <v>1171</v>
      </c>
      <c r="J12" s="11">
        <v>507</v>
      </c>
      <c r="K12" s="12">
        <f t="shared" si="3"/>
        <v>43.296327924850551</v>
      </c>
      <c r="L12" s="11">
        <v>125</v>
      </c>
      <c r="M12" s="11">
        <v>0</v>
      </c>
      <c r="N12" s="12">
        <f t="shared" si="4"/>
        <v>0</v>
      </c>
      <c r="P12" s="11">
        <v>413</v>
      </c>
      <c r="Q12" s="11">
        <v>243</v>
      </c>
      <c r="R12" s="12">
        <f t="shared" si="5"/>
        <v>58.837772397094433</v>
      </c>
      <c r="S12" s="11">
        <v>627</v>
      </c>
      <c r="T12" s="11">
        <v>182</v>
      </c>
      <c r="U12" s="12">
        <f t="shared" si="6"/>
        <v>29.027113237639551</v>
      </c>
      <c r="V12" s="13">
        <v>557</v>
      </c>
      <c r="W12" s="13">
        <v>477</v>
      </c>
      <c r="X12" s="12">
        <f t="shared" si="7"/>
        <v>85.637342908438058</v>
      </c>
      <c r="Y12" s="11">
        <v>1</v>
      </c>
      <c r="Z12" s="11">
        <v>1</v>
      </c>
      <c r="AA12" s="12">
        <f t="shared" si="8"/>
        <v>100</v>
      </c>
      <c r="AB12" s="11">
        <f t="shared" si="2"/>
        <v>3855</v>
      </c>
      <c r="AC12" s="11">
        <f t="shared" si="2"/>
        <v>1836</v>
      </c>
      <c r="AD12" s="12">
        <f t="shared" si="9"/>
        <v>47.626459143968866</v>
      </c>
      <c r="AE12" s="14" t="s">
        <v>22</v>
      </c>
    </row>
    <row r="13" spans="2:31" x14ac:dyDescent="0.15">
      <c r="B13" s="6" t="s">
        <v>23</v>
      </c>
      <c r="C13" s="11">
        <v>85</v>
      </c>
      <c r="D13" s="11">
        <v>35</v>
      </c>
      <c r="E13" s="12">
        <f t="shared" si="0"/>
        <v>41.17647058823529</v>
      </c>
      <c r="F13" s="11">
        <v>1091</v>
      </c>
      <c r="G13" s="11">
        <v>465</v>
      </c>
      <c r="H13" s="12">
        <f t="shared" si="1"/>
        <v>42.621448212648943</v>
      </c>
      <c r="I13" s="11">
        <v>1216</v>
      </c>
      <c r="J13" s="11">
        <v>602</v>
      </c>
      <c r="K13" s="12">
        <f t="shared" si="3"/>
        <v>49.506578947368425</v>
      </c>
      <c r="L13" s="11">
        <v>412</v>
      </c>
      <c r="M13" s="11">
        <v>5</v>
      </c>
      <c r="N13" s="12">
        <f t="shared" si="4"/>
        <v>1.2135922330097086</v>
      </c>
      <c r="P13" s="11">
        <v>688</v>
      </c>
      <c r="Q13" s="11">
        <v>453</v>
      </c>
      <c r="R13" s="12">
        <f t="shared" si="5"/>
        <v>65.843023255813947</v>
      </c>
      <c r="S13" s="11">
        <v>1432</v>
      </c>
      <c r="T13" s="11">
        <v>293</v>
      </c>
      <c r="U13" s="12">
        <f t="shared" si="6"/>
        <v>20.460893854748605</v>
      </c>
      <c r="V13" s="13">
        <v>1688</v>
      </c>
      <c r="W13" s="13">
        <v>1389</v>
      </c>
      <c r="X13" s="12">
        <f t="shared" si="7"/>
        <v>82.286729857819907</v>
      </c>
      <c r="Y13" s="11">
        <v>16</v>
      </c>
      <c r="Z13" s="11">
        <v>8</v>
      </c>
      <c r="AA13" s="12">
        <f t="shared" si="8"/>
        <v>50</v>
      </c>
      <c r="AB13" s="11">
        <f t="shared" si="2"/>
        <v>6628</v>
      </c>
      <c r="AC13" s="11">
        <f t="shared" si="2"/>
        <v>3250</v>
      </c>
      <c r="AD13" s="12">
        <f t="shared" si="9"/>
        <v>49.034399517199759</v>
      </c>
      <c r="AE13" s="14" t="s">
        <v>23</v>
      </c>
    </row>
    <row r="14" spans="2:31" x14ac:dyDescent="0.15">
      <c r="B14" s="6" t="s">
        <v>24</v>
      </c>
      <c r="C14" s="11">
        <v>171</v>
      </c>
      <c r="D14" s="11">
        <v>43</v>
      </c>
      <c r="E14" s="12">
        <f t="shared" si="0"/>
        <v>25.146198830409354</v>
      </c>
      <c r="F14" s="11">
        <v>1093</v>
      </c>
      <c r="G14" s="11">
        <v>522</v>
      </c>
      <c r="H14" s="12">
        <f t="shared" si="1"/>
        <v>47.758462946020131</v>
      </c>
      <c r="I14" s="11">
        <v>1374</v>
      </c>
      <c r="J14" s="11">
        <v>700</v>
      </c>
      <c r="K14" s="12">
        <f t="shared" si="3"/>
        <v>50.946142649199423</v>
      </c>
      <c r="L14" s="11">
        <v>191</v>
      </c>
      <c r="M14" s="11">
        <v>0</v>
      </c>
      <c r="N14" s="12">
        <f t="shared" si="4"/>
        <v>0</v>
      </c>
      <c r="P14" s="11">
        <v>535</v>
      </c>
      <c r="Q14" s="11">
        <v>378</v>
      </c>
      <c r="R14" s="12">
        <f t="shared" si="5"/>
        <v>70.654205607476641</v>
      </c>
      <c r="S14" s="11">
        <v>1081</v>
      </c>
      <c r="T14" s="11">
        <v>326</v>
      </c>
      <c r="U14" s="12">
        <f t="shared" si="6"/>
        <v>30.1572617946346</v>
      </c>
      <c r="V14" s="13">
        <v>1107</v>
      </c>
      <c r="W14" s="13">
        <v>942</v>
      </c>
      <c r="X14" s="12">
        <f t="shared" si="7"/>
        <v>85.094850948509475</v>
      </c>
      <c r="Y14" s="11">
        <v>15</v>
      </c>
      <c r="Z14" s="11">
        <v>9</v>
      </c>
      <c r="AA14" s="12">
        <f t="shared" si="8"/>
        <v>60</v>
      </c>
      <c r="AB14" s="11">
        <f t="shared" si="2"/>
        <v>5567</v>
      </c>
      <c r="AC14" s="11">
        <f t="shared" si="2"/>
        <v>2920</v>
      </c>
      <c r="AD14" s="12">
        <f t="shared" si="9"/>
        <v>52.451948985090709</v>
      </c>
      <c r="AE14" s="14" t="s">
        <v>24</v>
      </c>
    </row>
    <row r="15" spans="2:31" x14ac:dyDescent="0.15">
      <c r="B15" s="6" t="s">
        <v>25</v>
      </c>
      <c r="C15" s="11">
        <v>47</v>
      </c>
      <c r="D15" s="11">
        <v>15</v>
      </c>
      <c r="E15" s="12">
        <f t="shared" si="0"/>
        <v>31.914893617021278</v>
      </c>
      <c r="F15" s="11">
        <v>725</v>
      </c>
      <c r="G15" s="11">
        <v>324</v>
      </c>
      <c r="H15" s="12">
        <f t="shared" si="1"/>
        <v>44.689655172413794</v>
      </c>
      <c r="I15" s="11">
        <v>1035</v>
      </c>
      <c r="J15" s="11">
        <v>476</v>
      </c>
      <c r="K15" s="12">
        <f t="shared" si="3"/>
        <v>45.990338164251213</v>
      </c>
      <c r="L15" s="11">
        <v>285</v>
      </c>
      <c r="M15" s="11">
        <v>5</v>
      </c>
      <c r="N15" s="12">
        <f t="shared" si="4"/>
        <v>1.7543859649122806</v>
      </c>
      <c r="P15" s="11">
        <v>813</v>
      </c>
      <c r="Q15" s="11">
        <v>567</v>
      </c>
      <c r="R15" s="12">
        <f t="shared" si="5"/>
        <v>69.741697416974162</v>
      </c>
      <c r="S15" s="11">
        <v>1211</v>
      </c>
      <c r="T15" s="11">
        <v>280</v>
      </c>
      <c r="U15" s="12">
        <f t="shared" si="6"/>
        <v>23.121387283236995</v>
      </c>
      <c r="V15" s="13">
        <v>1278</v>
      </c>
      <c r="W15" s="13">
        <v>1114</v>
      </c>
      <c r="X15" s="12">
        <f t="shared" si="7"/>
        <v>87.167449139280123</v>
      </c>
      <c r="Y15" s="11">
        <v>27</v>
      </c>
      <c r="Z15" s="11">
        <v>16</v>
      </c>
      <c r="AA15" s="12">
        <f t="shared" si="8"/>
        <v>59.259259259259252</v>
      </c>
      <c r="AB15" s="11">
        <f t="shared" si="2"/>
        <v>5421</v>
      </c>
      <c r="AC15" s="11">
        <f t="shared" si="2"/>
        <v>2797</v>
      </c>
      <c r="AD15" s="12">
        <f t="shared" si="9"/>
        <v>51.595646559675338</v>
      </c>
      <c r="AE15" s="14" t="s">
        <v>25</v>
      </c>
    </row>
    <row r="16" spans="2:31" x14ac:dyDescent="0.15">
      <c r="B16" s="6" t="s">
        <v>26</v>
      </c>
      <c r="C16" s="11">
        <v>107</v>
      </c>
      <c r="D16" s="11">
        <v>23</v>
      </c>
      <c r="E16" s="12">
        <f t="shared" si="0"/>
        <v>21.495327102803738</v>
      </c>
      <c r="F16" s="11">
        <v>1208</v>
      </c>
      <c r="G16" s="11">
        <v>500</v>
      </c>
      <c r="H16" s="12">
        <f t="shared" si="1"/>
        <v>41.390728476821195</v>
      </c>
      <c r="I16" s="11">
        <v>1188</v>
      </c>
      <c r="J16" s="11">
        <v>632</v>
      </c>
      <c r="K16" s="12">
        <f t="shared" si="3"/>
        <v>53.198653198653204</v>
      </c>
      <c r="L16" s="11">
        <v>936</v>
      </c>
      <c r="M16" s="11">
        <v>15</v>
      </c>
      <c r="N16" s="12">
        <f t="shared" si="4"/>
        <v>1.6025641025641024</v>
      </c>
      <c r="P16" s="11">
        <v>956</v>
      </c>
      <c r="Q16" s="11">
        <v>718</v>
      </c>
      <c r="R16" s="12">
        <f t="shared" si="5"/>
        <v>75.104602510460253</v>
      </c>
      <c r="S16" s="11">
        <v>3610</v>
      </c>
      <c r="T16" s="11">
        <v>1240</v>
      </c>
      <c r="U16" s="12">
        <f t="shared" si="6"/>
        <v>34.34903047091413</v>
      </c>
      <c r="V16" s="13">
        <v>2886</v>
      </c>
      <c r="W16" s="13">
        <v>2626</v>
      </c>
      <c r="X16" s="12">
        <f t="shared" si="7"/>
        <v>90.990990990990994</v>
      </c>
      <c r="Y16" s="11">
        <v>19</v>
      </c>
      <c r="Z16" s="11">
        <v>11</v>
      </c>
      <c r="AA16" s="12">
        <f t="shared" si="8"/>
        <v>57.894736842105267</v>
      </c>
      <c r="AB16" s="11">
        <f t="shared" si="2"/>
        <v>10910</v>
      </c>
      <c r="AC16" s="11">
        <f t="shared" si="2"/>
        <v>5765</v>
      </c>
      <c r="AD16" s="12">
        <f t="shared" si="9"/>
        <v>52.841429880843258</v>
      </c>
      <c r="AE16" s="14" t="s">
        <v>26</v>
      </c>
    </row>
    <row r="17" spans="2:31" x14ac:dyDescent="0.15">
      <c r="B17" s="6" t="s">
        <v>27</v>
      </c>
      <c r="C17" s="11">
        <v>90</v>
      </c>
      <c r="D17" s="11">
        <v>28</v>
      </c>
      <c r="E17" s="12">
        <f t="shared" si="0"/>
        <v>31.111111111111111</v>
      </c>
      <c r="F17" s="11">
        <v>1075</v>
      </c>
      <c r="G17" s="11">
        <v>422</v>
      </c>
      <c r="H17" s="12">
        <f t="shared" si="1"/>
        <v>39.255813953488371</v>
      </c>
      <c r="I17" s="11">
        <v>998</v>
      </c>
      <c r="J17" s="11">
        <v>461</v>
      </c>
      <c r="K17" s="12">
        <f t="shared" si="3"/>
        <v>46.192384769539082</v>
      </c>
      <c r="L17" s="11">
        <v>417</v>
      </c>
      <c r="M17" s="11">
        <v>1</v>
      </c>
      <c r="N17" s="12">
        <f t="shared" si="4"/>
        <v>0.23980815347721821</v>
      </c>
      <c r="P17" s="11">
        <v>343</v>
      </c>
      <c r="Q17" s="11">
        <v>234</v>
      </c>
      <c r="R17" s="12">
        <f t="shared" si="5"/>
        <v>68.221574344023324</v>
      </c>
      <c r="S17" s="11">
        <v>2391</v>
      </c>
      <c r="T17" s="11">
        <v>560</v>
      </c>
      <c r="U17" s="12">
        <f t="shared" si="6"/>
        <v>23.421162693433708</v>
      </c>
      <c r="V17" s="13">
        <v>2191</v>
      </c>
      <c r="W17" s="13">
        <v>1578</v>
      </c>
      <c r="X17" s="12">
        <f t="shared" si="7"/>
        <v>72.021907804655399</v>
      </c>
      <c r="Y17" s="11">
        <v>39</v>
      </c>
      <c r="Z17" s="11">
        <v>27</v>
      </c>
      <c r="AA17" s="12">
        <f t="shared" si="8"/>
        <v>69.230769230769226</v>
      </c>
      <c r="AB17" s="11">
        <f t="shared" si="2"/>
        <v>7544</v>
      </c>
      <c r="AC17" s="11">
        <f t="shared" si="2"/>
        <v>3311</v>
      </c>
      <c r="AD17" s="12">
        <f t="shared" si="9"/>
        <v>43.889183457051963</v>
      </c>
      <c r="AE17" s="14" t="s">
        <v>27</v>
      </c>
    </row>
    <row r="18" spans="2:31" x14ac:dyDescent="0.15">
      <c r="B18" s="6" t="s">
        <v>28</v>
      </c>
      <c r="C18" s="11">
        <v>112</v>
      </c>
      <c r="D18" s="11">
        <v>30</v>
      </c>
      <c r="E18" s="12">
        <f t="shared" si="0"/>
        <v>26.785714285714285</v>
      </c>
      <c r="F18" s="11">
        <v>3351</v>
      </c>
      <c r="G18" s="11">
        <v>1465</v>
      </c>
      <c r="H18" s="12">
        <f t="shared" si="1"/>
        <v>43.718293046851684</v>
      </c>
      <c r="I18" s="11">
        <v>2571</v>
      </c>
      <c r="J18" s="11">
        <v>1307</v>
      </c>
      <c r="K18" s="12">
        <f t="shared" si="3"/>
        <v>50.836250486192149</v>
      </c>
      <c r="L18" s="11">
        <v>529</v>
      </c>
      <c r="M18" s="11">
        <v>16</v>
      </c>
      <c r="N18" s="12">
        <f t="shared" si="4"/>
        <v>3.0245746691871456</v>
      </c>
      <c r="P18" s="11">
        <v>1723</v>
      </c>
      <c r="Q18" s="11">
        <v>1087</v>
      </c>
      <c r="R18" s="12">
        <f t="shared" si="5"/>
        <v>63.087637840975042</v>
      </c>
      <c r="S18" s="11">
        <v>2215</v>
      </c>
      <c r="T18" s="11">
        <v>1093</v>
      </c>
      <c r="U18" s="12">
        <f t="shared" si="6"/>
        <v>49.345372460496613</v>
      </c>
      <c r="V18" s="13">
        <v>2172</v>
      </c>
      <c r="W18" s="13">
        <v>2016</v>
      </c>
      <c r="X18" s="12">
        <f t="shared" si="7"/>
        <v>92.817679558011051</v>
      </c>
      <c r="Y18" s="11">
        <v>185</v>
      </c>
      <c r="Z18" s="11">
        <v>117</v>
      </c>
      <c r="AA18" s="12">
        <f t="shared" si="8"/>
        <v>63.243243243243242</v>
      </c>
      <c r="AB18" s="11">
        <f t="shared" si="2"/>
        <v>12858</v>
      </c>
      <c r="AC18" s="11">
        <f t="shared" si="2"/>
        <v>7131</v>
      </c>
      <c r="AD18" s="12">
        <f t="shared" si="9"/>
        <v>55.459636024265045</v>
      </c>
      <c r="AE18" s="14" t="s">
        <v>28</v>
      </c>
    </row>
    <row r="19" spans="2:31" x14ac:dyDescent="0.15">
      <c r="B19" s="6" t="s">
        <v>29</v>
      </c>
      <c r="C19" s="11">
        <v>267</v>
      </c>
      <c r="D19" s="11">
        <v>74</v>
      </c>
      <c r="E19" s="12">
        <f t="shared" si="0"/>
        <v>27.715355805243448</v>
      </c>
      <c r="F19" s="11">
        <v>2002</v>
      </c>
      <c r="G19" s="11">
        <v>892</v>
      </c>
      <c r="H19" s="12">
        <f t="shared" si="1"/>
        <v>44.555444555444559</v>
      </c>
      <c r="I19" s="11">
        <v>2078</v>
      </c>
      <c r="J19" s="11">
        <v>1072</v>
      </c>
      <c r="K19" s="12">
        <f t="shared" si="3"/>
        <v>51.588065447545716</v>
      </c>
      <c r="L19" s="11">
        <v>542</v>
      </c>
      <c r="M19" s="11">
        <v>12</v>
      </c>
      <c r="N19" s="12">
        <f t="shared" si="4"/>
        <v>2.214022140221402</v>
      </c>
      <c r="P19" s="11">
        <v>503</v>
      </c>
      <c r="Q19" s="11">
        <v>298</v>
      </c>
      <c r="R19" s="12">
        <f t="shared" si="5"/>
        <v>59.244532803180917</v>
      </c>
      <c r="S19" s="11">
        <v>2689</v>
      </c>
      <c r="T19" s="11">
        <v>762</v>
      </c>
      <c r="U19" s="12">
        <f t="shared" si="6"/>
        <v>28.337671997024916</v>
      </c>
      <c r="V19" s="13">
        <v>1891</v>
      </c>
      <c r="W19" s="13">
        <v>1605</v>
      </c>
      <c r="X19" s="12">
        <f t="shared" si="7"/>
        <v>84.875727128503442</v>
      </c>
      <c r="Y19" s="11">
        <v>61</v>
      </c>
      <c r="Z19" s="11">
        <v>34</v>
      </c>
      <c r="AA19" s="12">
        <f t="shared" si="8"/>
        <v>55.737704918032783</v>
      </c>
      <c r="AB19" s="11">
        <f t="shared" si="2"/>
        <v>10033</v>
      </c>
      <c r="AC19" s="11">
        <f t="shared" si="2"/>
        <v>4749</v>
      </c>
      <c r="AD19" s="12">
        <f t="shared" si="9"/>
        <v>47.333798465065286</v>
      </c>
      <c r="AE19" s="14" t="s">
        <v>29</v>
      </c>
    </row>
    <row r="20" spans="2:31" x14ac:dyDescent="0.15">
      <c r="B20" s="6" t="s">
        <v>30</v>
      </c>
      <c r="C20" s="11">
        <v>49</v>
      </c>
      <c r="D20" s="11">
        <v>13</v>
      </c>
      <c r="E20" s="12">
        <f t="shared" si="0"/>
        <v>26.530612244897959</v>
      </c>
      <c r="F20" s="11">
        <v>834</v>
      </c>
      <c r="G20" s="11">
        <v>416</v>
      </c>
      <c r="H20" s="12">
        <f t="shared" si="1"/>
        <v>49.880095923261393</v>
      </c>
      <c r="I20" s="11">
        <v>980</v>
      </c>
      <c r="J20" s="11">
        <v>510</v>
      </c>
      <c r="K20" s="12">
        <f t="shared" si="3"/>
        <v>52.040816326530617</v>
      </c>
      <c r="L20" s="11">
        <v>127</v>
      </c>
      <c r="M20" s="11">
        <v>5</v>
      </c>
      <c r="N20" s="12">
        <f t="shared" si="4"/>
        <v>3.9370078740157481</v>
      </c>
      <c r="P20" s="11">
        <v>699</v>
      </c>
      <c r="Q20" s="11">
        <v>484</v>
      </c>
      <c r="R20" s="12">
        <f t="shared" si="5"/>
        <v>69.241773962804004</v>
      </c>
      <c r="S20" s="11">
        <v>579</v>
      </c>
      <c r="T20" s="11">
        <v>253</v>
      </c>
      <c r="U20" s="12">
        <f t="shared" si="6"/>
        <v>43.696027633851472</v>
      </c>
      <c r="V20" s="13">
        <v>659</v>
      </c>
      <c r="W20" s="13">
        <v>587</v>
      </c>
      <c r="X20" s="12">
        <f t="shared" si="7"/>
        <v>89.074355083459793</v>
      </c>
      <c r="Y20" s="11">
        <v>38</v>
      </c>
      <c r="Z20" s="11">
        <v>17</v>
      </c>
      <c r="AA20" s="12">
        <f t="shared" si="8"/>
        <v>44.736842105263158</v>
      </c>
      <c r="AB20" s="11">
        <f t="shared" si="2"/>
        <v>3965</v>
      </c>
      <c r="AC20" s="11">
        <f t="shared" si="2"/>
        <v>2285</v>
      </c>
      <c r="AD20" s="12">
        <f t="shared" si="9"/>
        <v>57.629255989911734</v>
      </c>
      <c r="AE20" s="14" t="s">
        <v>30</v>
      </c>
    </row>
    <row r="21" spans="2:31" x14ac:dyDescent="0.15">
      <c r="B21" s="6" t="s">
        <v>31</v>
      </c>
      <c r="C21" s="11">
        <v>36</v>
      </c>
      <c r="D21" s="11">
        <v>10</v>
      </c>
      <c r="E21" s="12">
        <f t="shared" si="0"/>
        <v>27.777777777777779</v>
      </c>
      <c r="F21" s="11">
        <v>609</v>
      </c>
      <c r="G21" s="11">
        <v>281</v>
      </c>
      <c r="H21" s="12">
        <f t="shared" si="1"/>
        <v>46.141215106732346</v>
      </c>
      <c r="I21" s="11">
        <v>789</v>
      </c>
      <c r="J21" s="11">
        <v>331</v>
      </c>
      <c r="K21" s="12">
        <f t="shared" si="3"/>
        <v>41.951837769328264</v>
      </c>
      <c r="L21" s="11">
        <v>212</v>
      </c>
      <c r="M21" s="11">
        <v>4</v>
      </c>
      <c r="N21" s="12">
        <f t="shared" si="4"/>
        <v>1.8867924528301887</v>
      </c>
      <c r="P21" s="11">
        <v>286</v>
      </c>
      <c r="Q21" s="11">
        <v>228</v>
      </c>
      <c r="R21" s="12">
        <f t="shared" si="5"/>
        <v>79.72027972027972</v>
      </c>
      <c r="S21" s="11">
        <v>1013</v>
      </c>
      <c r="T21" s="11">
        <v>192</v>
      </c>
      <c r="U21" s="12">
        <f t="shared" si="6"/>
        <v>18.953603158933859</v>
      </c>
      <c r="V21" s="13">
        <v>1054</v>
      </c>
      <c r="W21" s="13">
        <v>976</v>
      </c>
      <c r="X21" s="12">
        <f t="shared" si="7"/>
        <v>92.599620493358643</v>
      </c>
      <c r="Y21" s="11">
        <v>49</v>
      </c>
      <c r="Z21" s="11">
        <v>25</v>
      </c>
      <c r="AA21" s="12">
        <f t="shared" si="8"/>
        <v>51.020408163265309</v>
      </c>
      <c r="AB21" s="11">
        <f t="shared" si="2"/>
        <v>4048</v>
      </c>
      <c r="AC21" s="11">
        <f t="shared" si="2"/>
        <v>2047</v>
      </c>
      <c r="AD21" s="12">
        <f t="shared" si="9"/>
        <v>50.56818181818182</v>
      </c>
      <c r="AE21" s="14" t="s">
        <v>31</v>
      </c>
    </row>
    <row r="22" spans="2:31" x14ac:dyDescent="0.15">
      <c r="B22" s="6" t="s">
        <v>32</v>
      </c>
      <c r="C22" s="11">
        <v>173</v>
      </c>
      <c r="D22" s="11">
        <v>53</v>
      </c>
      <c r="E22" s="12">
        <f t="shared" si="0"/>
        <v>30.635838150289018</v>
      </c>
      <c r="F22" s="11">
        <v>1004</v>
      </c>
      <c r="G22" s="11">
        <v>495</v>
      </c>
      <c r="H22" s="12">
        <f t="shared" si="1"/>
        <v>49.302788844621517</v>
      </c>
      <c r="I22" s="11">
        <v>1122</v>
      </c>
      <c r="J22" s="11">
        <v>554</v>
      </c>
      <c r="K22" s="12">
        <f t="shared" si="3"/>
        <v>49.376114081996434</v>
      </c>
      <c r="L22" s="11">
        <v>153</v>
      </c>
      <c r="M22" s="11">
        <v>0</v>
      </c>
      <c r="N22" s="12">
        <f t="shared" si="4"/>
        <v>0</v>
      </c>
      <c r="P22" s="11">
        <v>611</v>
      </c>
      <c r="Q22" s="11">
        <v>446</v>
      </c>
      <c r="R22" s="12">
        <f t="shared" si="5"/>
        <v>72.995090016366618</v>
      </c>
      <c r="S22" s="11">
        <v>741</v>
      </c>
      <c r="T22" s="11">
        <v>105</v>
      </c>
      <c r="U22" s="12">
        <f t="shared" si="6"/>
        <v>14.17004048582996</v>
      </c>
      <c r="V22" s="13">
        <v>664</v>
      </c>
      <c r="W22" s="13">
        <v>620</v>
      </c>
      <c r="X22" s="12">
        <f t="shared" si="7"/>
        <v>93.373493975903614</v>
      </c>
      <c r="Y22" s="11">
        <v>18</v>
      </c>
      <c r="Z22" s="11">
        <v>7</v>
      </c>
      <c r="AA22" s="12">
        <f t="shared" si="8"/>
        <v>38.888888888888893</v>
      </c>
      <c r="AB22" s="11">
        <f t="shared" si="2"/>
        <v>4486</v>
      </c>
      <c r="AC22" s="11">
        <f t="shared" si="2"/>
        <v>2280</v>
      </c>
      <c r="AD22" s="12">
        <f t="shared" si="9"/>
        <v>50.824788230049045</v>
      </c>
      <c r="AE22" s="14" t="s">
        <v>32</v>
      </c>
    </row>
    <row r="23" spans="2:31" x14ac:dyDescent="0.15">
      <c r="B23" s="6" t="s">
        <v>33</v>
      </c>
      <c r="C23" s="11">
        <v>18</v>
      </c>
      <c r="D23" s="11">
        <v>5</v>
      </c>
      <c r="E23" s="12">
        <f t="shared" si="0"/>
        <v>27.777777777777779</v>
      </c>
      <c r="F23" s="11">
        <v>328</v>
      </c>
      <c r="G23" s="11">
        <v>153</v>
      </c>
      <c r="H23" s="12">
        <f t="shared" si="1"/>
        <v>46.646341463414636</v>
      </c>
      <c r="I23" s="11">
        <v>358</v>
      </c>
      <c r="J23" s="11">
        <v>154</v>
      </c>
      <c r="K23" s="12">
        <f t="shared" si="3"/>
        <v>43.016759776536311</v>
      </c>
      <c r="L23" s="11">
        <v>278</v>
      </c>
      <c r="M23" s="11">
        <v>1</v>
      </c>
      <c r="N23" s="12">
        <f t="shared" si="4"/>
        <v>0.35971223021582738</v>
      </c>
      <c r="P23" s="11">
        <v>258</v>
      </c>
      <c r="Q23" s="11">
        <v>152</v>
      </c>
      <c r="R23" s="12">
        <f t="shared" si="5"/>
        <v>58.914728682170548</v>
      </c>
      <c r="S23" s="11">
        <v>677</v>
      </c>
      <c r="T23" s="11">
        <v>101</v>
      </c>
      <c r="U23" s="12">
        <f t="shared" si="6"/>
        <v>14.918759231905465</v>
      </c>
      <c r="V23" s="13">
        <v>697</v>
      </c>
      <c r="W23" s="13">
        <v>634</v>
      </c>
      <c r="X23" s="12">
        <f t="shared" si="7"/>
        <v>90.961262553802015</v>
      </c>
      <c r="Y23" s="11">
        <v>16</v>
      </c>
      <c r="Z23" s="11">
        <v>5</v>
      </c>
      <c r="AA23" s="12">
        <f t="shared" si="8"/>
        <v>31.25</v>
      </c>
      <c r="AB23" s="11">
        <f t="shared" si="2"/>
        <v>2630</v>
      </c>
      <c r="AC23" s="11">
        <f t="shared" si="2"/>
        <v>1205</v>
      </c>
      <c r="AD23" s="12">
        <f t="shared" si="9"/>
        <v>45.817490494296578</v>
      </c>
      <c r="AE23" s="14" t="s">
        <v>33</v>
      </c>
    </row>
    <row r="24" spans="2:31" x14ac:dyDescent="0.15">
      <c r="B24" s="6" t="s">
        <v>34</v>
      </c>
      <c r="C24" s="11">
        <v>17</v>
      </c>
      <c r="D24" s="11">
        <v>8</v>
      </c>
      <c r="E24" s="12">
        <f t="shared" si="0"/>
        <v>47.058823529411761</v>
      </c>
      <c r="F24" s="11">
        <v>300</v>
      </c>
      <c r="G24" s="11">
        <v>126</v>
      </c>
      <c r="H24" s="12">
        <f t="shared" si="1"/>
        <v>42</v>
      </c>
      <c r="I24" s="11">
        <v>452</v>
      </c>
      <c r="J24" s="11">
        <v>200</v>
      </c>
      <c r="K24" s="12">
        <f t="shared" si="3"/>
        <v>44.247787610619469</v>
      </c>
      <c r="L24" s="11">
        <v>91</v>
      </c>
      <c r="M24" s="11">
        <v>1</v>
      </c>
      <c r="N24" s="12">
        <f t="shared" si="4"/>
        <v>1.098901098901099</v>
      </c>
      <c r="P24" s="11">
        <v>655</v>
      </c>
      <c r="Q24" s="11">
        <v>449</v>
      </c>
      <c r="R24" s="12">
        <f t="shared" si="5"/>
        <v>68.549618320610676</v>
      </c>
      <c r="S24" s="11">
        <v>249</v>
      </c>
      <c r="T24" s="11">
        <v>93</v>
      </c>
      <c r="U24" s="12">
        <f t="shared" si="6"/>
        <v>37.349397590361441</v>
      </c>
      <c r="V24" s="13">
        <v>474</v>
      </c>
      <c r="W24" s="13">
        <v>368</v>
      </c>
      <c r="X24" s="12">
        <f t="shared" si="7"/>
        <v>77.637130801687761</v>
      </c>
      <c r="Y24" s="11">
        <v>16</v>
      </c>
      <c r="Z24" s="11">
        <v>8</v>
      </c>
      <c r="AA24" s="12">
        <f t="shared" si="8"/>
        <v>50</v>
      </c>
      <c r="AB24" s="11">
        <f t="shared" si="2"/>
        <v>2254</v>
      </c>
      <c r="AC24" s="11">
        <f t="shared" si="2"/>
        <v>1253</v>
      </c>
      <c r="AD24" s="12">
        <f t="shared" si="9"/>
        <v>55.590062111801245</v>
      </c>
      <c r="AE24" s="14" t="s">
        <v>34</v>
      </c>
    </row>
    <row r="25" spans="2:31" x14ac:dyDescent="0.15">
      <c r="B25" s="6" t="s">
        <v>35</v>
      </c>
      <c r="C25" s="11">
        <v>101</v>
      </c>
      <c r="D25" s="11">
        <v>32</v>
      </c>
      <c r="E25" s="12">
        <f t="shared" si="0"/>
        <v>31.683168316831683</v>
      </c>
      <c r="F25" s="11">
        <v>878</v>
      </c>
      <c r="G25" s="11">
        <v>435</v>
      </c>
      <c r="H25" s="12">
        <f t="shared" si="1"/>
        <v>49.544419134396357</v>
      </c>
      <c r="I25" s="11">
        <v>1367</v>
      </c>
      <c r="J25" s="11">
        <v>730</v>
      </c>
      <c r="K25" s="12">
        <f t="shared" si="3"/>
        <v>53.401609363569861</v>
      </c>
      <c r="L25" s="11">
        <v>160</v>
      </c>
      <c r="M25" s="11">
        <v>9</v>
      </c>
      <c r="N25" s="12">
        <f t="shared" si="4"/>
        <v>5.625</v>
      </c>
      <c r="P25" s="11">
        <v>734</v>
      </c>
      <c r="Q25" s="11">
        <v>504</v>
      </c>
      <c r="R25" s="12">
        <f t="shared" si="5"/>
        <v>68.664850136239792</v>
      </c>
      <c r="S25" s="11">
        <v>678</v>
      </c>
      <c r="T25" s="11">
        <v>239</v>
      </c>
      <c r="U25" s="12">
        <f t="shared" si="6"/>
        <v>35.250737463126839</v>
      </c>
      <c r="V25" s="13">
        <v>887</v>
      </c>
      <c r="W25" s="13">
        <v>806</v>
      </c>
      <c r="X25" s="12">
        <f t="shared" si="7"/>
        <v>90.868094701240125</v>
      </c>
      <c r="Y25" s="11">
        <v>18</v>
      </c>
      <c r="Z25" s="11">
        <v>9</v>
      </c>
      <c r="AA25" s="12">
        <f t="shared" si="8"/>
        <v>50</v>
      </c>
      <c r="AB25" s="11">
        <f t="shared" si="2"/>
        <v>4823</v>
      </c>
      <c r="AC25" s="11">
        <f t="shared" si="2"/>
        <v>2764</v>
      </c>
      <c r="AD25" s="12">
        <f t="shared" si="9"/>
        <v>57.308729006842221</v>
      </c>
      <c r="AE25" s="14" t="s">
        <v>35</v>
      </c>
    </row>
    <row r="26" spans="2:31" x14ac:dyDescent="0.15">
      <c r="B26" s="6" t="s">
        <v>36</v>
      </c>
      <c r="C26" s="11">
        <v>56</v>
      </c>
      <c r="D26" s="11">
        <v>24</v>
      </c>
      <c r="E26" s="12">
        <f t="shared" si="0"/>
        <v>42.857142857142854</v>
      </c>
      <c r="F26" s="11">
        <v>685</v>
      </c>
      <c r="G26" s="11">
        <v>316</v>
      </c>
      <c r="H26" s="12">
        <f t="shared" si="1"/>
        <v>46.131386861313864</v>
      </c>
      <c r="I26" s="11">
        <v>1224</v>
      </c>
      <c r="J26" s="11">
        <v>599</v>
      </c>
      <c r="K26" s="12">
        <f t="shared" si="3"/>
        <v>48.937908496732021</v>
      </c>
      <c r="L26" s="11">
        <v>528</v>
      </c>
      <c r="M26" s="11">
        <v>7</v>
      </c>
      <c r="N26" s="12">
        <f t="shared" si="4"/>
        <v>1.3257575757575757</v>
      </c>
      <c r="P26" s="11">
        <v>779</v>
      </c>
      <c r="Q26" s="11">
        <v>535</v>
      </c>
      <c r="R26" s="12">
        <f t="shared" si="5"/>
        <v>68.677792041078305</v>
      </c>
      <c r="S26" s="11">
        <v>2178</v>
      </c>
      <c r="T26" s="11">
        <v>350</v>
      </c>
      <c r="U26" s="12">
        <f t="shared" si="6"/>
        <v>16.069788797061523</v>
      </c>
      <c r="V26" s="13">
        <v>2931</v>
      </c>
      <c r="W26" s="13">
        <v>2512</v>
      </c>
      <c r="X26" s="12">
        <f t="shared" si="7"/>
        <v>85.704537700443538</v>
      </c>
      <c r="Y26" s="11">
        <v>12</v>
      </c>
      <c r="Z26" s="11">
        <v>7</v>
      </c>
      <c r="AA26" s="12">
        <f t="shared" si="8"/>
        <v>58.333333333333336</v>
      </c>
      <c r="AB26" s="11">
        <f t="shared" si="2"/>
        <v>8393</v>
      </c>
      <c r="AC26" s="11">
        <f t="shared" si="2"/>
        <v>4350</v>
      </c>
      <c r="AD26" s="12">
        <f t="shared" si="9"/>
        <v>51.828905039914218</v>
      </c>
      <c r="AE26" s="14" t="s">
        <v>36</v>
      </c>
    </row>
    <row r="27" spans="2:31" x14ac:dyDescent="0.15">
      <c r="B27" s="6" t="s">
        <v>37</v>
      </c>
      <c r="C27" s="11">
        <v>101</v>
      </c>
      <c r="D27" s="11">
        <v>45</v>
      </c>
      <c r="E27" s="12">
        <f t="shared" si="0"/>
        <v>44.554455445544555</v>
      </c>
      <c r="F27" s="11">
        <v>1195</v>
      </c>
      <c r="G27" s="11">
        <v>578</v>
      </c>
      <c r="H27" s="12">
        <f t="shared" si="1"/>
        <v>48.368200836820087</v>
      </c>
      <c r="I27" s="11">
        <v>1646</v>
      </c>
      <c r="J27" s="11">
        <v>845</v>
      </c>
      <c r="K27" s="12">
        <f t="shared" si="3"/>
        <v>51.336573511543136</v>
      </c>
      <c r="L27" s="11">
        <v>384</v>
      </c>
      <c r="M27" s="11">
        <v>8</v>
      </c>
      <c r="N27" s="12">
        <f t="shared" si="4"/>
        <v>2.083333333333333</v>
      </c>
      <c r="P27" s="11">
        <v>879</v>
      </c>
      <c r="Q27" s="11">
        <v>632</v>
      </c>
      <c r="R27" s="12">
        <f t="shared" si="5"/>
        <v>71.899886234357226</v>
      </c>
      <c r="S27" s="11">
        <v>2036</v>
      </c>
      <c r="T27" s="11">
        <v>393</v>
      </c>
      <c r="U27" s="12">
        <f t="shared" si="6"/>
        <v>19.302554027504911</v>
      </c>
      <c r="V27" s="13">
        <v>2514</v>
      </c>
      <c r="W27" s="13">
        <v>2049</v>
      </c>
      <c r="X27" s="12">
        <f t="shared" si="7"/>
        <v>81.503579952267302</v>
      </c>
      <c r="Y27" s="11">
        <v>11</v>
      </c>
      <c r="Z27" s="11">
        <v>6</v>
      </c>
      <c r="AA27" s="12">
        <f t="shared" si="8"/>
        <v>54.54545454545454</v>
      </c>
      <c r="AB27" s="11">
        <f t="shared" si="2"/>
        <v>8766</v>
      </c>
      <c r="AC27" s="11">
        <f t="shared" si="2"/>
        <v>4556</v>
      </c>
      <c r="AD27" s="12">
        <f t="shared" si="9"/>
        <v>51.973534109057731</v>
      </c>
      <c r="AE27" s="14" t="s">
        <v>37</v>
      </c>
    </row>
    <row r="28" spans="2:31" x14ac:dyDescent="0.15">
      <c r="B28" s="6" t="s">
        <v>38</v>
      </c>
      <c r="C28" s="11">
        <v>577</v>
      </c>
      <c r="D28" s="11">
        <v>240</v>
      </c>
      <c r="E28" s="12">
        <f t="shared" si="0"/>
        <v>41.594454072790292</v>
      </c>
      <c r="F28" s="11">
        <v>3817</v>
      </c>
      <c r="G28" s="11">
        <v>1827</v>
      </c>
      <c r="H28" s="12">
        <f t="shared" si="1"/>
        <v>47.864815299973799</v>
      </c>
      <c r="I28" s="11">
        <v>6695</v>
      </c>
      <c r="J28" s="11">
        <v>3357</v>
      </c>
      <c r="K28" s="12">
        <f t="shared" si="3"/>
        <v>50.141896938013439</v>
      </c>
      <c r="L28" s="11">
        <v>1541</v>
      </c>
      <c r="M28" s="11">
        <v>24</v>
      </c>
      <c r="N28" s="12">
        <f t="shared" si="4"/>
        <v>1.5574302401038287</v>
      </c>
      <c r="P28" s="11">
        <v>2009</v>
      </c>
      <c r="Q28" s="11">
        <v>1302</v>
      </c>
      <c r="R28" s="12">
        <f t="shared" si="5"/>
        <v>64.808362369337985</v>
      </c>
      <c r="S28" s="11">
        <v>6808</v>
      </c>
      <c r="T28" s="11">
        <v>1847</v>
      </c>
      <c r="U28" s="12">
        <f t="shared" si="6"/>
        <v>27.129847238542894</v>
      </c>
      <c r="V28" s="13">
        <v>6625</v>
      </c>
      <c r="W28" s="13">
        <v>6093</v>
      </c>
      <c r="X28" s="12">
        <f t="shared" si="7"/>
        <v>91.969811320754715</v>
      </c>
      <c r="Y28" s="11">
        <v>246</v>
      </c>
      <c r="Z28" s="11">
        <v>114</v>
      </c>
      <c r="AA28" s="12">
        <f t="shared" si="8"/>
        <v>46.341463414634148</v>
      </c>
      <c r="AB28" s="11">
        <f t="shared" si="2"/>
        <v>28318</v>
      </c>
      <c r="AC28" s="11">
        <f t="shared" si="2"/>
        <v>14804</v>
      </c>
      <c r="AD28" s="12">
        <f t="shared" si="9"/>
        <v>52.277703227629068</v>
      </c>
      <c r="AE28" s="14" t="s">
        <v>38</v>
      </c>
    </row>
    <row r="29" spans="2:31" x14ac:dyDescent="0.15">
      <c r="B29" s="6" t="s">
        <v>39</v>
      </c>
      <c r="C29" s="11">
        <v>215</v>
      </c>
      <c r="D29" s="11">
        <v>74</v>
      </c>
      <c r="E29" s="12">
        <f t="shared" si="0"/>
        <v>34.418604651162795</v>
      </c>
      <c r="F29" s="11">
        <v>619</v>
      </c>
      <c r="G29" s="11">
        <v>234</v>
      </c>
      <c r="H29" s="12">
        <f t="shared" si="1"/>
        <v>37.802907915993536</v>
      </c>
      <c r="I29" s="11">
        <v>829</v>
      </c>
      <c r="J29" s="11">
        <v>401</v>
      </c>
      <c r="K29" s="12">
        <f t="shared" si="3"/>
        <v>48.371531966224367</v>
      </c>
      <c r="L29" s="11">
        <v>85</v>
      </c>
      <c r="M29" s="11">
        <v>0</v>
      </c>
      <c r="N29" s="12">
        <f t="shared" si="4"/>
        <v>0</v>
      </c>
      <c r="P29" s="11">
        <v>334</v>
      </c>
      <c r="Q29" s="11">
        <v>271</v>
      </c>
      <c r="R29" s="12">
        <f t="shared" si="5"/>
        <v>81.137724550898199</v>
      </c>
      <c r="S29" s="11">
        <v>1503</v>
      </c>
      <c r="T29" s="11">
        <v>254</v>
      </c>
      <c r="U29" s="12">
        <f t="shared" si="6"/>
        <v>16.899534264803727</v>
      </c>
      <c r="V29" s="13">
        <v>1837</v>
      </c>
      <c r="W29" s="13">
        <v>1729</v>
      </c>
      <c r="X29" s="12">
        <f t="shared" si="7"/>
        <v>94.120849210669562</v>
      </c>
      <c r="Y29" s="11">
        <v>7</v>
      </c>
      <c r="Z29" s="11">
        <v>4</v>
      </c>
      <c r="AA29" s="12">
        <f t="shared" si="8"/>
        <v>57.142857142857139</v>
      </c>
      <c r="AB29" s="11">
        <f t="shared" si="2"/>
        <v>5429</v>
      </c>
      <c r="AC29" s="11">
        <f t="shared" si="2"/>
        <v>2967</v>
      </c>
      <c r="AD29" s="12">
        <f t="shared" si="9"/>
        <v>54.650948609320317</v>
      </c>
      <c r="AE29" s="14" t="s">
        <v>39</v>
      </c>
    </row>
    <row r="30" spans="2:31" x14ac:dyDescent="0.15">
      <c r="B30" s="6" t="s">
        <v>40</v>
      </c>
      <c r="C30" s="11">
        <v>75</v>
      </c>
      <c r="D30" s="11">
        <v>19</v>
      </c>
      <c r="E30" s="12">
        <f t="shared" si="0"/>
        <v>25.333333333333336</v>
      </c>
      <c r="F30" s="11">
        <v>527</v>
      </c>
      <c r="G30" s="11">
        <v>205</v>
      </c>
      <c r="H30" s="12">
        <f t="shared" si="1"/>
        <v>38.89943074003795</v>
      </c>
      <c r="I30" s="11">
        <v>861</v>
      </c>
      <c r="J30" s="11">
        <v>350</v>
      </c>
      <c r="K30" s="12">
        <f t="shared" si="3"/>
        <v>40.650406504065039</v>
      </c>
      <c r="L30" s="11">
        <v>181</v>
      </c>
      <c r="M30" s="11">
        <v>1</v>
      </c>
      <c r="N30" s="12">
        <f t="shared" si="4"/>
        <v>0.55248618784530379</v>
      </c>
      <c r="P30" s="11">
        <v>551</v>
      </c>
      <c r="Q30" s="11">
        <v>369</v>
      </c>
      <c r="R30" s="12">
        <f t="shared" si="5"/>
        <v>66.969147005444654</v>
      </c>
      <c r="S30" s="11">
        <v>993</v>
      </c>
      <c r="T30" s="11">
        <v>127</v>
      </c>
      <c r="U30" s="12">
        <f t="shared" si="6"/>
        <v>12.789526686807653</v>
      </c>
      <c r="V30" s="13">
        <v>858</v>
      </c>
      <c r="W30" s="13">
        <v>694</v>
      </c>
      <c r="X30" s="12">
        <f t="shared" si="7"/>
        <v>80.885780885780889</v>
      </c>
      <c r="Y30" s="11">
        <v>17</v>
      </c>
      <c r="Z30" s="11">
        <v>12</v>
      </c>
      <c r="AA30" s="12">
        <f t="shared" si="8"/>
        <v>70.588235294117652</v>
      </c>
      <c r="AB30" s="11">
        <f t="shared" si="2"/>
        <v>4063</v>
      </c>
      <c r="AC30" s="11">
        <f t="shared" si="2"/>
        <v>1777</v>
      </c>
      <c r="AD30" s="12">
        <f t="shared" si="9"/>
        <v>43.736155550086139</v>
      </c>
      <c r="AE30" s="14" t="s">
        <v>40</v>
      </c>
    </row>
    <row r="31" spans="2:31" x14ac:dyDescent="0.15">
      <c r="B31" s="6" t="s">
        <v>41</v>
      </c>
      <c r="C31" s="11">
        <v>45</v>
      </c>
      <c r="D31" s="11">
        <v>13</v>
      </c>
      <c r="E31" s="12">
        <f t="shared" si="0"/>
        <v>28.888888888888886</v>
      </c>
      <c r="F31" s="11">
        <v>567</v>
      </c>
      <c r="G31" s="11">
        <v>271</v>
      </c>
      <c r="H31" s="12">
        <f t="shared" si="1"/>
        <v>47.795414462081126</v>
      </c>
      <c r="I31" s="11">
        <v>754</v>
      </c>
      <c r="J31" s="11">
        <v>382</v>
      </c>
      <c r="K31" s="12">
        <f t="shared" si="3"/>
        <v>50.663129973474796</v>
      </c>
      <c r="L31" s="11">
        <v>125</v>
      </c>
      <c r="M31" s="11">
        <v>1</v>
      </c>
      <c r="N31" s="12">
        <f t="shared" si="4"/>
        <v>0.8</v>
      </c>
      <c r="P31" s="11">
        <v>304</v>
      </c>
      <c r="Q31" s="11">
        <v>238</v>
      </c>
      <c r="R31" s="12">
        <f t="shared" si="5"/>
        <v>78.289473684210535</v>
      </c>
      <c r="S31" s="11">
        <v>682</v>
      </c>
      <c r="T31" s="11">
        <v>204</v>
      </c>
      <c r="U31" s="12">
        <f t="shared" si="6"/>
        <v>29.912023460410559</v>
      </c>
      <c r="V31" s="13">
        <v>597</v>
      </c>
      <c r="W31" s="13">
        <v>556</v>
      </c>
      <c r="X31" s="12">
        <f t="shared" si="7"/>
        <v>93.132328308207704</v>
      </c>
      <c r="Y31" s="11">
        <v>5</v>
      </c>
      <c r="Z31" s="11">
        <v>1</v>
      </c>
      <c r="AA31" s="12">
        <f t="shared" si="8"/>
        <v>20</v>
      </c>
      <c r="AB31" s="11">
        <f t="shared" si="2"/>
        <v>3079</v>
      </c>
      <c r="AC31" s="11">
        <f t="shared" si="2"/>
        <v>1666</v>
      </c>
      <c r="AD31" s="12">
        <f t="shared" si="9"/>
        <v>54.108476778174733</v>
      </c>
      <c r="AE31" s="14" t="s">
        <v>41</v>
      </c>
    </row>
    <row r="32" spans="2:31" x14ac:dyDescent="0.15">
      <c r="B32" s="6" t="s">
        <v>42</v>
      </c>
      <c r="C32" s="11">
        <v>275</v>
      </c>
      <c r="D32" s="11">
        <v>83</v>
      </c>
      <c r="E32" s="12">
        <f t="shared" si="0"/>
        <v>30.181818181818183</v>
      </c>
      <c r="F32" s="11">
        <v>2957</v>
      </c>
      <c r="G32" s="11">
        <v>1400</v>
      </c>
      <c r="H32" s="12">
        <f t="shared" si="1"/>
        <v>47.345282380791346</v>
      </c>
      <c r="I32" s="11">
        <v>3284</v>
      </c>
      <c r="J32" s="11">
        <v>1717</v>
      </c>
      <c r="K32" s="12">
        <f t="shared" si="3"/>
        <v>52.283800243605363</v>
      </c>
      <c r="L32" s="11">
        <v>909</v>
      </c>
      <c r="M32" s="11">
        <v>19</v>
      </c>
      <c r="N32" s="12">
        <f t="shared" si="4"/>
        <v>2.0902090209020905</v>
      </c>
      <c r="P32" s="11">
        <v>1375</v>
      </c>
      <c r="Q32" s="11">
        <v>905</v>
      </c>
      <c r="R32" s="12">
        <f t="shared" si="5"/>
        <v>65.818181818181813</v>
      </c>
      <c r="S32" s="11">
        <v>2811</v>
      </c>
      <c r="T32" s="11">
        <v>652</v>
      </c>
      <c r="U32" s="12">
        <f t="shared" si="6"/>
        <v>23.194592671647101</v>
      </c>
      <c r="V32" s="13">
        <v>3542</v>
      </c>
      <c r="W32" s="13">
        <v>2839</v>
      </c>
      <c r="X32" s="12">
        <f t="shared" si="7"/>
        <v>80.152456239412757</v>
      </c>
      <c r="Y32" s="11">
        <v>148</v>
      </c>
      <c r="Z32" s="11">
        <v>87</v>
      </c>
      <c r="AA32" s="12">
        <f t="shared" si="8"/>
        <v>58.783783783783782</v>
      </c>
      <c r="AB32" s="11">
        <f t="shared" si="2"/>
        <v>15301</v>
      </c>
      <c r="AC32" s="11">
        <f t="shared" si="2"/>
        <v>7702</v>
      </c>
      <c r="AD32" s="12">
        <f t="shared" si="9"/>
        <v>50.336579308541928</v>
      </c>
      <c r="AE32" s="14" t="s">
        <v>42</v>
      </c>
    </row>
    <row r="33" spans="2:31" x14ac:dyDescent="0.15">
      <c r="B33" s="6" t="s">
        <v>43</v>
      </c>
      <c r="C33" s="11">
        <v>299</v>
      </c>
      <c r="D33" s="11">
        <v>96</v>
      </c>
      <c r="E33" s="12">
        <f t="shared" si="0"/>
        <v>32.107023411371237</v>
      </c>
      <c r="F33" s="11">
        <v>1829</v>
      </c>
      <c r="G33" s="11">
        <v>872</v>
      </c>
      <c r="H33" s="12">
        <f t="shared" si="1"/>
        <v>47.676325861126301</v>
      </c>
      <c r="I33" s="11">
        <v>2204</v>
      </c>
      <c r="J33" s="11">
        <v>1134</v>
      </c>
      <c r="K33" s="12">
        <f t="shared" si="3"/>
        <v>51.451905626134298</v>
      </c>
      <c r="L33" s="11">
        <v>504</v>
      </c>
      <c r="M33" s="11">
        <v>1</v>
      </c>
      <c r="N33" s="12">
        <f t="shared" si="4"/>
        <v>0.1984126984126984</v>
      </c>
      <c r="P33" s="11">
        <v>878</v>
      </c>
      <c r="Q33" s="11">
        <v>598</v>
      </c>
      <c r="R33" s="12">
        <f t="shared" si="5"/>
        <v>68.109339407744869</v>
      </c>
      <c r="S33" s="11">
        <v>1676</v>
      </c>
      <c r="T33" s="11">
        <v>356</v>
      </c>
      <c r="U33" s="12">
        <f t="shared" si="6"/>
        <v>21.241050119331742</v>
      </c>
      <c r="V33" s="13">
        <v>1951</v>
      </c>
      <c r="W33" s="13">
        <v>1870</v>
      </c>
      <c r="X33" s="12">
        <f t="shared" si="7"/>
        <v>95.848282931829829</v>
      </c>
      <c r="Y33" s="11">
        <v>39</v>
      </c>
      <c r="Z33" s="11">
        <v>16</v>
      </c>
      <c r="AA33" s="12">
        <f t="shared" si="8"/>
        <v>41.025641025641022</v>
      </c>
      <c r="AB33" s="11">
        <f t="shared" si="2"/>
        <v>9380</v>
      </c>
      <c r="AC33" s="11">
        <f t="shared" si="2"/>
        <v>4943</v>
      </c>
      <c r="AD33" s="12">
        <f t="shared" si="9"/>
        <v>52.697228144989339</v>
      </c>
      <c r="AE33" s="14" t="s">
        <v>43</v>
      </c>
    </row>
    <row r="34" spans="2:31" x14ac:dyDescent="0.15">
      <c r="B34" s="6" t="s">
        <v>44</v>
      </c>
      <c r="C34" s="11">
        <v>70</v>
      </c>
      <c r="D34" s="11">
        <v>36</v>
      </c>
      <c r="E34" s="12">
        <f t="shared" si="0"/>
        <v>51.428571428571423</v>
      </c>
      <c r="F34" s="11">
        <v>320</v>
      </c>
      <c r="G34" s="11">
        <v>134</v>
      </c>
      <c r="H34" s="12">
        <f t="shared" si="1"/>
        <v>41.875</v>
      </c>
      <c r="I34" s="11">
        <v>248</v>
      </c>
      <c r="J34" s="11">
        <v>124</v>
      </c>
      <c r="K34" s="12">
        <f t="shared" si="3"/>
        <v>50</v>
      </c>
      <c r="L34" s="11">
        <v>230</v>
      </c>
      <c r="M34" s="11">
        <v>13</v>
      </c>
      <c r="N34" s="12">
        <f t="shared" si="4"/>
        <v>5.6521739130434785</v>
      </c>
      <c r="P34" s="11">
        <v>194</v>
      </c>
      <c r="Q34" s="11">
        <v>146</v>
      </c>
      <c r="R34" s="12">
        <f t="shared" si="5"/>
        <v>75.257731958762889</v>
      </c>
      <c r="S34" s="11">
        <v>470</v>
      </c>
      <c r="T34" s="11">
        <v>112</v>
      </c>
      <c r="U34" s="12">
        <f t="shared" si="6"/>
        <v>23.829787234042556</v>
      </c>
      <c r="V34" s="13">
        <v>586</v>
      </c>
      <c r="W34" s="13">
        <v>457</v>
      </c>
      <c r="X34" s="12">
        <f t="shared" si="7"/>
        <v>77.986348122866886</v>
      </c>
      <c r="Y34" s="11">
        <v>1</v>
      </c>
      <c r="Z34" s="11">
        <v>0</v>
      </c>
      <c r="AA34" s="12">
        <f t="shared" si="8"/>
        <v>0</v>
      </c>
      <c r="AB34" s="11">
        <f t="shared" si="2"/>
        <v>2119</v>
      </c>
      <c r="AC34" s="11">
        <f t="shared" si="2"/>
        <v>1022</v>
      </c>
      <c r="AD34" s="12">
        <f t="shared" si="9"/>
        <v>48.23029731005191</v>
      </c>
      <c r="AE34" s="14" t="s">
        <v>44</v>
      </c>
    </row>
    <row r="35" spans="2:31" x14ac:dyDescent="0.15">
      <c r="B35" s="6" t="s">
        <v>45</v>
      </c>
      <c r="C35" s="11">
        <v>6</v>
      </c>
      <c r="D35" s="11">
        <v>3</v>
      </c>
      <c r="E35" s="12">
        <f t="shared" si="0"/>
        <v>50</v>
      </c>
      <c r="F35" s="11">
        <v>280</v>
      </c>
      <c r="G35" s="11">
        <v>126</v>
      </c>
      <c r="H35" s="12">
        <f t="shared" si="1"/>
        <v>45</v>
      </c>
      <c r="I35" s="11">
        <v>246</v>
      </c>
      <c r="J35" s="11">
        <v>128</v>
      </c>
      <c r="K35" s="12">
        <f t="shared" si="3"/>
        <v>52.032520325203258</v>
      </c>
      <c r="L35" s="11">
        <v>51</v>
      </c>
      <c r="M35" s="11">
        <v>0</v>
      </c>
      <c r="N35" s="12">
        <f t="shared" si="4"/>
        <v>0</v>
      </c>
      <c r="P35" s="11">
        <v>181</v>
      </c>
      <c r="Q35" s="11">
        <v>119</v>
      </c>
      <c r="R35" s="12">
        <f t="shared" si="5"/>
        <v>65.745856353591165</v>
      </c>
      <c r="S35" s="11">
        <v>175</v>
      </c>
      <c r="T35" s="11">
        <v>25</v>
      </c>
      <c r="U35" s="12">
        <f t="shared" si="6"/>
        <v>14.285714285714285</v>
      </c>
      <c r="V35" s="13">
        <v>211</v>
      </c>
      <c r="W35" s="13">
        <v>172</v>
      </c>
      <c r="X35" s="12">
        <f t="shared" si="7"/>
        <v>81.516587677725113</v>
      </c>
      <c r="Y35" s="11"/>
      <c r="Z35" s="11"/>
      <c r="AA35" s="12"/>
      <c r="AB35" s="11">
        <f t="shared" si="2"/>
        <v>1150</v>
      </c>
      <c r="AC35" s="11">
        <f t="shared" si="2"/>
        <v>573</v>
      </c>
      <c r="AD35" s="12">
        <f t="shared" si="9"/>
        <v>49.826086956521735</v>
      </c>
      <c r="AE35" s="14" t="s">
        <v>45</v>
      </c>
    </row>
    <row r="36" spans="2:31" x14ac:dyDescent="0.15">
      <c r="B36" s="6" t="s">
        <v>46</v>
      </c>
      <c r="C36" s="11">
        <v>8</v>
      </c>
      <c r="D36" s="11">
        <v>1</v>
      </c>
      <c r="E36" s="12">
        <f t="shared" si="0"/>
        <v>12.5</v>
      </c>
      <c r="F36" s="11">
        <v>236</v>
      </c>
      <c r="G36" s="11">
        <v>114</v>
      </c>
      <c r="H36" s="12">
        <f t="shared" si="1"/>
        <v>48.305084745762713</v>
      </c>
      <c r="I36" s="11">
        <v>278</v>
      </c>
      <c r="J36" s="11">
        <v>149</v>
      </c>
      <c r="K36" s="12">
        <f t="shared" si="3"/>
        <v>53.597122302158276</v>
      </c>
      <c r="L36" s="11">
        <v>62</v>
      </c>
      <c r="M36" s="11">
        <v>3</v>
      </c>
      <c r="N36" s="12">
        <f t="shared" si="4"/>
        <v>4.838709677419355</v>
      </c>
      <c r="P36" s="11">
        <v>236</v>
      </c>
      <c r="Q36" s="11">
        <v>143</v>
      </c>
      <c r="R36" s="12">
        <f t="shared" si="5"/>
        <v>60.593220338983059</v>
      </c>
      <c r="S36" s="11">
        <v>222</v>
      </c>
      <c r="T36" s="11">
        <v>135</v>
      </c>
      <c r="U36" s="12">
        <f t="shared" si="6"/>
        <v>60.810810810810814</v>
      </c>
      <c r="V36" s="13">
        <v>236</v>
      </c>
      <c r="W36" s="13">
        <v>230</v>
      </c>
      <c r="X36" s="12">
        <f t="shared" si="7"/>
        <v>97.457627118644069</v>
      </c>
      <c r="Y36" s="11">
        <v>17</v>
      </c>
      <c r="Z36" s="11">
        <v>14</v>
      </c>
      <c r="AA36" s="12">
        <f t="shared" si="8"/>
        <v>82.35294117647058</v>
      </c>
      <c r="AB36" s="11">
        <f t="shared" si="2"/>
        <v>1295</v>
      </c>
      <c r="AC36" s="11">
        <f t="shared" si="2"/>
        <v>789</v>
      </c>
      <c r="AD36" s="12">
        <f t="shared" si="9"/>
        <v>60.926640926640928</v>
      </c>
      <c r="AE36" s="14" t="s">
        <v>46</v>
      </c>
    </row>
    <row r="37" spans="2:31" x14ac:dyDescent="0.15">
      <c r="B37" s="6" t="s">
        <v>47</v>
      </c>
      <c r="C37" s="11">
        <v>25</v>
      </c>
      <c r="D37" s="11">
        <v>10</v>
      </c>
      <c r="E37" s="12">
        <f t="shared" si="0"/>
        <v>40</v>
      </c>
      <c r="F37" s="11">
        <v>308</v>
      </c>
      <c r="G37" s="11">
        <v>160</v>
      </c>
      <c r="H37" s="12">
        <f t="shared" si="1"/>
        <v>51.94805194805194</v>
      </c>
      <c r="I37" s="11">
        <v>344</v>
      </c>
      <c r="J37" s="11">
        <v>168</v>
      </c>
      <c r="K37" s="12">
        <f t="shared" si="3"/>
        <v>48.837209302325576</v>
      </c>
      <c r="L37" s="11">
        <v>90</v>
      </c>
      <c r="M37" s="11">
        <v>1</v>
      </c>
      <c r="N37" s="12">
        <f t="shared" si="4"/>
        <v>1.1111111111111112</v>
      </c>
      <c r="P37" s="11">
        <v>131</v>
      </c>
      <c r="Q37" s="11">
        <v>90</v>
      </c>
      <c r="R37" s="12">
        <f t="shared" si="5"/>
        <v>68.702290076335885</v>
      </c>
      <c r="S37" s="11">
        <v>286</v>
      </c>
      <c r="T37" s="11">
        <v>64</v>
      </c>
      <c r="U37" s="12">
        <f t="shared" si="6"/>
        <v>22.377622377622377</v>
      </c>
      <c r="V37" s="13">
        <v>280</v>
      </c>
      <c r="W37" s="13">
        <v>265</v>
      </c>
      <c r="X37" s="12">
        <f t="shared" si="7"/>
        <v>94.642857142857139</v>
      </c>
      <c r="Y37" s="11">
        <v>10</v>
      </c>
      <c r="Z37" s="11">
        <v>9</v>
      </c>
      <c r="AA37" s="12">
        <f t="shared" si="8"/>
        <v>90</v>
      </c>
      <c r="AB37" s="11">
        <f t="shared" si="2"/>
        <v>1474</v>
      </c>
      <c r="AC37" s="11">
        <f t="shared" si="2"/>
        <v>767</v>
      </c>
      <c r="AD37" s="12">
        <f t="shared" si="9"/>
        <v>52.035278154681144</v>
      </c>
      <c r="AE37" s="14" t="s">
        <v>47</v>
      </c>
    </row>
    <row r="38" spans="2:31" x14ac:dyDescent="0.15">
      <c r="B38" s="6" t="s">
        <v>48</v>
      </c>
      <c r="C38" s="11">
        <v>29</v>
      </c>
      <c r="D38" s="11">
        <v>14</v>
      </c>
      <c r="E38" s="12">
        <f t="shared" si="0"/>
        <v>48.275862068965516</v>
      </c>
      <c r="F38" s="11">
        <v>617</v>
      </c>
      <c r="G38" s="11">
        <v>278</v>
      </c>
      <c r="H38" s="12">
        <f t="shared" si="1"/>
        <v>45.056726094003238</v>
      </c>
      <c r="I38" s="11">
        <v>700</v>
      </c>
      <c r="J38" s="11">
        <v>375</v>
      </c>
      <c r="K38" s="12">
        <f t="shared" si="3"/>
        <v>53.571428571428569</v>
      </c>
      <c r="L38" s="11">
        <v>452</v>
      </c>
      <c r="M38" s="11">
        <v>7</v>
      </c>
      <c r="N38" s="12">
        <f t="shared" si="4"/>
        <v>1.5486725663716814</v>
      </c>
      <c r="P38" s="11">
        <v>547</v>
      </c>
      <c r="Q38" s="11">
        <v>365</v>
      </c>
      <c r="R38" s="12">
        <f t="shared" si="5"/>
        <v>66.727605118829985</v>
      </c>
      <c r="S38" s="11">
        <v>1317</v>
      </c>
      <c r="T38" s="11">
        <v>353</v>
      </c>
      <c r="U38" s="12">
        <f t="shared" si="6"/>
        <v>26.803340926347758</v>
      </c>
      <c r="V38" s="13">
        <v>1184</v>
      </c>
      <c r="W38" s="13">
        <v>1071</v>
      </c>
      <c r="X38" s="12">
        <f t="shared" si="7"/>
        <v>90.456081081081081</v>
      </c>
      <c r="Y38" s="11">
        <v>32</v>
      </c>
      <c r="Z38" s="11">
        <v>18</v>
      </c>
      <c r="AA38" s="12">
        <f t="shared" si="8"/>
        <v>56.25</v>
      </c>
      <c r="AB38" s="11">
        <f t="shared" si="2"/>
        <v>4878</v>
      </c>
      <c r="AC38" s="11">
        <f t="shared" si="2"/>
        <v>2481</v>
      </c>
      <c r="AD38" s="12">
        <f t="shared" si="9"/>
        <v>50.861008610086103</v>
      </c>
      <c r="AE38" s="14" t="s">
        <v>48</v>
      </c>
    </row>
    <row r="39" spans="2:31" x14ac:dyDescent="0.15">
      <c r="B39" s="6" t="s">
        <v>49</v>
      </c>
      <c r="C39" s="11">
        <v>86</v>
      </c>
      <c r="D39" s="11">
        <v>32</v>
      </c>
      <c r="E39" s="12">
        <f t="shared" si="0"/>
        <v>37.209302325581397</v>
      </c>
      <c r="F39" s="11">
        <v>1376</v>
      </c>
      <c r="G39" s="11">
        <v>623</v>
      </c>
      <c r="H39" s="12">
        <f t="shared" si="1"/>
        <v>45.276162790697676</v>
      </c>
      <c r="I39" s="11">
        <v>2070</v>
      </c>
      <c r="J39" s="11">
        <v>893</v>
      </c>
      <c r="K39" s="12">
        <f t="shared" si="3"/>
        <v>43.140096618357489</v>
      </c>
      <c r="L39" s="11">
        <v>432</v>
      </c>
      <c r="M39" s="11">
        <v>2</v>
      </c>
      <c r="N39" s="12">
        <f t="shared" si="4"/>
        <v>0.46296296296296291</v>
      </c>
      <c r="P39" s="11">
        <v>833</v>
      </c>
      <c r="Q39" s="11">
        <v>608</v>
      </c>
      <c r="R39" s="12">
        <f t="shared" si="5"/>
        <v>72.989195678271315</v>
      </c>
      <c r="S39" s="11">
        <v>1909</v>
      </c>
      <c r="T39" s="11">
        <v>211</v>
      </c>
      <c r="U39" s="12">
        <f t="shared" si="6"/>
        <v>11.05290728129911</v>
      </c>
      <c r="V39" s="13">
        <v>1724</v>
      </c>
      <c r="W39" s="13">
        <v>1491</v>
      </c>
      <c r="X39" s="12">
        <f t="shared" si="7"/>
        <v>86.484918793503482</v>
      </c>
      <c r="Y39" s="11">
        <v>64</v>
      </c>
      <c r="Z39" s="11">
        <v>39</v>
      </c>
      <c r="AA39" s="12">
        <f t="shared" si="8"/>
        <v>60.9375</v>
      </c>
      <c r="AB39" s="11">
        <f t="shared" si="2"/>
        <v>8494</v>
      </c>
      <c r="AC39" s="11">
        <f t="shared" si="2"/>
        <v>3899</v>
      </c>
      <c r="AD39" s="12">
        <f t="shared" si="9"/>
        <v>45.902990346126678</v>
      </c>
      <c r="AE39" s="14" t="s">
        <v>49</v>
      </c>
    </row>
    <row r="40" spans="2:31" x14ac:dyDescent="0.15">
      <c r="B40" s="6" t="s">
        <v>50</v>
      </c>
      <c r="C40" s="11">
        <v>22</v>
      </c>
      <c r="D40" s="11">
        <v>9</v>
      </c>
      <c r="E40" s="12">
        <f t="shared" si="0"/>
        <v>40.909090909090914</v>
      </c>
      <c r="F40" s="11">
        <v>564</v>
      </c>
      <c r="G40" s="11">
        <v>238</v>
      </c>
      <c r="H40" s="12">
        <f t="shared" si="1"/>
        <v>42.198581560283685</v>
      </c>
      <c r="I40" s="11">
        <v>565</v>
      </c>
      <c r="J40" s="11">
        <v>276</v>
      </c>
      <c r="K40" s="12">
        <f t="shared" si="3"/>
        <v>48.849557522123895</v>
      </c>
      <c r="L40" s="11">
        <v>33</v>
      </c>
      <c r="M40" s="11">
        <v>5</v>
      </c>
      <c r="N40" s="12">
        <f t="shared" si="4"/>
        <v>15.151515151515152</v>
      </c>
      <c r="P40" s="11">
        <v>670</v>
      </c>
      <c r="Q40" s="11">
        <v>450</v>
      </c>
      <c r="R40" s="12">
        <f t="shared" si="5"/>
        <v>67.164179104477611</v>
      </c>
      <c r="S40" s="11">
        <v>596</v>
      </c>
      <c r="T40" s="11">
        <v>71</v>
      </c>
      <c r="U40" s="12">
        <f t="shared" si="6"/>
        <v>11.912751677852349</v>
      </c>
      <c r="V40" s="13">
        <v>582</v>
      </c>
      <c r="W40" s="13">
        <v>464</v>
      </c>
      <c r="X40" s="12">
        <f t="shared" si="7"/>
        <v>79.725085910652922</v>
      </c>
      <c r="Y40" s="11">
        <v>27</v>
      </c>
      <c r="Z40" s="11">
        <v>14</v>
      </c>
      <c r="AA40" s="12">
        <f t="shared" si="8"/>
        <v>51.851851851851848</v>
      </c>
      <c r="AB40" s="11">
        <f t="shared" si="2"/>
        <v>3059</v>
      </c>
      <c r="AC40" s="11">
        <f t="shared" si="2"/>
        <v>1527</v>
      </c>
      <c r="AD40" s="12">
        <f t="shared" si="9"/>
        <v>49.918273945733901</v>
      </c>
      <c r="AE40" s="14" t="s">
        <v>50</v>
      </c>
    </row>
    <row r="41" spans="2:31" x14ac:dyDescent="0.15">
      <c r="B41" s="6" t="s">
        <v>51</v>
      </c>
      <c r="C41" s="11">
        <v>13</v>
      </c>
      <c r="D41" s="11">
        <v>7</v>
      </c>
      <c r="E41" s="12">
        <f t="shared" si="0"/>
        <v>53.846153846153847</v>
      </c>
      <c r="F41" s="11">
        <v>193</v>
      </c>
      <c r="G41" s="11">
        <v>84</v>
      </c>
      <c r="H41" s="12">
        <f t="shared" si="1"/>
        <v>43.523316062176164</v>
      </c>
      <c r="I41" s="11">
        <v>172</v>
      </c>
      <c r="J41" s="11">
        <v>79</v>
      </c>
      <c r="K41" s="12">
        <f t="shared" si="3"/>
        <v>45.930232558139537</v>
      </c>
      <c r="L41" s="11">
        <v>65</v>
      </c>
      <c r="M41" s="11">
        <v>1</v>
      </c>
      <c r="N41" s="12">
        <f t="shared" si="4"/>
        <v>1.5384615384615385</v>
      </c>
      <c r="P41" s="11">
        <v>145</v>
      </c>
      <c r="Q41" s="11">
        <v>100</v>
      </c>
      <c r="R41" s="12">
        <f t="shared" si="5"/>
        <v>68.965517241379317</v>
      </c>
      <c r="S41" s="11">
        <v>220</v>
      </c>
      <c r="T41" s="11">
        <v>30</v>
      </c>
      <c r="U41" s="12">
        <f t="shared" si="6"/>
        <v>13.636363636363635</v>
      </c>
      <c r="V41" s="13">
        <v>339</v>
      </c>
      <c r="W41" s="13">
        <v>267</v>
      </c>
      <c r="X41" s="12">
        <f t="shared" si="7"/>
        <v>78.761061946902657</v>
      </c>
      <c r="Y41" s="11">
        <v>8</v>
      </c>
      <c r="Z41" s="11">
        <v>6</v>
      </c>
      <c r="AA41" s="12">
        <f t="shared" si="8"/>
        <v>75</v>
      </c>
      <c r="AB41" s="11">
        <f t="shared" si="2"/>
        <v>1155</v>
      </c>
      <c r="AC41" s="11">
        <f t="shared" si="2"/>
        <v>574</v>
      </c>
      <c r="AD41" s="12">
        <f t="shared" si="9"/>
        <v>49.696969696969695</v>
      </c>
      <c r="AE41" s="14" t="s">
        <v>51</v>
      </c>
    </row>
    <row r="42" spans="2:31" x14ac:dyDescent="0.15">
      <c r="B42" s="6" t="s">
        <v>52</v>
      </c>
      <c r="C42" s="11">
        <v>12</v>
      </c>
      <c r="D42" s="11">
        <v>4</v>
      </c>
      <c r="E42" s="12">
        <f t="shared" si="0"/>
        <v>33.333333333333329</v>
      </c>
      <c r="F42" s="11">
        <v>469</v>
      </c>
      <c r="G42" s="11">
        <v>242</v>
      </c>
      <c r="H42" s="12">
        <f t="shared" si="1"/>
        <v>51.599147121535182</v>
      </c>
      <c r="I42" s="11">
        <v>390</v>
      </c>
      <c r="J42" s="11">
        <v>205</v>
      </c>
      <c r="K42" s="12">
        <f t="shared" si="3"/>
        <v>52.564102564102569</v>
      </c>
      <c r="L42" s="11">
        <v>171</v>
      </c>
      <c r="M42" s="11">
        <v>0</v>
      </c>
      <c r="N42" s="12">
        <f t="shared" si="4"/>
        <v>0</v>
      </c>
      <c r="P42" s="11">
        <v>228</v>
      </c>
      <c r="Q42" s="11">
        <v>150</v>
      </c>
      <c r="R42" s="12">
        <f t="shared" si="5"/>
        <v>65.789473684210535</v>
      </c>
      <c r="S42" s="11">
        <v>695</v>
      </c>
      <c r="T42" s="11">
        <v>169</v>
      </c>
      <c r="U42" s="12">
        <f t="shared" si="6"/>
        <v>24.316546762589926</v>
      </c>
      <c r="V42" s="13">
        <v>741</v>
      </c>
      <c r="W42" s="13">
        <v>556</v>
      </c>
      <c r="X42" s="12">
        <f t="shared" si="7"/>
        <v>75.033738191632921</v>
      </c>
      <c r="Y42" s="11">
        <v>19</v>
      </c>
      <c r="Z42" s="11">
        <v>8</v>
      </c>
      <c r="AA42" s="12">
        <f t="shared" si="8"/>
        <v>42.105263157894733</v>
      </c>
      <c r="AB42" s="11">
        <f t="shared" si="2"/>
        <v>2725</v>
      </c>
      <c r="AC42" s="11">
        <f t="shared" si="2"/>
        <v>1334</v>
      </c>
      <c r="AD42" s="12">
        <f t="shared" si="9"/>
        <v>48.954128440366972</v>
      </c>
      <c r="AE42" s="14" t="s">
        <v>52</v>
      </c>
    </row>
    <row r="43" spans="2:31" x14ac:dyDescent="0.15">
      <c r="B43" s="6" t="s">
        <v>53</v>
      </c>
      <c r="C43" s="11">
        <v>26</v>
      </c>
      <c r="D43" s="11">
        <v>2</v>
      </c>
      <c r="E43" s="12">
        <f t="shared" si="0"/>
        <v>7.6923076923076925</v>
      </c>
      <c r="F43" s="11">
        <v>388</v>
      </c>
      <c r="G43" s="11">
        <v>174</v>
      </c>
      <c r="H43" s="12">
        <f t="shared" si="1"/>
        <v>44.845360824742272</v>
      </c>
      <c r="I43" s="11">
        <v>341</v>
      </c>
      <c r="J43" s="11">
        <v>194</v>
      </c>
      <c r="K43" s="12">
        <f t="shared" si="3"/>
        <v>56.891495601173027</v>
      </c>
      <c r="L43" s="11">
        <v>158</v>
      </c>
      <c r="M43" s="11">
        <v>14</v>
      </c>
      <c r="N43" s="12">
        <f t="shared" si="4"/>
        <v>8.8607594936708853</v>
      </c>
      <c r="P43" s="11">
        <v>252</v>
      </c>
      <c r="Q43" s="11">
        <v>195</v>
      </c>
      <c r="R43" s="12">
        <f t="shared" si="5"/>
        <v>77.38095238095238</v>
      </c>
      <c r="S43" s="11">
        <v>565</v>
      </c>
      <c r="T43" s="11">
        <v>127</v>
      </c>
      <c r="U43" s="12">
        <f t="shared" si="6"/>
        <v>22.477876106194692</v>
      </c>
      <c r="V43" s="13">
        <v>619</v>
      </c>
      <c r="W43" s="13">
        <v>549</v>
      </c>
      <c r="X43" s="12">
        <f t="shared" si="7"/>
        <v>88.691437802907913</v>
      </c>
      <c r="Y43" s="11"/>
      <c r="Z43" s="11"/>
      <c r="AA43" s="12"/>
      <c r="AB43" s="11">
        <f t="shared" si="2"/>
        <v>2349</v>
      </c>
      <c r="AC43" s="11">
        <f t="shared" si="2"/>
        <v>1255</v>
      </c>
      <c r="AD43" s="12">
        <f t="shared" si="9"/>
        <v>53.426990208599399</v>
      </c>
      <c r="AE43" s="14" t="s">
        <v>53</v>
      </c>
    </row>
    <row r="44" spans="2:31" x14ac:dyDescent="0.15">
      <c r="B44" s="6" t="s">
        <v>54</v>
      </c>
      <c r="C44" s="11">
        <v>1</v>
      </c>
      <c r="D44" s="11">
        <v>0</v>
      </c>
      <c r="E44" s="12">
        <f t="shared" si="0"/>
        <v>0</v>
      </c>
      <c r="F44" s="11">
        <v>183</v>
      </c>
      <c r="G44" s="11">
        <v>88</v>
      </c>
      <c r="H44" s="12">
        <f t="shared" si="1"/>
        <v>48.087431693989068</v>
      </c>
      <c r="I44" s="11">
        <v>167</v>
      </c>
      <c r="J44" s="11">
        <v>100</v>
      </c>
      <c r="K44" s="12">
        <f t="shared" si="3"/>
        <v>59.880239520958078</v>
      </c>
      <c r="L44" s="11">
        <v>42</v>
      </c>
      <c r="M44" s="11">
        <v>1</v>
      </c>
      <c r="N44" s="12">
        <f t="shared" si="4"/>
        <v>2.3809523809523809</v>
      </c>
      <c r="P44" s="11">
        <v>122</v>
      </c>
      <c r="Q44" s="11">
        <v>91</v>
      </c>
      <c r="R44" s="12">
        <f t="shared" si="5"/>
        <v>74.590163934426229</v>
      </c>
      <c r="S44" s="11">
        <v>133</v>
      </c>
      <c r="T44" s="11">
        <v>68</v>
      </c>
      <c r="U44" s="12">
        <f t="shared" si="6"/>
        <v>51.127819548872175</v>
      </c>
      <c r="V44" s="13">
        <v>136</v>
      </c>
      <c r="W44" s="13">
        <v>129</v>
      </c>
      <c r="X44" s="12">
        <f t="shared" si="7"/>
        <v>94.85294117647058</v>
      </c>
      <c r="Y44" s="11">
        <v>15</v>
      </c>
      <c r="Z44" s="11">
        <v>10</v>
      </c>
      <c r="AA44" s="12">
        <f t="shared" si="8"/>
        <v>66.666666666666657</v>
      </c>
      <c r="AB44" s="11">
        <f t="shared" si="2"/>
        <v>799</v>
      </c>
      <c r="AC44" s="11">
        <f t="shared" si="2"/>
        <v>487</v>
      </c>
      <c r="AD44" s="12">
        <f t="shared" si="9"/>
        <v>60.951188986232793</v>
      </c>
      <c r="AE44" s="14" t="s">
        <v>54</v>
      </c>
    </row>
    <row r="45" spans="2:31" x14ac:dyDescent="0.15">
      <c r="B45" s="6" t="s">
        <v>55</v>
      </c>
      <c r="C45" s="11">
        <v>79</v>
      </c>
      <c r="D45" s="11">
        <v>38</v>
      </c>
      <c r="E45" s="12">
        <f t="shared" si="0"/>
        <v>48.101265822784811</v>
      </c>
      <c r="F45" s="11">
        <v>1596</v>
      </c>
      <c r="G45" s="11">
        <v>745</v>
      </c>
      <c r="H45" s="12">
        <f t="shared" si="1"/>
        <v>46.679197994987469</v>
      </c>
      <c r="I45" s="11">
        <v>1475</v>
      </c>
      <c r="J45" s="11">
        <v>704</v>
      </c>
      <c r="K45" s="12">
        <f t="shared" si="3"/>
        <v>47.728813559322035</v>
      </c>
      <c r="L45" s="11">
        <v>410</v>
      </c>
      <c r="M45" s="11">
        <v>10</v>
      </c>
      <c r="N45" s="12">
        <f t="shared" si="4"/>
        <v>2.4390243902439024</v>
      </c>
      <c r="P45" s="11">
        <v>1028</v>
      </c>
      <c r="Q45" s="11">
        <v>699</v>
      </c>
      <c r="R45" s="12">
        <f t="shared" si="5"/>
        <v>67.996108949416339</v>
      </c>
      <c r="S45" s="11">
        <v>1765</v>
      </c>
      <c r="T45" s="11">
        <v>541</v>
      </c>
      <c r="U45" s="12">
        <f t="shared" si="6"/>
        <v>30.651558073654389</v>
      </c>
      <c r="V45" s="13">
        <v>1820</v>
      </c>
      <c r="W45" s="13">
        <v>1753</v>
      </c>
      <c r="X45" s="12">
        <f t="shared" si="7"/>
        <v>96.318681318681314</v>
      </c>
      <c r="Y45" s="11">
        <v>123</v>
      </c>
      <c r="Z45" s="11">
        <v>71</v>
      </c>
      <c r="AA45" s="12">
        <f t="shared" si="8"/>
        <v>57.72357723577236</v>
      </c>
      <c r="AB45" s="11">
        <f t="shared" si="2"/>
        <v>8296</v>
      </c>
      <c r="AC45" s="11">
        <f t="shared" si="2"/>
        <v>4561</v>
      </c>
      <c r="AD45" s="12">
        <f t="shared" si="9"/>
        <v>54.978302796528446</v>
      </c>
      <c r="AE45" s="14" t="s">
        <v>55</v>
      </c>
    </row>
    <row r="46" spans="2:31" x14ac:dyDescent="0.15">
      <c r="B46" s="6" t="s">
        <v>56</v>
      </c>
      <c r="C46" s="11">
        <v>16</v>
      </c>
      <c r="D46" s="11">
        <v>6</v>
      </c>
      <c r="E46" s="12">
        <f t="shared" si="0"/>
        <v>37.5</v>
      </c>
      <c r="F46" s="11">
        <v>246</v>
      </c>
      <c r="G46" s="11">
        <v>109</v>
      </c>
      <c r="H46" s="12">
        <f t="shared" si="1"/>
        <v>44.308943089430898</v>
      </c>
      <c r="I46" s="11">
        <v>351</v>
      </c>
      <c r="J46" s="11">
        <v>175</v>
      </c>
      <c r="K46" s="12">
        <f t="shared" si="3"/>
        <v>49.857549857549863</v>
      </c>
      <c r="L46" s="11">
        <v>76</v>
      </c>
      <c r="M46" s="11">
        <v>6</v>
      </c>
      <c r="N46" s="12">
        <f t="shared" si="4"/>
        <v>7.8947368421052628</v>
      </c>
      <c r="P46" s="11">
        <v>452</v>
      </c>
      <c r="Q46" s="11">
        <v>333</v>
      </c>
      <c r="R46" s="12">
        <f t="shared" si="5"/>
        <v>73.672566371681413</v>
      </c>
      <c r="S46" s="11">
        <v>355</v>
      </c>
      <c r="T46" s="11">
        <v>133</v>
      </c>
      <c r="U46" s="12">
        <f t="shared" si="6"/>
        <v>37.464788732394368</v>
      </c>
      <c r="V46" s="13">
        <v>386</v>
      </c>
      <c r="W46" s="13">
        <v>367</v>
      </c>
      <c r="X46" s="12">
        <f t="shared" si="7"/>
        <v>95.07772020725389</v>
      </c>
      <c r="Y46" s="11">
        <v>12</v>
      </c>
      <c r="Z46" s="11">
        <v>9</v>
      </c>
      <c r="AA46" s="12">
        <f t="shared" si="8"/>
        <v>75</v>
      </c>
      <c r="AB46" s="11">
        <f t="shared" si="2"/>
        <v>1894</v>
      </c>
      <c r="AC46" s="11">
        <f t="shared" si="2"/>
        <v>1138</v>
      </c>
      <c r="AD46" s="12">
        <f t="shared" si="9"/>
        <v>60.084477296726504</v>
      </c>
      <c r="AE46" s="14" t="s">
        <v>56</v>
      </c>
    </row>
    <row r="47" spans="2:31" x14ac:dyDescent="0.15">
      <c r="B47" s="6" t="s">
        <v>57</v>
      </c>
      <c r="C47" s="11">
        <v>18</v>
      </c>
      <c r="D47" s="11">
        <v>7</v>
      </c>
      <c r="E47" s="12">
        <f t="shared" si="0"/>
        <v>38.888888888888893</v>
      </c>
      <c r="F47" s="11">
        <v>337</v>
      </c>
      <c r="G47" s="11">
        <v>152</v>
      </c>
      <c r="H47" s="12">
        <f t="shared" si="1"/>
        <v>45.103857566765576</v>
      </c>
      <c r="I47" s="11">
        <v>325</v>
      </c>
      <c r="J47" s="11">
        <v>201</v>
      </c>
      <c r="K47" s="12">
        <f t="shared" si="3"/>
        <v>61.846153846153854</v>
      </c>
      <c r="L47" s="11">
        <v>43</v>
      </c>
      <c r="M47" s="11">
        <v>1</v>
      </c>
      <c r="N47" s="12">
        <f t="shared" si="4"/>
        <v>2.3255813953488373</v>
      </c>
      <c r="P47" s="11">
        <v>577</v>
      </c>
      <c r="Q47" s="11">
        <v>411</v>
      </c>
      <c r="R47" s="12">
        <f t="shared" si="5"/>
        <v>71.230502599653377</v>
      </c>
      <c r="S47" s="11">
        <v>229</v>
      </c>
      <c r="T47" s="11">
        <v>61</v>
      </c>
      <c r="U47" s="12">
        <f t="shared" si="6"/>
        <v>26.637554585152838</v>
      </c>
      <c r="V47" s="13">
        <v>251</v>
      </c>
      <c r="W47" s="13">
        <v>223</v>
      </c>
      <c r="X47" s="12">
        <f t="shared" si="7"/>
        <v>88.844621513944219</v>
      </c>
      <c r="Y47" s="11">
        <v>3</v>
      </c>
      <c r="Z47" s="11">
        <v>0</v>
      </c>
      <c r="AA47" s="12">
        <f t="shared" si="8"/>
        <v>0</v>
      </c>
      <c r="AB47" s="11">
        <f t="shared" si="2"/>
        <v>1783</v>
      </c>
      <c r="AC47" s="11">
        <f t="shared" si="2"/>
        <v>1056</v>
      </c>
      <c r="AD47" s="12">
        <f t="shared" si="9"/>
        <v>59.226023555804815</v>
      </c>
      <c r="AE47" s="14" t="s">
        <v>57</v>
      </c>
    </row>
    <row r="48" spans="2:31" x14ac:dyDescent="0.15">
      <c r="B48" s="6" t="s">
        <v>58</v>
      </c>
      <c r="C48" s="11">
        <v>37</v>
      </c>
      <c r="D48" s="11">
        <v>13</v>
      </c>
      <c r="E48" s="12">
        <f t="shared" si="0"/>
        <v>35.135135135135137</v>
      </c>
      <c r="F48" s="11">
        <v>696</v>
      </c>
      <c r="G48" s="11">
        <v>349</v>
      </c>
      <c r="H48" s="12">
        <f t="shared" si="1"/>
        <v>50.143678160919535</v>
      </c>
      <c r="I48" s="11">
        <v>564</v>
      </c>
      <c r="J48" s="11">
        <v>283</v>
      </c>
      <c r="K48" s="12">
        <f t="shared" si="3"/>
        <v>50.177304964539005</v>
      </c>
      <c r="L48" s="11">
        <v>185</v>
      </c>
      <c r="M48" s="11">
        <v>3</v>
      </c>
      <c r="N48" s="12">
        <f t="shared" si="4"/>
        <v>1.6216216216216217</v>
      </c>
      <c r="P48" s="11">
        <v>1129</v>
      </c>
      <c r="Q48" s="11">
        <v>777</v>
      </c>
      <c r="R48" s="12">
        <f t="shared" si="5"/>
        <v>68.821966341895475</v>
      </c>
      <c r="S48" s="11">
        <v>618</v>
      </c>
      <c r="T48" s="11">
        <v>163</v>
      </c>
      <c r="U48" s="12">
        <f t="shared" si="6"/>
        <v>26.375404530744333</v>
      </c>
      <c r="V48" s="13">
        <v>678</v>
      </c>
      <c r="W48" s="13">
        <v>564</v>
      </c>
      <c r="X48" s="12">
        <f t="shared" si="7"/>
        <v>83.185840707964601</v>
      </c>
      <c r="Y48" s="11">
        <v>28</v>
      </c>
      <c r="Z48" s="11">
        <v>16</v>
      </c>
      <c r="AA48" s="12">
        <f t="shared" si="8"/>
        <v>57.142857142857139</v>
      </c>
      <c r="AB48" s="11">
        <f t="shared" si="2"/>
        <v>3935</v>
      </c>
      <c r="AC48" s="11">
        <f t="shared" si="2"/>
        <v>2168</v>
      </c>
      <c r="AD48" s="12">
        <f t="shared" si="9"/>
        <v>55.095298602287166</v>
      </c>
      <c r="AE48" s="14" t="s">
        <v>58</v>
      </c>
    </row>
    <row r="49" spans="2:31" x14ac:dyDescent="0.15">
      <c r="B49" s="6" t="s">
        <v>59</v>
      </c>
      <c r="C49" s="11">
        <v>8</v>
      </c>
      <c r="D49" s="11">
        <v>4</v>
      </c>
      <c r="E49" s="12">
        <f t="shared" si="0"/>
        <v>50</v>
      </c>
      <c r="F49" s="11">
        <v>465</v>
      </c>
      <c r="G49" s="11">
        <v>199</v>
      </c>
      <c r="H49" s="12">
        <f t="shared" si="1"/>
        <v>42.795698924731184</v>
      </c>
      <c r="I49" s="11">
        <v>443</v>
      </c>
      <c r="J49" s="11">
        <v>206</v>
      </c>
      <c r="K49" s="12">
        <f t="shared" si="3"/>
        <v>46.50112866817156</v>
      </c>
      <c r="L49" s="11">
        <v>114</v>
      </c>
      <c r="M49" s="11">
        <v>0</v>
      </c>
      <c r="N49" s="12">
        <f t="shared" si="4"/>
        <v>0</v>
      </c>
      <c r="P49" s="11">
        <v>715</v>
      </c>
      <c r="Q49" s="11">
        <v>514</v>
      </c>
      <c r="R49" s="12">
        <f t="shared" si="5"/>
        <v>71.888111888111879</v>
      </c>
      <c r="S49" s="11">
        <v>562</v>
      </c>
      <c r="T49" s="11">
        <v>96</v>
      </c>
      <c r="U49" s="12">
        <f t="shared" si="6"/>
        <v>17.081850533807831</v>
      </c>
      <c r="V49" s="13">
        <v>509</v>
      </c>
      <c r="W49" s="13">
        <v>469</v>
      </c>
      <c r="X49" s="12">
        <f t="shared" si="7"/>
        <v>92.141453831041247</v>
      </c>
      <c r="Y49" s="11">
        <v>18</v>
      </c>
      <c r="Z49" s="11">
        <v>9</v>
      </c>
      <c r="AA49" s="12">
        <f t="shared" si="8"/>
        <v>50</v>
      </c>
      <c r="AB49" s="11">
        <f t="shared" si="2"/>
        <v>2834</v>
      </c>
      <c r="AC49" s="11">
        <f t="shared" si="2"/>
        <v>1497</v>
      </c>
      <c r="AD49" s="12">
        <f t="shared" si="9"/>
        <v>52.822865208186307</v>
      </c>
      <c r="AE49" s="14" t="s">
        <v>59</v>
      </c>
    </row>
    <row r="50" spans="2:31" x14ac:dyDescent="0.15">
      <c r="B50" s="6" t="s">
        <v>60</v>
      </c>
      <c r="C50" s="11">
        <v>6</v>
      </c>
      <c r="D50" s="11">
        <v>3</v>
      </c>
      <c r="E50" s="12">
        <f t="shared" si="0"/>
        <v>50</v>
      </c>
      <c r="F50" s="11">
        <v>513</v>
      </c>
      <c r="G50" s="11">
        <v>211</v>
      </c>
      <c r="H50" s="12">
        <f t="shared" si="1"/>
        <v>41.130604288499022</v>
      </c>
      <c r="I50" s="11">
        <v>475</v>
      </c>
      <c r="J50" s="11">
        <v>225</v>
      </c>
      <c r="K50" s="12">
        <f t="shared" si="3"/>
        <v>47.368421052631575</v>
      </c>
      <c r="L50" s="11">
        <v>75</v>
      </c>
      <c r="M50" s="11">
        <v>1</v>
      </c>
      <c r="N50" s="12">
        <f t="shared" si="4"/>
        <v>1.3333333333333335</v>
      </c>
      <c r="P50" s="11">
        <v>274</v>
      </c>
      <c r="Q50" s="11">
        <v>207</v>
      </c>
      <c r="R50" s="12">
        <f t="shared" si="5"/>
        <v>75.547445255474457</v>
      </c>
      <c r="S50" s="11">
        <v>372</v>
      </c>
      <c r="T50" s="11">
        <v>115</v>
      </c>
      <c r="U50" s="12">
        <f t="shared" si="6"/>
        <v>30.913978494623656</v>
      </c>
      <c r="V50" s="13">
        <v>305</v>
      </c>
      <c r="W50" s="13">
        <v>241</v>
      </c>
      <c r="X50" s="12">
        <f t="shared" si="7"/>
        <v>79.016393442622942</v>
      </c>
      <c r="Y50" s="11">
        <v>14</v>
      </c>
      <c r="Z50" s="11">
        <v>6</v>
      </c>
      <c r="AA50" s="12">
        <f t="shared" si="8"/>
        <v>42.857142857142854</v>
      </c>
      <c r="AB50" s="11">
        <f t="shared" si="2"/>
        <v>2034</v>
      </c>
      <c r="AC50" s="11">
        <f t="shared" si="2"/>
        <v>1009</v>
      </c>
      <c r="AD50" s="12">
        <f t="shared" si="9"/>
        <v>49.606686332350044</v>
      </c>
      <c r="AE50" s="14" t="s">
        <v>60</v>
      </c>
    </row>
    <row r="51" spans="2:31" x14ac:dyDescent="0.15">
      <c r="B51" s="6" t="s">
        <v>61</v>
      </c>
      <c r="C51" s="11">
        <v>3</v>
      </c>
      <c r="D51" s="11">
        <v>2</v>
      </c>
      <c r="E51" s="12">
        <f t="shared" si="0"/>
        <v>66.666666666666657</v>
      </c>
      <c r="F51" s="11">
        <v>384</v>
      </c>
      <c r="G51" s="11">
        <v>173</v>
      </c>
      <c r="H51" s="12">
        <f t="shared" si="1"/>
        <v>45.052083333333329</v>
      </c>
      <c r="I51" s="11">
        <v>357</v>
      </c>
      <c r="J51" s="11">
        <v>191</v>
      </c>
      <c r="K51" s="12">
        <f t="shared" si="3"/>
        <v>53.501400560224091</v>
      </c>
      <c r="L51" s="11">
        <v>95</v>
      </c>
      <c r="M51" s="11">
        <v>1</v>
      </c>
      <c r="N51" s="12">
        <f t="shared" si="4"/>
        <v>1.0526315789473684</v>
      </c>
      <c r="P51" s="11">
        <v>306</v>
      </c>
      <c r="Q51" s="11">
        <v>235</v>
      </c>
      <c r="R51" s="12">
        <f t="shared" si="5"/>
        <v>76.797385620915037</v>
      </c>
      <c r="S51" s="11">
        <v>303</v>
      </c>
      <c r="T51" s="11">
        <v>74</v>
      </c>
      <c r="U51" s="12">
        <f t="shared" si="6"/>
        <v>24.422442244224424</v>
      </c>
      <c r="V51" s="13">
        <v>556</v>
      </c>
      <c r="W51" s="13">
        <v>439</v>
      </c>
      <c r="X51" s="12">
        <f t="shared" si="7"/>
        <v>78.956834532374103</v>
      </c>
      <c r="Y51" s="11">
        <v>29</v>
      </c>
      <c r="Z51" s="11">
        <v>12</v>
      </c>
      <c r="AA51" s="12">
        <f t="shared" si="8"/>
        <v>41.379310344827587</v>
      </c>
      <c r="AB51" s="11">
        <f t="shared" si="2"/>
        <v>2033</v>
      </c>
      <c r="AC51" s="11">
        <f t="shared" si="2"/>
        <v>1127</v>
      </c>
      <c r="AD51" s="12">
        <f t="shared" si="9"/>
        <v>55.435317265125427</v>
      </c>
      <c r="AE51" s="14" t="s">
        <v>61</v>
      </c>
    </row>
    <row r="52" spans="2:31" x14ac:dyDescent="0.15">
      <c r="B52" s="6" t="s">
        <v>62</v>
      </c>
      <c r="C52" s="11">
        <v>14</v>
      </c>
      <c r="D52" s="11">
        <v>2</v>
      </c>
      <c r="E52" s="12">
        <f t="shared" si="0"/>
        <v>14.285714285714285</v>
      </c>
      <c r="F52" s="11">
        <v>850</v>
      </c>
      <c r="G52" s="11">
        <v>321</v>
      </c>
      <c r="H52" s="12">
        <f t="shared" si="1"/>
        <v>37.764705882352942</v>
      </c>
      <c r="I52" s="11">
        <v>260</v>
      </c>
      <c r="J52" s="11">
        <v>132</v>
      </c>
      <c r="K52" s="12">
        <f t="shared" si="3"/>
        <v>50.769230769230766</v>
      </c>
      <c r="L52" s="11">
        <v>83</v>
      </c>
      <c r="M52" s="11">
        <v>2</v>
      </c>
      <c r="N52" s="12">
        <f t="shared" si="4"/>
        <v>2.4096385542168677</v>
      </c>
      <c r="P52" s="11">
        <v>671</v>
      </c>
      <c r="Q52" s="11">
        <v>390</v>
      </c>
      <c r="R52" s="12">
        <f>Q52/P52*100</f>
        <v>58.122205663189277</v>
      </c>
      <c r="S52" s="11">
        <v>446</v>
      </c>
      <c r="T52" s="11">
        <v>98</v>
      </c>
      <c r="U52" s="12">
        <f t="shared" si="6"/>
        <v>21.973094170403588</v>
      </c>
      <c r="V52" s="13">
        <v>347</v>
      </c>
      <c r="W52" s="13">
        <v>263</v>
      </c>
      <c r="X52" s="12">
        <f t="shared" si="7"/>
        <v>75.792507204610942</v>
      </c>
      <c r="Y52" s="11">
        <v>54</v>
      </c>
      <c r="Z52" s="11">
        <v>38</v>
      </c>
      <c r="AA52" s="12">
        <f t="shared" si="8"/>
        <v>70.370370370370367</v>
      </c>
      <c r="AB52" s="11">
        <f t="shared" si="2"/>
        <v>2725</v>
      </c>
      <c r="AC52" s="11">
        <f t="shared" si="2"/>
        <v>1246</v>
      </c>
      <c r="AD52" s="12">
        <f t="shared" si="9"/>
        <v>45.724770642201833</v>
      </c>
      <c r="AE52" s="14" t="s">
        <v>62</v>
      </c>
    </row>
    <row r="53" spans="2:31" ht="14.25" thickBot="1" x14ac:dyDescent="0.2">
      <c r="B53" s="15" t="s">
        <v>63</v>
      </c>
      <c r="C53" s="16">
        <f>SUM(C6:C52)</f>
        <v>3700</v>
      </c>
      <c r="D53" s="16">
        <f>SUM(D6:D52)</f>
        <v>1244</v>
      </c>
      <c r="E53" s="17">
        <f>D53/C53*100</f>
        <v>33.621621621621621</v>
      </c>
      <c r="F53" s="16">
        <f>SUM(F6:F52)</f>
        <v>41639</v>
      </c>
      <c r="G53" s="16">
        <f>SUM(G6:G52)</f>
        <v>19116</v>
      </c>
      <c r="H53" s="17">
        <f t="shared" si="1"/>
        <v>45.9088834986431</v>
      </c>
      <c r="I53" s="16">
        <f>SUM(I6:I52)</f>
        <v>48171</v>
      </c>
      <c r="J53" s="16">
        <f>SUM(J6:J52)</f>
        <v>24031</v>
      </c>
      <c r="K53" s="17">
        <f>J53/I53*100</f>
        <v>49.886861389632763</v>
      </c>
      <c r="L53" s="16">
        <f>SUM(L6:L52)</f>
        <v>12145</v>
      </c>
      <c r="M53" s="16">
        <f>SUM(M6:M52)</f>
        <v>225</v>
      </c>
      <c r="N53" s="17">
        <f>M53/L53*100</f>
        <v>1.8526142445450804</v>
      </c>
      <c r="P53" s="16">
        <f>SUM(P6:P52)</f>
        <v>27529</v>
      </c>
      <c r="Q53" s="16">
        <f>SUM(Q6:Q52)</f>
        <v>18978</v>
      </c>
      <c r="R53" s="17">
        <f>Q53/P53*100</f>
        <v>68.938210614261322</v>
      </c>
      <c r="S53" s="16">
        <f>SUM(S6:S52)</f>
        <v>51293</v>
      </c>
      <c r="T53" s="16">
        <f>SUM(T6:T52)</f>
        <v>13343</v>
      </c>
      <c r="U53" s="17">
        <f>T53/S53*100</f>
        <v>26.013296161269565</v>
      </c>
      <c r="V53" s="16">
        <f>SUM(V6:V52)</f>
        <v>52705</v>
      </c>
      <c r="W53" s="16">
        <f>SUM(W6:W52)</f>
        <v>45852</v>
      </c>
      <c r="X53" s="17">
        <f>W53/V53*100</f>
        <v>86.997438573190394</v>
      </c>
      <c r="Y53" s="16">
        <f>SUM(Y6:Y52)</f>
        <v>1691</v>
      </c>
      <c r="Z53" s="16">
        <f>SUM(Z6:Z52)</f>
        <v>947</v>
      </c>
      <c r="AA53" s="17">
        <f>Z53/Y53*100</f>
        <v>56.002365464222358</v>
      </c>
      <c r="AB53" s="16">
        <f>SUM(AB6:AB52)</f>
        <v>238873</v>
      </c>
      <c r="AC53" s="16">
        <f>SUM(AC6:AC52)</f>
        <v>123736</v>
      </c>
      <c r="AD53" s="17">
        <f t="shared" si="9"/>
        <v>51.799910412646057</v>
      </c>
      <c r="AE53" s="18" t="s">
        <v>63</v>
      </c>
    </row>
    <row r="54" spans="2:31" x14ac:dyDescent="0.15">
      <c r="B54" s="19" t="s">
        <v>64</v>
      </c>
      <c r="C54" s="20" t="s">
        <v>65</v>
      </c>
      <c r="D54" s="20" t="s">
        <v>65</v>
      </c>
      <c r="E54" s="20"/>
      <c r="F54" s="21">
        <v>65</v>
      </c>
      <c r="G54" s="21">
        <v>3</v>
      </c>
      <c r="H54" s="22">
        <f t="shared" si="1"/>
        <v>4.6153846153846159</v>
      </c>
      <c r="I54" s="21">
        <v>836</v>
      </c>
      <c r="J54" s="21">
        <v>377</v>
      </c>
      <c r="K54" s="22">
        <f>J54/I54*100</f>
        <v>45.095693779904309</v>
      </c>
      <c r="L54" s="20" t="s">
        <v>65</v>
      </c>
      <c r="M54" s="20" t="s">
        <v>65</v>
      </c>
      <c r="N54" s="20"/>
      <c r="P54" s="21">
        <v>3177</v>
      </c>
      <c r="Q54" s="21">
        <v>1740</v>
      </c>
      <c r="R54" s="23">
        <f>Q54/P54*100</f>
        <v>54.768649669499524</v>
      </c>
      <c r="S54" s="20" t="s">
        <v>66</v>
      </c>
      <c r="T54" s="20" t="s">
        <v>66</v>
      </c>
      <c r="U54" s="20"/>
      <c r="V54" s="20" t="s">
        <v>65</v>
      </c>
      <c r="W54" s="20" t="s">
        <v>65</v>
      </c>
      <c r="X54" s="20"/>
      <c r="Y54" s="24" t="s">
        <v>65</v>
      </c>
      <c r="Z54" s="24" t="s">
        <v>65</v>
      </c>
      <c r="AA54" s="24"/>
      <c r="AB54" s="25">
        <f t="shared" ref="AB54:AC75" si="10">SUM(C54,F54,I54,L54,P54,S54,V54,Y54)</f>
        <v>4078</v>
      </c>
      <c r="AC54" s="25">
        <f t="shared" si="10"/>
        <v>2120</v>
      </c>
      <c r="AD54" s="26">
        <f t="shared" si="9"/>
        <v>51.986267778322706</v>
      </c>
      <c r="AE54" s="19" t="s">
        <v>64</v>
      </c>
    </row>
    <row r="55" spans="2:31" x14ac:dyDescent="0.15">
      <c r="B55" s="19" t="str">
        <f>ASC("キャリアコンサルティング")</f>
        <v>ｷｬﾘｱｺﾝｻﾙﾃｨﾝｸﾞ</v>
      </c>
      <c r="C55" s="27" t="s">
        <v>65</v>
      </c>
      <c r="D55" s="27" t="s">
        <v>65</v>
      </c>
      <c r="E55" s="27"/>
      <c r="F55" s="21">
        <v>991</v>
      </c>
      <c r="G55" s="21">
        <v>58</v>
      </c>
      <c r="H55" s="28">
        <f t="shared" si="1"/>
        <v>5.8526740665993948</v>
      </c>
      <c r="I55" s="21">
        <v>3603</v>
      </c>
      <c r="J55" s="21">
        <v>517</v>
      </c>
      <c r="K55" s="28">
        <f t="shared" ref="K55:K72" si="11">J55/I55*100</f>
        <v>14.349153483208438</v>
      </c>
      <c r="L55" s="27" t="s">
        <v>65</v>
      </c>
      <c r="M55" s="27" t="s">
        <v>65</v>
      </c>
      <c r="N55" s="27"/>
      <c r="P55" s="27" t="s">
        <v>65</v>
      </c>
      <c r="Q55" s="27" t="s">
        <v>65</v>
      </c>
      <c r="R55" s="29"/>
      <c r="S55" s="27" t="s">
        <v>65</v>
      </c>
      <c r="T55" s="27" t="s">
        <v>65</v>
      </c>
      <c r="U55" s="27"/>
      <c r="V55" s="30" t="s">
        <v>65</v>
      </c>
      <c r="W55" s="30" t="s">
        <v>65</v>
      </c>
      <c r="X55" s="30"/>
      <c r="Y55" s="31" t="s">
        <v>65</v>
      </c>
      <c r="Z55" s="31" t="s">
        <v>65</v>
      </c>
      <c r="AA55" s="31"/>
      <c r="AB55" s="11">
        <f t="shared" si="10"/>
        <v>4594</v>
      </c>
      <c r="AC55" s="11">
        <f t="shared" si="10"/>
        <v>575</v>
      </c>
      <c r="AD55" s="12">
        <f t="shared" si="9"/>
        <v>12.516325642141924</v>
      </c>
      <c r="AE55" s="32" t="str">
        <f>ASC("キャリアコンサルティング")</f>
        <v>ｷｬﾘｱｺﾝｻﾙﾃｨﾝｸﾞ</v>
      </c>
    </row>
    <row r="56" spans="2:31" x14ac:dyDescent="0.15">
      <c r="B56" s="19" t="s">
        <v>67</v>
      </c>
      <c r="C56" s="27" t="s">
        <v>65</v>
      </c>
      <c r="D56" s="27" t="s">
        <v>65</v>
      </c>
      <c r="E56" s="27"/>
      <c r="F56" s="21">
        <v>166</v>
      </c>
      <c r="G56" s="21">
        <v>48</v>
      </c>
      <c r="H56" s="28">
        <f t="shared" si="1"/>
        <v>28.915662650602407</v>
      </c>
      <c r="I56" s="21">
        <v>86</v>
      </c>
      <c r="J56" s="21">
        <v>34</v>
      </c>
      <c r="K56" s="28">
        <f t="shared" si="11"/>
        <v>39.534883720930232</v>
      </c>
      <c r="L56" s="33" t="s">
        <v>65</v>
      </c>
      <c r="M56" s="33" t="s">
        <v>65</v>
      </c>
      <c r="N56" s="33"/>
      <c r="P56" s="21">
        <v>165</v>
      </c>
      <c r="Q56" s="21">
        <v>37</v>
      </c>
      <c r="R56" s="34">
        <f t="shared" ref="R56:R72" si="12">Q56/P56*100</f>
        <v>22.424242424242426</v>
      </c>
      <c r="S56" s="33" t="s">
        <v>66</v>
      </c>
      <c r="T56" s="33" t="s">
        <v>66</v>
      </c>
      <c r="U56" s="33"/>
      <c r="V56" s="30" t="s">
        <v>65</v>
      </c>
      <c r="W56" s="30" t="s">
        <v>65</v>
      </c>
      <c r="X56" s="30"/>
      <c r="Y56" s="31" t="s">
        <v>65</v>
      </c>
      <c r="Z56" s="31" t="s">
        <v>65</v>
      </c>
      <c r="AA56" s="31"/>
      <c r="AB56" s="11">
        <f t="shared" si="10"/>
        <v>417</v>
      </c>
      <c r="AC56" s="11">
        <f t="shared" si="10"/>
        <v>119</v>
      </c>
      <c r="AD56" s="12">
        <f t="shared" si="9"/>
        <v>28.537170263788969</v>
      </c>
      <c r="AE56" s="32" t="s">
        <v>67</v>
      </c>
    </row>
    <row r="57" spans="2:31" x14ac:dyDescent="0.15">
      <c r="B57" s="19" t="str">
        <f>ASC("ファイナンシャル・プランニング")</f>
        <v>ﾌｧｲﾅﾝｼｬﾙ･ﾌﾟﾗﾝﾆﾝｸﾞ</v>
      </c>
      <c r="C57" s="27" t="s">
        <v>65</v>
      </c>
      <c r="D57" s="27" t="s">
        <v>65</v>
      </c>
      <c r="E57" s="27"/>
      <c r="F57" s="21">
        <f>28940+1216</f>
        <v>30156</v>
      </c>
      <c r="G57" s="21">
        <f>1691+1189</f>
        <v>2880</v>
      </c>
      <c r="H57" s="28">
        <f t="shared" si="1"/>
        <v>9.55033824114604</v>
      </c>
      <c r="I57" s="21">
        <f>154411+109052</f>
        <v>263463</v>
      </c>
      <c r="J57" s="21">
        <f>25082+39900</f>
        <v>64982</v>
      </c>
      <c r="K57" s="28">
        <f t="shared" si="11"/>
        <v>24.664563904608997</v>
      </c>
      <c r="L57" s="35" t="s">
        <v>65</v>
      </c>
      <c r="M57" s="36" t="s">
        <v>65</v>
      </c>
      <c r="N57" s="36"/>
      <c r="P57" s="21">
        <f>102524+143728</f>
        <v>246252</v>
      </c>
      <c r="Q57" s="21">
        <v>124490</v>
      </c>
      <c r="R57" s="34">
        <f t="shared" si="12"/>
        <v>50.553904130727865</v>
      </c>
      <c r="S57" s="35" t="s">
        <v>66</v>
      </c>
      <c r="T57" s="36" t="s">
        <v>66</v>
      </c>
      <c r="U57" s="36"/>
      <c r="V57" s="30" t="s">
        <v>65</v>
      </c>
      <c r="W57" s="30" t="s">
        <v>65</v>
      </c>
      <c r="X57" s="30"/>
      <c r="Y57" s="31" t="s">
        <v>65</v>
      </c>
      <c r="Z57" s="31" t="s">
        <v>65</v>
      </c>
      <c r="AA57" s="31"/>
      <c r="AB57" s="11">
        <f t="shared" si="10"/>
        <v>539871</v>
      </c>
      <c r="AC57" s="11">
        <f t="shared" si="10"/>
        <v>192352</v>
      </c>
      <c r="AD57" s="12">
        <f t="shared" si="9"/>
        <v>35.629252173204343</v>
      </c>
      <c r="AE57" s="32" t="str">
        <f>ASC("ファイナンシャル・プランニング")</f>
        <v>ﾌｧｲﾅﾝｼｬﾙ･ﾌﾟﾗﾝﾆﾝｸﾞ</v>
      </c>
    </row>
    <row r="58" spans="2:31" x14ac:dyDescent="0.15">
      <c r="B58" s="19" t="s">
        <v>68</v>
      </c>
      <c r="C58" s="27" t="s">
        <v>65</v>
      </c>
      <c r="D58" s="27" t="s">
        <v>65</v>
      </c>
      <c r="E58" s="27"/>
      <c r="F58" s="21">
        <v>6266</v>
      </c>
      <c r="G58" s="21">
        <v>5734</v>
      </c>
      <c r="H58" s="28">
        <f t="shared" si="1"/>
        <v>91.50973507819981</v>
      </c>
      <c r="I58" s="21">
        <v>1200</v>
      </c>
      <c r="J58" s="21">
        <v>355</v>
      </c>
      <c r="K58" s="28">
        <f t="shared" si="11"/>
        <v>29.583333333333332</v>
      </c>
      <c r="L58" s="35" t="s">
        <v>65</v>
      </c>
      <c r="M58" s="36" t="s">
        <v>65</v>
      </c>
      <c r="N58" s="36"/>
      <c r="P58" s="27" t="s">
        <v>65</v>
      </c>
      <c r="Q58" s="27" t="s">
        <v>65</v>
      </c>
      <c r="R58" s="27"/>
      <c r="S58" s="35" t="s">
        <v>66</v>
      </c>
      <c r="T58" s="36" t="s">
        <v>66</v>
      </c>
      <c r="U58" s="36"/>
      <c r="V58" s="30" t="s">
        <v>65</v>
      </c>
      <c r="W58" s="30" t="s">
        <v>65</v>
      </c>
      <c r="X58" s="30"/>
      <c r="Y58" s="31" t="s">
        <v>65</v>
      </c>
      <c r="Z58" s="31" t="s">
        <v>65</v>
      </c>
      <c r="AA58" s="31"/>
      <c r="AB58" s="11">
        <f t="shared" si="10"/>
        <v>7466</v>
      </c>
      <c r="AC58" s="11">
        <f t="shared" si="10"/>
        <v>6089</v>
      </c>
      <c r="AD58" s="12">
        <f t="shared" si="9"/>
        <v>81.556388963300293</v>
      </c>
      <c r="AE58" s="32" t="s">
        <v>68</v>
      </c>
    </row>
    <row r="59" spans="2:31" x14ac:dyDescent="0.15">
      <c r="B59" s="37" t="s">
        <v>69</v>
      </c>
      <c r="C59" s="27" t="s">
        <v>65</v>
      </c>
      <c r="D59" s="27" t="s">
        <v>65</v>
      </c>
      <c r="E59" s="27"/>
      <c r="F59" s="21">
        <v>885</v>
      </c>
      <c r="G59" s="21">
        <v>94</v>
      </c>
      <c r="H59" s="28">
        <f t="shared" si="1"/>
        <v>10.621468926553671</v>
      </c>
      <c r="I59" s="21">
        <v>6794</v>
      </c>
      <c r="J59" s="21">
        <v>2313</v>
      </c>
      <c r="K59" s="28">
        <f t="shared" si="11"/>
        <v>34.044745363556075</v>
      </c>
      <c r="L59" s="35" t="s">
        <v>65</v>
      </c>
      <c r="M59" s="33" t="s">
        <v>65</v>
      </c>
      <c r="N59" s="33"/>
      <c r="P59" s="21">
        <v>9168</v>
      </c>
      <c r="Q59" s="21">
        <v>5758</v>
      </c>
      <c r="R59" s="34">
        <f t="shared" si="12"/>
        <v>62.805410122164048</v>
      </c>
      <c r="S59" s="33" t="s">
        <v>66</v>
      </c>
      <c r="T59" s="33" t="s">
        <v>66</v>
      </c>
      <c r="U59" s="33"/>
      <c r="V59" s="30" t="s">
        <v>65</v>
      </c>
      <c r="W59" s="30" t="s">
        <v>65</v>
      </c>
      <c r="X59" s="30"/>
      <c r="Y59" s="31" t="s">
        <v>65</v>
      </c>
      <c r="Z59" s="31" t="s">
        <v>65</v>
      </c>
      <c r="AA59" s="31"/>
      <c r="AB59" s="11">
        <f t="shared" si="10"/>
        <v>16847</v>
      </c>
      <c r="AC59" s="11">
        <f t="shared" si="10"/>
        <v>8165</v>
      </c>
      <c r="AD59" s="12">
        <f t="shared" si="9"/>
        <v>48.465602184365167</v>
      </c>
      <c r="AE59" s="38" t="s">
        <v>69</v>
      </c>
    </row>
    <row r="60" spans="2:31" x14ac:dyDescent="0.15">
      <c r="B60" s="37" t="s">
        <v>70</v>
      </c>
      <c r="C60" s="27" t="s">
        <v>65</v>
      </c>
      <c r="D60" s="27" t="s">
        <v>65</v>
      </c>
      <c r="E60" s="27"/>
      <c r="F60" s="21">
        <v>276</v>
      </c>
      <c r="G60" s="21">
        <v>27</v>
      </c>
      <c r="H60" s="28">
        <f t="shared" si="1"/>
        <v>9.7826086956521738</v>
      </c>
      <c r="I60" s="21">
        <v>1313</v>
      </c>
      <c r="J60" s="21">
        <v>326</v>
      </c>
      <c r="K60" s="28">
        <f t="shared" si="11"/>
        <v>24.828636709824828</v>
      </c>
      <c r="L60" s="33" t="s">
        <v>65</v>
      </c>
      <c r="M60" s="33" t="s">
        <v>65</v>
      </c>
      <c r="N60" s="33"/>
      <c r="P60" s="21">
        <v>1576</v>
      </c>
      <c r="Q60" s="21">
        <v>753</v>
      </c>
      <c r="R60" s="34">
        <f t="shared" si="12"/>
        <v>47.779187817258887</v>
      </c>
      <c r="S60" s="33" t="s">
        <v>66</v>
      </c>
      <c r="T60" s="33" t="s">
        <v>66</v>
      </c>
      <c r="U60" s="33"/>
      <c r="V60" s="20" t="s">
        <v>65</v>
      </c>
      <c r="W60" s="20" t="s">
        <v>65</v>
      </c>
      <c r="X60" s="20"/>
      <c r="Y60" s="24" t="s">
        <v>65</v>
      </c>
      <c r="Z60" s="24" t="s">
        <v>65</v>
      </c>
      <c r="AA60" s="24"/>
      <c r="AB60" s="11">
        <f t="shared" si="10"/>
        <v>3165</v>
      </c>
      <c r="AC60" s="11">
        <f t="shared" si="10"/>
        <v>1106</v>
      </c>
      <c r="AD60" s="12">
        <f t="shared" si="9"/>
        <v>34.944707740916272</v>
      </c>
      <c r="AE60" s="38" t="s">
        <v>70</v>
      </c>
    </row>
    <row r="61" spans="2:31" x14ac:dyDescent="0.15">
      <c r="B61" s="37" t="str">
        <f>ASC("ブライダルコーディネート")</f>
        <v>ﾌﾞﾗｲﾀﾞﾙｺｰﾃﾞｨﾈｰﾄ</v>
      </c>
      <c r="C61" s="27" t="s">
        <v>65</v>
      </c>
      <c r="D61" s="27" t="s">
        <v>65</v>
      </c>
      <c r="E61" s="27"/>
      <c r="F61" s="21">
        <v>91</v>
      </c>
      <c r="G61" s="21">
        <v>31</v>
      </c>
      <c r="H61" s="28">
        <f t="shared" si="1"/>
        <v>34.065934065934066</v>
      </c>
      <c r="I61" s="21">
        <v>142</v>
      </c>
      <c r="J61" s="21">
        <v>32</v>
      </c>
      <c r="K61" s="28">
        <f t="shared" si="11"/>
        <v>22.535211267605636</v>
      </c>
      <c r="L61" s="33" t="s">
        <v>65</v>
      </c>
      <c r="M61" s="33" t="s">
        <v>65</v>
      </c>
      <c r="N61" s="33"/>
      <c r="P61" s="21">
        <v>4058</v>
      </c>
      <c r="Q61" s="21">
        <v>2896</v>
      </c>
      <c r="R61" s="34">
        <f t="shared" si="12"/>
        <v>71.365204534253323</v>
      </c>
      <c r="S61" s="33" t="s">
        <v>66</v>
      </c>
      <c r="T61" s="33" t="s">
        <v>66</v>
      </c>
      <c r="U61" s="33"/>
      <c r="V61" s="20" t="s">
        <v>65</v>
      </c>
      <c r="W61" s="20" t="s">
        <v>65</v>
      </c>
      <c r="X61" s="20"/>
      <c r="Y61" s="24" t="s">
        <v>65</v>
      </c>
      <c r="Z61" s="24" t="s">
        <v>65</v>
      </c>
      <c r="AA61" s="24"/>
      <c r="AB61" s="11">
        <f t="shared" si="10"/>
        <v>4291</v>
      </c>
      <c r="AC61" s="11">
        <f t="shared" si="10"/>
        <v>2959</v>
      </c>
      <c r="AD61" s="12">
        <f t="shared" si="9"/>
        <v>68.958284782102069</v>
      </c>
      <c r="AE61" s="37" t="str">
        <f>ASC("ブライダルコーディネート")</f>
        <v>ﾌﾞﾗｲﾀﾞﾙｺｰﾃﾞｨﾈｰﾄ</v>
      </c>
    </row>
    <row r="62" spans="2:31" x14ac:dyDescent="0.15">
      <c r="B62" s="37" t="s">
        <v>71</v>
      </c>
      <c r="C62" s="27" t="s">
        <v>65</v>
      </c>
      <c r="D62" s="27" t="s">
        <v>65</v>
      </c>
      <c r="E62" s="27"/>
      <c r="F62" s="21">
        <v>42</v>
      </c>
      <c r="G62" s="21">
        <v>17</v>
      </c>
      <c r="H62" s="28">
        <f t="shared" si="1"/>
        <v>40.476190476190474</v>
      </c>
      <c r="I62" s="21">
        <v>409</v>
      </c>
      <c r="J62" s="21">
        <v>173</v>
      </c>
      <c r="K62" s="28">
        <f t="shared" si="11"/>
        <v>42.298288508557455</v>
      </c>
      <c r="L62" s="36" t="s">
        <v>65</v>
      </c>
      <c r="M62" s="36" t="s">
        <v>65</v>
      </c>
      <c r="N62" s="36"/>
      <c r="P62" s="21">
        <v>258</v>
      </c>
      <c r="Q62" s="21">
        <v>188</v>
      </c>
      <c r="R62" s="34">
        <f t="shared" si="12"/>
        <v>72.868217054263567</v>
      </c>
      <c r="S62" s="36" t="s">
        <v>66</v>
      </c>
      <c r="T62" s="36" t="s">
        <v>66</v>
      </c>
      <c r="U62" s="36"/>
      <c r="V62" s="30" t="s">
        <v>65</v>
      </c>
      <c r="W62" s="30" t="s">
        <v>65</v>
      </c>
      <c r="X62" s="30"/>
      <c r="Y62" s="31" t="s">
        <v>65</v>
      </c>
      <c r="Z62" s="31" t="s">
        <v>65</v>
      </c>
      <c r="AA62" s="31"/>
      <c r="AB62" s="11">
        <f t="shared" si="10"/>
        <v>709</v>
      </c>
      <c r="AC62" s="11">
        <f t="shared" si="10"/>
        <v>378</v>
      </c>
      <c r="AD62" s="12">
        <f t="shared" si="9"/>
        <v>53.314527503526087</v>
      </c>
      <c r="AE62" s="38" t="s">
        <v>71</v>
      </c>
    </row>
    <row r="63" spans="2:31" x14ac:dyDescent="0.15">
      <c r="B63" s="37" t="s">
        <v>72</v>
      </c>
      <c r="C63" s="27" t="s">
        <v>65</v>
      </c>
      <c r="D63" s="27" t="s">
        <v>65</v>
      </c>
      <c r="E63" s="27"/>
      <c r="F63" s="21">
        <v>947</v>
      </c>
      <c r="G63" s="21">
        <v>566</v>
      </c>
      <c r="H63" s="28">
        <f t="shared" si="1"/>
        <v>59.767687434002113</v>
      </c>
      <c r="I63" s="21">
        <v>267</v>
      </c>
      <c r="J63" s="21">
        <v>220</v>
      </c>
      <c r="K63" s="28">
        <f t="shared" si="11"/>
        <v>82.397003745318358</v>
      </c>
      <c r="L63" s="27" t="s">
        <v>65</v>
      </c>
      <c r="M63" s="27" t="s">
        <v>65</v>
      </c>
      <c r="N63" s="27"/>
      <c r="P63" s="27" t="s">
        <v>65</v>
      </c>
      <c r="Q63" s="27" t="s">
        <v>65</v>
      </c>
      <c r="R63" s="29"/>
      <c r="S63" s="27" t="s">
        <v>65</v>
      </c>
      <c r="T63" s="27" t="s">
        <v>65</v>
      </c>
      <c r="U63" s="27"/>
      <c r="V63" s="30" t="s">
        <v>65</v>
      </c>
      <c r="W63" s="30" t="s">
        <v>65</v>
      </c>
      <c r="X63" s="30"/>
      <c r="Y63" s="31" t="s">
        <v>65</v>
      </c>
      <c r="Z63" s="31" t="s">
        <v>65</v>
      </c>
      <c r="AA63" s="31"/>
      <c r="AB63" s="11">
        <f t="shared" si="10"/>
        <v>1214</v>
      </c>
      <c r="AC63" s="11">
        <f t="shared" si="10"/>
        <v>786</v>
      </c>
      <c r="AD63" s="12">
        <f t="shared" si="9"/>
        <v>64.744645799011536</v>
      </c>
      <c r="AE63" s="38" t="s">
        <v>72</v>
      </c>
    </row>
    <row r="64" spans="2:31" x14ac:dyDescent="0.15">
      <c r="B64" s="37" t="str">
        <f>ASC("ホテル・マネジメント")</f>
        <v>ﾎﾃﾙ･ﾏﾈｼﾞﾒﾝﾄ</v>
      </c>
      <c r="C64" s="27" t="s">
        <v>65</v>
      </c>
      <c r="D64" s="27" t="s">
        <v>65</v>
      </c>
      <c r="E64" s="27"/>
      <c r="F64" s="21">
        <v>14</v>
      </c>
      <c r="G64" s="21">
        <v>5</v>
      </c>
      <c r="H64" s="28">
        <f t="shared" si="1"/>
        <v>35.714285714285715</v>
      </c>
      <c r="I64" s="21">
        <v>59</v>
      </c>
      <c r="J64" s="21">
        <v>4</v>
      </c>
      <c r="K64" s="28">
        <f t="shared" si="11"/>
        <v>6.7796610169491522</v>
      </c>
      <c r="L64" s="27" t="s">
        <v>65</v>
      </c>
      <c r="M64" s="27" t="s">
        <v>65</v>
      </c>
      <c r="N64" s="27"/>
      <c r="P64" s="21">
        <v>318</v>
      </c>
      <c r="Q64" s="21">
        <v>22</v>
      </c>
      <c r="R64" s="39">
        <f t="shared" si="12"/>
        <v>6.9182389937106921</v>
      </c>
      <c r="S64" s="27" t="s">
        <v>66</v>
      </c>
      <c r="T64" s="27" t="s">
        <v>66</v>
      </c>
      <c r="U64" s="27"/>
      <c r="V64" s="30" t="s">
        <v>65</v>
      </c>
      <c r="W64" s="30" t="s">
        <v>65</v>
      </c>
      <c r="X64" s="30"/>
      <c r="Y64" s="31" t="s">
        <v>65</v>
      </c>
      <c r="Z64" s="31" t="s">
        <v>65</v>
      </c>
      <c r="AA64" s="31"/>
      <c r="AB64" s="11">
        <f t="shared" si="10"/>
        <v>391</v>
      </c>
      <c r="AC64" s="11">
        <f t="shared" si="10"/>
        <v>31</v>
      </c>
      <c r="AD64" s="12">
        <f t="shared" si="9"/>
        <v>7.9283887468030692</v>
      </c>
      <c r="AE64" s="37" t="str">
        <f>ASC("ホテル・マネジメント")</f>
        <v>ﾎﾃﾙ･ﾏﾈｼﾞﾒﾝﾄ</v>
      </c>
    </row>
    <row r="65" spans="2:31" x14ac:dyDescent="0.15">
      <c r="B65" s="37" t="str">
        <f>ASC("レストランサービス")</f>
        <v>ﾚｽﾄﾗﾝｻｰﾋﾞｽ</v>
      </c>
      <c r="C65" s="27" t="s">
        <v>65</v>
      </c>
      <c r="D65" s="27" t="s">
        <v>65</v>
      </c>
      <c r="E65" s="27"/>
      <c r="F65" s="21">
        <v>291</v>
      </c>
      <c r="G65" s="21">
        <v>89</v>
      </c>
      <c r="H65" s="28">
        <f t="shared" si="1"/>
        <v>30.584192439862544</v>
      </c>
      <c r="I65" s="21">
        <v>459</v>
      </c>
      <c r="J65" s="21">
        <v>196</v>
      </c>
      <c r="K65" s="28">
        <f t="shared" si="11"/>
        <v>42.701525054466231</v>
      </c>
      <c r="L65" s="33" t="s">
        <v>65</v>
      </c>
      <c r="M65" s="33" t="s">
        <v>65</v>
      </c>
      <c r="N65" s="33"/>
      <c r="P65" s="21">
        <v>3016</v>
      </c>
      <c r="Q65" s="21">
        <v>1539</v>
      </c>
      <c r="R65" s="34">
        <f t="shared" si="12"/>
        <v>51.027851458885941</v>
      </c>
      <c r="S65" s="33" t="s">
        <v>66</v>
      </c>
      <c r="T65" s="33" t="s">
        <v>66</v>
      </c>
      <c r="U65" s="33"/>
      <c r="V65" s="30" t="s">
        <v>65</v>
      </c>
      <c r="W65" s="30" t="s">
        <v>65</v>
      </c>
      <c r="X65" s="30"/>
      <c r="Y65" s="31" t="s">
        <v>65</v>
      </c>
      <c r="Z65" s="31" t="s">
        <v>65</v>
      </c>
      <c r="AA65" s="31"/>
      <c r="AB65" s="11">
        <f t="shared" si="10"/>
        <v>3766</v>
      </c>
      <c r="AC65" s="11">
        <f t="shared" si="10"/>
        <v>1824</v>
      </c>
      <c r="AD65" s="12">
        <f t="shared" si="9"/>
        <v>48.433351035581516</v>
      </c>
      <c r="AE65" s="38" t="str">
        <f>ASC("レストランサービス")</f>
        <v>ﾚｽﾄﾗﾝｻｰﾋﾞｽ</v>
      </c>
    </row>
    <row r="66" spans="2:31" x14ac:dyDescent="0.15">
      <c r="B66" s="40" t="str">
        <f>ASC("フィットネスクラブ・マネジメント")</f>
        <v>ﾌｨｯﾄﾈｽｸﾗﾌﾞ･ﾏﾈｼﾞﾒﾝﾄ</v>
      </c>
      <c r="C66" s="27" t="s">
        <v>65</v>
      </c>
      <c r="D66" s="27" t="s">
        <v>65</v>
      </c>
      <c r="E66" s="27"/>
      <c r="F66" s="21">
        <v>120</v>
      </c>
      <c r="G66" s="21">
        <v>19</v>
      </c>
      <c r="H66" s="28">
        <f t="shared" si="1"/>
        <v>15.833333333333332</v>
      </c>
      <c r="I66" s="21">
        <v>266</v>
      </c>
      <c r="J66" s="21">
        <v>106</v>
      </c>
      <c r="K66" s="28">
        <f t="shared" si="11"/>
        <v>39.849624060150376</v>
      </c>
      <c r="L66" s="27" t="s">
        <v>65</v>
      </c>
      <c r="M66" s="27" t="s">
        <v>73</v>
      </c>
      <c r="N66" s="27"/>
      <c r="P66" s="21">
        <v>2118</v>
      </c>
      <c r="Q66" s="21">
        <v>1043</v>
      </c>
      <c r="R66" s="34">
        <f t="shared" si="12"/>
        <v>49.244570349386215</v>
      </c>
      <c r="S66" s="27" t="s">
        <v>66</v>
      </c>
      <c r="T66" s="27" t="s">
        <v>66</v>
      </c>
      <c r="U66" s="27"/>
      <c r="V66" s="20" t="s">
        <v>65</v>
      </c>
      <c r="W66" s="20" t="s">
        <v>65</v>
      </c>
      <c r="X66" s="20"/>
      <c r="Y66" s="24" t="s">
        <v>65</v>
      </c>
      <c r="Z66" s="24" t="s">
        <v>65</v>
      </c>
      <c r="AA66" s="24"/>
      <c r="AB66" s="11">
        <f t="shared" si="10"/>
        <v>2504</v>
      </c>
      <c r="AC66" s="11">
        <f t="shared" si="10"/>
        <v>1168</v>
      </c>
      <c r="AD66" s="12">
        <f t="shared" si="9"/>
        <v>46.645367412140573</v>
      </c>
      <c r="AE66" s="38" t="str">
        <f>ASC("フィットネスクラブ・マネジメント")</f>
        <v>ﾌｨｯﾄﾈｽｸﾗﾌﾞ･ﾏﾈｼﾞﾒﾝﾄ</v>
      </c>
    </row>
    <row r="67" spans="2:31" x14ac:dyDescent="0.15">
      <c r="B67" s="37" t="s">
        <v>74</v>
      </c>
      <c r="C67" s="27" t="s">
        <v>65</v>
      </c>
      <c r="D67" s="27" t="s">
        <v>65</v>
      </c>
      <c r="E67" s="27"/>
      <c r="F67" s="21">
        <v>30</v>
      </c>
      <c r="G67" s="21">
        <v>17</v>
      </c>
      <c r="H67" s="28">
        <f t="shared" si="1"/>
        <v>56.666666666666664</v>
      </c>
      <c r="I67" s="21">
        <v>36</v>
      </c>
      <c r="J67" s="21">
        <v>17</v>
      </c>
      <c r="K67" s="28">
        <f t="shared" si="11"/>
        <v>47.222222222222221</v>
      </c>
      <c r="L67" s="27" t="s">
        <v>65</v>
      </c>
      <c r="M67" s="27" t="s">
        <v>73</v>
      </c>
      <c r="N67" s="27"/>
      <c r="P67" s="27" t="s">
        <v>65</v>
      </c>
      <c r="Q67" s="27" t="s">
        <v>65</v>
      </c>
      <c r="R67" s="29"/>
      <c r="S67" s="27" t="s">
        <v>65</v>
      </c>
      <c r="T67" s="27" t="s">
        <v>65</v>
      </c>
      <c r="U67" s="27"/>
      <c r="V67" s="30" t="s">
        <v>65</v>
      </c>
      <c r="W67" s="30" t="s">
        <v>65</v>
      </c>
      <c r="X67" s="30"/>
      <c r="Y67" s="31" t="s">
        <v>65</v>
      </c>
      <c r="Z67" s="31" t="s">
        <v>65</v>
      </c>
      <c r="AA67" s="31"/>
      <c r="AB67" s="11">
        <f t="shared" si="10"/>
        <v>66</v>
      </c>
      <c r="AC67" s="11">
        <f t="shared" si="10"/>
        <v>34</v>
      </c>
      <c r="AD67" s="12">
        <f t="shared" si="9"/>
        <v>51.515151515151516</v>
      </c>
      <c r="AE67" s="38" t="s">
        <v>74</v>
      </c>
    </row>
    <row r="68" spans="2:31" x14ac:dyDescent="0.15">
      <c r="B68" s="37" t="s">
        <v>75</v>
      </c>
      <c r="C68" s="41">
        <v>724</v>
      </c>
      <c r="D68" s="41">
        <v>174</v>
      </c>
      <c r="E68" s="39">
        <f>D68/C68*100</f>
        <v>24.033149171270718</v>
      </c>
      <c r="F68" s="21">
        <v>9582</v>
      </c>
      <c r="G68" s="21">
        <v>2892</v>
      </c>
      <c r="H68" s="28">
        <f t="shared" si="1"/>
        <v>30.181590482154043</v>
      </c>
      <c r="I68" s="21">
        <v>14737</v>
      </c>
      <c r="J68" s="21">
        <v>5129</v>
      </c>
      <c r="K68" s="28">
        <f t="shared" si="11"/>
        <v>34.803555676189184</v>
      </c>
      <c r="L68" s="42">
        <v>120</v>
      </c>
      <c r="M68" s="42">
        <v>1</v>
      </c>
      <c r="N68" s="12">
        <f>M68/L68*100</f>
        <v>0.83333333333333337</v>
      </c>
      <c r="P68" s="21">
        <v>6249</v>
      </c>
      <c r="Q68" s="21">
        <v>4799</v>
      </c>
      <c r="R68" s="12">
        <f t="shared" si="12"/>
        <v>76.796287405984955</v>
      </c>
      <c r="S68" s="42">
        <v>707</v>
      </c>
      <c r="T68" s="42">
        <v>165</v>
      </c>
      <c r="U68" s="12">
        <f>T68/S68*100</f>
        <v>23.338048090523341</v>
      </c>
      <c r="V68" s="11">
        <v>554</v>
      </c>
      <c r="W68" s="11">
        <v>508</v>
      </c>
      <c r="X68" s="43">
        <f>W68/V68*100</f>
        <v>91.696750902527086</v>
      </c>
      <c r="Y68" s="31" t="s">
        <v>65</v>
      </c>
      <c r="Z68" s="31" t="s">
        <v>65</v>
      </c>
      <c r="AA68" s="31"/>
      <c r="AB68" s="11">
        <f t="shared" si="10"/>
        <v>32673</v>
      </c>
      <c r="AC68" s="11">
        <f t="shared" si="10"/>
        <v>13668</v>
      </c>
      <c r="AD68" s="12">
        <f t="shared" si="9"/>
        <v>41.832705903957397</v>
      </c>
      <c r="AE68" s="38" t="s">
        <v>75</v>
      </c>
    </row>
    <row r="69" spans="2:31" x14ac:dyDescent="0.15">
      <c r="B69" s="37" t="s">
        <v>76</v>
      </c>
      <c r="C69" s="27" t="s">
        <v>65</v>
      </c>
      <c r="D69" s="27" t="s">
        <v>65</v>
      </c>
      <c r="E69" s="27"/>
      <c r="F69" s="21">
        <v>15</v>
      </c>
      <c r="G69" s="21">
        <v>5</v>
      </c>
      <c r="H69" s="28">
        <f t="shared" si="1"/>
        <v>33.333333333333329</v>
      </c>
      <c r="I69" s="21">
        <v>76</v>
      </c>
      <c r="J69" s="21">
        <v>35</v>
      </c>
      <c r="K69" s="28">
        <f t="shared" si="11"/>
        <v>46.05263157894737</v>
      </c>
      <c r="L69" s="33" t="s">
        <v>65</v>
      </c>
      <c r="M69" s="33" t="s">
        <v>65</v>
      </c>
      <c r="N69" s="33"/>
      <c r="P69" s="21">
        <v>305</v>
      </c>
      <c r="Q69" s="21">
        <v>156</v>
      </c>
      <c r="R69" s="34">
        <f t="shared" si="12"/>
        <v>51.147540983606554</v>
      </c>
      <c r="S69" s="33" t="s">
        <v>66</v>
      </c>
      <c r="T69" s="33" t="s">
        <v>66</v>
      </c>
      <c r="U69" s="33"/>
      <c r="V69" s="30" t="s">
        <v>65</v>
      </c>
      <c r="W69" s="30" t="s">
        <v>65</v>
      </c>
      <c r="X69" s="30"/>
      <c r="Y69" s="31" t="s">
        <v>65</v>
      </c>
      <c r="Z69" s="31" t="s">
        <v>65</v>
      </c>
      <c r="AA69" s="31"/>
      <c r="AB69" s="11">
        <f t="shared" si="10"/>
        <v>396</v>
      </c>
      <c r="AC69" s="11">
        <f t="shared" si="10"/>
        <v>196</v>
      </c>
      <c r="AD69" s="12">
        <f t="shared" si="9"/>
        <v>49.494949494949495</v>
      </c>
      <c r="AE69" s="38" t="s">
        <v>76</v>
      </c>
    </row>
    <row r="70" spans="2:31" x14ac:dyDescent="0.15">
      <c r="B70" s="37" t="s">
        <v>77</v>
      </c>
      <c r="C70" s="27" t="s">
        <v>65</v>
      </c>
      <c r="D70" s="27" t="s">
        <v>65</v>
      </c>
      <c r="E70" s="27"/>
      <c r="F70" s="21">
        <v>56</v>
      </c>
      <c r="G70" s="21">
        <v>35</v>
      </c>
      <c r="H70" s="28">
        <f>G70/F70*100</f>
        <v>62.5</v>
      </c>
      <c r="I70" s="21">
        <v>97</v>
      </c>
      <c r="J70" s="21">
        <v>43</v>
      </c>
      <c r="K70" s="28">
        <f t="shared" si="11"/>
        <v>44.329896907216494</v>
      </c>
      <c r="L70" s="27" t="s">
        <v>65</v>
      </c>
      <c r="M70" s="27" t="s">
        <v>65</v>
      </c>
      <c r="N70" s="27"/>
      <c r="P70" s="27" t="s">
        <v>65</v>
      </c>
      <c r="Q70" s="27" t="s">
        <v>65</v>
      </c>
      <c r="R70" s="29"/>
      <c r="S70" s="27" t="s">
        <v>65</v>
      </c>
      <c r="T70" s="27" t="s">
        <v>65</v>
      </c>
      <c r="U70" s="27"/>
      <c r="V70" s="30" t="s">
        <v>65</v>
      </c>
      <c r="W70" s="30" t="s">
        <v>65</v>
      </c>
      <c r="X70" s="30"/>
      <c r="Y70" s="31" t="s">
        <v>65</v>
      </c>
      <c r="Z70" s="31" t="s">
        <v>65</v>
      </c>
      <c r="AA70" s="31"/>
      <c r="AB70" s="44">
        <f t="shared" si="10"/>
        <v>153</v>
      </c>
      <c r="AC70" s="44">
        <f t="shared" si="10"/>
        <v>78</v>
      </c>
      <c r="AD70" s="12">
        <f t="shared" si="9"/>
        <v>50.980392156862742</v>
      </c>
      <c r="AE70" s="38" t="s">
        <v>77</v>
      </c>
    </row>
    <row r="71" spans="2:31" x14ac:dyDescent="0.15">
      <c r="B71" s="37" t="s">
        <v>78</v>
      </c>
      <c r="C71" s="27" t="s">
        <v>65</v>
      </c>
      <c r="D71" s="27" t="s">
        <v>65</v>
      </c>
      <c r="E71" s="27"/>
      <c r="F71" s="27" t="s">
        <v>65</v>
      </c>
      <c r="G71" s="27" t="s">
        <v>65</v>
      </c>
      <c r="H71" s="45"/>
      <c r="I71" s="27" t="s">
        <v>65</v>
      </c>
      <c r="J71" s="27" t="s">
        <v>65</v>
      </c>
      <c r="K71" s="28"/>
      <c r="L71" s="27" t="s">
        <v>65</v>
      </c>
      <c r="M71" s="27" t="s">
        <v>65</v>
      </c>
      <c r="N71" s="27"/>
      <c r="P71" s="27" t="s">
        <v>65</v>
      </c>
      <c r="Q71" s="27" t="s">
        <v>65</v>
      </c>
      <c r="R71" s="29"/>
      <c r="S71" s="27" t="s">
        <v>65</v>
      </c>
      <c r="T71" s="27" t="s">
        <v>65</v>
      </c>
      <c r="U71" s="27"/>
      <c r="V71" s="30" t="s">
        <v>65</v>
      </c>
      <c r="W71" s="30" t="s">
        <v>65</v>
      </c>
      <c r="X71" s="30"/>
      <c r="Y71" s="46">
        <v>651</v>
      </c>
      <c r="Z71" s="46">
        <v>295</v>
      </c>
      <c r="AA71" s="47">
        <f>Z71/Y71*100</f>
        <v>45.314900153609834</v>
      </c>
      <c r="AB71" s="11">
        <f t="shared" si="10"/>
        <v>651</v>
      </c>
      <c r="AC71" s="11">
        <f t="shared" si="10"/>
        <v>295</v>
      </c>
      <c r="AD71" s="12">
        <f>AC71/AB71*100</f>
        <v>45.314900153609834</v>
      </c>
      <c r="AE71" s="38" t="s">
        <v>78</v>
      </c>
    </row>
    <row r="72" spans="2:31" x14ac:dyDescent="0.15">
      <c r="B72" s="37" t="str">
        <f>ASC("ビルクリーニング")</f>
        <v>ﾋﾞﾙｸﾘｰﾆﾝｸﾞ</v>
      </c>
      <c r="C72" s="27" t="s">
        <v>65</v>
      </c>
      <c r="D72" s="27" t="s">
        <v>65</v>
      </c>
      <c r="E72" s="27"/>
      <c r="F72" s="48">
        <v>1761</v>
      </c>
      <c r="G72" s="48">
        <v>729</v>
      </c>
      <c r="H72" s="28">
        <f>G72/F72*100</f>
        <v>41.396933560477002</v>
      </c>
      <c r="I72" s="48">
        <v>657</v>
      </c>
      <c r="J72" s="48">
        <v>250</v>
      </c>
      <c r="K72" s="28">
        <f t="shared" si="11"/>
        <v>38.051750380517504</v>
      </c>
      <c r="L72" s="42">
        <v>154</v>
      </c>
      <c r="M72" s="42">
        <v>7</v>
      </c>
      <c r="N72" s="12">
        <f>M72/L72*100</f>
        <v>4.5454545454545459</v>
      </c>
      <c r="P72" s="48">
        <v>1041</v>
      </c>
      <c r="Q72" s="48">
        <v>660</v>
      </c>
      <c r="R72" s="12">
        <f t="shared" si="12"/>
        <v>63.400576368876081</v>
      </c>
      <c r="S72" s="48">
        <v>2135</v>
      </c>
      <c r="T72" s="48">
        <v>1031</v>
      </c>
      <c r="U72" s="12">
        <f>T72/S72*100</f>
        <v>48.2903981264637</v>
      </c>
      <c r="V72" s="11">
        <v>1468</v>
      </c>
      <c r="W72" s="11">
        <v>1243</v>
      </c>
      <c r="X72" s="39">
        <f>W72/V72*100</f>
        <v>84.673024523160763</v>
      </c>
      <c r="Y72" s="31" t="s">
        <v>65</v>
      </c>
      <c r="Z72" s="31" t="s">
        <v>65</v>
      </c>
      <c r="AA72" s="31"/>
      <c r="AB72" s="49">
        <f t="shared" si="10"/>
        <v>7216</v>
      </c>
      <c r="AC72" s="49">
        <f t="shared" si="10"/>
        <v>3920</v>
      </c>
      <c r="AD72" s="12">
        <f>AC72/AB72*100</f>
        <v>54.323725055432369</v>
      </c>
      <c r="AE72" s="38" t="str">
        <f>ASC("ビルクリーニング")</f>
        <v>ﾋﾞﾙｸﾘｰﾆﾝｸﾞ</v>
      </c>
    </row>
    <row r="73" spans="2:31" x14ac:dyDescent="0.15">
      <c r="B73" s="50" t="str">
        <f>ASC("ハウスクリーニング")</f>
        <v>ﾊｳｽｸﾘｰﾆﾝｸﾞ</v>
      </c>
      <c r="C73" s="27" t="s">
        <v>65</v>
      </c>
      <c r="D73" s="27" t="s">
        <v>65</v>
      </c>
      <c r="E73" s="27"/>
      <c r="F73" s="27" t="s">
        <v>65</v>
      </c>
      <c r="G73" s="27" t="s">
        <v>65</v>
      </c>
      <c r="H73" s="45"/>
      <c r="I73" s="27" t="s">
        <v>65</v>
      </c>
      <c r="J73" s="27" t="s">
        <v>65</v>
      </c>
      <c r="K73" s="28"/>
      <c r="L73" s="27" t="s">
        <v>65</v>
      </c>
      <c r="M73" s="27" t="s">
        <v>65</v>
      </c>
      <c r="N73" s="27"/>
      <c r="P73" s="27" t="s">
        <v>65</v>
      </c>
      <c r="Q73" s="27" t="s">
        <v>65</v>
      </c>
      <c r="R73" s="29"/>
      <c r="S73" s="27" t="s">
        <v>65</v>
      </c>
      <c r="T73" s="27" t="s">
        <v>65</v>
      </c>
      <c r="U73" s="27"/>
      <c r="V73" s="30" t="s">
        <v>65</v>
      </c>
      <c r="W73" s="30" t="s">
        <v>65</v>
      </c>
      <c r="X73" s="30"/>
      <c r="Y73" s="46">
        <v>178</v>
      </c>
      <c r="Z73" s="46">
        <v>42</v>
      </c>
      <c r="AA73" s="47">
        <f>Z73/Y73*100</f>
        <v>23.595505617977526</v>
      </c>
      <c r="AB73" s="11">
        <f t="shared" si="10"/>
        <v>178</v>
      </c>
      <c r="AC73" s="11">
        <f t="shared" si="10"/>
        <v>42</v>
      </c>
      <c r="AD73" s="12">
        <f>AC73/AB73*100</f>
        <v>23.595505617977526</v>
      </c>
      <c r="AE73" s="51" t="str">
        <f>ASC("ハウスクリーニング")</f>
        <v>ﾊｳｽｸﾘｰﾆﾝｸﾞ</v>
      </c>
    </row>
    <row r="74" spans="2:31" ht="14.25" thickBot="1" x14ac:dyDescent="0.2">
      <c r="B74" s="52" t="s">
        <v>79</v>
      </c>
      <c r="C74" s="53">
        <f>SUM(C54:C73)</f>
        <v>724</v>
      </c>
      <c r="D74" s="53">
        <f>SUM(D54:D73)</f>
        <v>174</v>
      </c>
      <c r="E74" s="17">
        <f>D74/C74*100</f>
        <v>24.033149171270718</v>
      </c>
      <c r="F74" s="54">
        <f>SUM(F54:F73)</f>
        <v>51754</v>
      </c>
      <c r="G74" s="54">
        <f>SUM(G54:G73)</f>
        <v>13249</v>
      </c>
      <c r="H74" s="55">
        <f>G74/F74*100</f>
        <v>25.599953626772809</v>
      </c>
      <c r="I74" s="54">
        <f>SUM(I54:I73)</f>
        <v>294500</v>
      </c>
      <c r="J74" s="54">
        <f>SUM(J54:J73)</f>
        <v>75109</v>
      </c>
      <c r="K74" s="56">
        <f>J74/I74*100</f>
        <v>25.503904923599318</v>
      </c>
      <c r="L74" s="54">
        <f>SUM(L54:L73)</f>
        <v>274</v>
      </c>
      <c r="M74" s="54">
        <f>SUM(M54:M73)</f>
        <v>8</v>
      </c>
      <c r="N74" s="57">
        <f>M74/L74*100</f>
        <v>2.9197080291970803</v>
      </c>
      <c r="P74" s="54">
        <f>SUM(P54:P73)</f>
        <v>277701</v>
      </c>
      <c r="Q74" s="54">
        <f>SUM(Q54:Q73)</f>
        <v>144081</v>
      </c>
      <c r="R74" s="58">
        <f>Q74/P74*100</f>
        <v>51.883500599565721</v>
      </c>
      <c r="S74" s="54">
        <f>SUM(S54:S73)</f>
        <v>2842</v>
      </c>
      <c r="T74" s="54">
        <f>SUM(T54:T73)</f>
        <v>1196</v>
      </c>
      <c r="U74" s="57">
        <f>100*T74/S74</f>
        <v>42.083040112596763</v>
      </c>
      <c r="V74" s="54">
        <f>SUM(V54:V73)</f>
        <v>2022</v>
      </c>
      <c r="W74" s="54">
        <f>SUM(W54:W73)</f>
        <v>1751</v>
      </c>
      <c r="X74" s="59">
        <f>W74/V74*100</f>
        <v>86.597428288822954</v>
      </c>
      <c r="Y74" s="54">
        <f>SUM(Y54:Y73)</f>
        <v>829</v>
      </c>
      <c r="Z74" s="54">
        <f>SUM(Z54:Z73)</f>
        <v>337</v>
      </c>
      <c r="AA74" s="59">
        <f>Z74/Y74*100</f>
        <v>40.651387213510255</v>
      </c>
      <c r="AB74" s="16">
        <f t="shared" si="10"/>
        <v>630646</v>
      </c>
      <c r="AC74" s="16">
        <f t="shared" si="10"/>
        <v>235905</v>
      </c>
      <c r="AD74" s="17">
        <f>AC74/AB74*100</f>
        <v>37.406881198009664</v>
      </c>
      <c r="AE74" s="52" t="s">
        <v>79</v>
      </c>
    </row>
    <row r="75" spans="2:31" x14ac:dyDescent="0.15">
      <c r="B75" s="60" t="s">
        <v>80</v>
      </c>
      <c r="C75" s="61">
        <f>C53+C74</f>
        <v>4424</v>
      </c>
      <c r="D75" s="61">
        <f>D53+D74</f>
        <v>1418</v>
      </c>
      <c r="E75" s="23">
        <f>D75/C75*100</f>
        <v>32.052441229656417</v>
      </c>
      <c r="F75" s="61">
        <f>F53+F74</f>
        <v>93393</v>
      </c>
      <c r="G75" s="61">
        <f>G53+G74</f>
        <v>32365</v>
      </c>
      <c r="H75" s="23">
        <f>G75/F75*100</f>
        <v>34.65463150343173</v>
      </c>
      <c r="I75" s="61">
        <f>I53+I74</f>
        <v>342671</v>
      </c>
      <c r="J75" s="61">
        <f>J53+J74</f>
        <v>99140</v>
      </c>
      <c r="K75" s="23">
        <f>J75/I75*100</f>
        <v>28.931540748998309</v>
      </c>
      <c r="L75" s="61">
        <f>L53+L74</f>
        <v>12419</v>
      </c>
      <c r="M75" s="61">
        <f>M53+M74</f>
        <v>233</v>
      </c>
      <c r="N75" s="62">
        <f>100*M75/L75</f>
        <v>1.8761575006039133</v>
      </c>
      <c r="P75" s="63">
        <f>P53+P74</f>
        <v>305230</v>
      </c>
      <c r="Q75" s="63">
        <f>Q53+Q74</f>
        <v>163059</v>
      </c>
      <c r="R75" s="62">
        <f>100*Q75/P75</f>
        <v>53.421682010287327</v>
      </c>
      <c r="S75" s="61">
        <f>S53+S74</f>
        <v>54135</v>
      </c>
      <c r="T75" s="61">
        <f>T53+T74</f>
        <v>14539</v>
      </c>
      <c r="U75" s="62">
        <f>100*T75/S75</f>
        <v>26.856931744712295</v>
      </c>
      <c r="V75" s="63">
        <f>V53+V74</f>
        <v>54727</v>
      </c>
      <c r="W75" s="63">
        <f>W53+W74</f>
        <v>47603</v>
      </c>
      <c r="X75" s="62">
        <f>100*W75/V75</f>
        <v>86.982659382023499</v>
      </c>
      <c r="Y75" s="63">
        <f>Y53+Y74</f>
        <v>2520</v>
      </c>
      <c r="Z75" s="63">
        <f>Z53+Z74</f>
        <v>1284</v>
      </c>
      <c r="AA75" s="62">
        <f>100*Z75/Y75</f>
        <v>50.952380952380949</v>
      </c>
      <c r="AB75" s="63">
        <f t="shared" si="10"/>
        <v>869519</v>
      </c>
      <c r="AC75" s="63">
        <f t="shared" si="10"/>
        <v>359641</v>
      </c>
      <c r="AD75" s="64">
        <f>AC75/AB75*100</f>
        <v>41.360913332543625</v>
      </c>
      <c r="AE75" s="65" t="s">
        <v>80</v>
      </c>
    </row>
    <row r="76" spans="2:31" x14ac:dyDescent="0.15">
      <c r="B76" s="66"/>
      <c r="C76" s="67"/>
      <c r="D76" s="67"/>
      <c r="E76" s="68"/>
      <c r="F76" s="67"/>
      <c r="G76" s="67"/>
      <c r="H76" s="68"/>
      <c r="I76" s="67"/>
      <c r="J76" s="67"/>
      <c r="K76" s="68"/>
      <c r="L76" s="67"/>
      <c r="M76" s="67"/>
      <c r="N76" s="68"/>
      <c r="P76" s="67"/>
      <c r="Q76" s="67"/>
      <c r="R76" s="68"/>
      <c r="S76" s="67"/>
      <c r="T76" s="67"/>
      <c r="U76" s="68"/>
      <c r="V76" s="68"/>
      <c r="W76" s="68"/>
      <c r="X76" s="68"/>
      <c r="Y76" s="67"/>
      <c r="Z76" s="67"/>
      <c r="AA76" s="68"/>
      <c r="AB76" s="67"/>
      <c r="AC76" s="69"/>
      <c r="AD76" s="68"/>
      <c r="AE76" s="66"/>
    </row>
    <row r="77" spans="2:31" x14ac:dyDescent="0.15">
      <c r="V77" s="70"/>
      <c r="W77" s="70"/>
      <c r="X77" s="70"/>
      <c r="Y77" s="67"/>
    </row>
    <row r="78" spans="2:31" x14ac:dyDescent="0.15">
      <c r="V78" s="2"/>
      <c r="W78" s="2"/>
      <c r="X78" s="2"/>
    </row>
    <row r="79" spans="2:31" x14ac:dyDescent="0.15">
      <c r="M79" s="3"/>
      <c r="T79" s="3"/>
      <c r="AC79" s="3"/>
    </row>
    <row r="81" spans="4:29" x14ac:dyDescent="0.15">
      <c r="K81" s="2"/>
    </row>
    <row r="82" spans="4:29" x14ac:dyDescent="0.15">
      <c r="K82" s="2"/>
    </row>
    <row r="83" spans="4:29" x14ac:dyDescent="0.15">
      <c r="D83" s="3"/>
      <c r="E83" s="2"/>
      <c r="G83" s="3"/>
      <c r="H83" s="2"/>
      <c r="J83" s="3"/>
      <c r="K83" s="2"/>
      <c r="M83" s="3"/>
      <c r="N83" s="2"/>
      <c r="Q83" s="3"/>
      <c r="R83" s="2"/>
      <c r="T83" s="3"/>
      <c r="U83" s="2"/>
      <c r="V83" s="2"/>
      <c r="W83" s="2"/>
      <c r="X83" s="2"/>
      <c r="Z83" s="3"/>
      <c r="AA83" s="2"/>
      <c r="AC83" s="3"/>
    </row>
    <row r="84" spans="4:29" x14ac:dyDescent="0.15">
      <c r="D84" s="3"/>
      <c r="E84" s="2"/>
      <c r="G84" s="3"/>
      <c r="H84" s="2"/>
      <c r="J84" s="3"/>
      <c r="K84" s="2"/>
      <c r="M84" s="3"/>
      <c r="N84" s="2"/>
      <c r="Q84" s="3"/>
      <c r="R84" s="2"/>
      <c r="T84" s="3"/>
      <c r="U84" s="2"/>
      <c r="V84" s="2"/>
      <c r="W84" s="2"/>
      <c r="X84" s="2"/>
      <c r="Z84" s="3"/>
      <c r="AA84" s="2"/>
      <c r="AC84" s="3"/>
    </row>
    <row r="85" spans="4:29" x14ac:dyDescent="0.15">
      <c r="D85" s="3"/>
      <c r="E85" s="2"/>
      <c r="G85" s="3"/>
      <c r="H85" s="2"/>
      <c r="J85" s="3"/>
      <c r="M85" s="3"/>
      <c r="N85" s="2"/>
      <c r="Q85" s="3"/>
      <c r="R85" s="2"/>
      <c r="T85" s="3"/>
      <c r="U85" s="2"/>
      <c r="V85" s="2"/>
      <c r="W85" s="2"/>
      <c r="X85" s="2"/>
      <c r="Z85" s="3"/>
      <c r="AA85" s="2"/>
      <c r="AC85" s="3"/>
    </row>
    <row r="86" spans="4:29" x14ac:dyDescent="0.15">
      <c r="D86" s="3"/>
      <c r="E86" s="2"/>
      <c r="G86" s="3"/>
      <c r="H86" s="2"/>
      <c r="J86" s="3"/>
      <c r="M86" s="3"/>
      <c r="N86" s="2"/>
      <c r="Q86" s="3"/>
      <c r="R86" s="2"/>
      <c r="T86" s="3"/>
      <c r="U86" s="2"/>
      <c r="V86" s="2"/>
      <c r="W86" s="2"/>
      <c r="X86" s="2"/>
      <c r="Z86" s="3"/>
      <c r="AA86" s="2"/>
      <c r="AC86" s="3"/>
    </row>
  </sheetData>
  <mergeCells count="1">
    <mergeCell ref="V3:X3"/>
  </mergeCells>
  <phoneticPr fontId="3"/>
  <pageMargins left="0.7" right="0.7" top="0.75" bottom="0.75" header="0.3" footer="0.3"/>
  <pageSetup paperSize="9" scale="70" orientation="portrait" r:id="rId1"/>
  <colBreaks count="1" manualBreakCount="1">
    <brk id="14" max="1048575" man="1"/>
  </colBreaks>
  <ignoredErrors>
    <ignoredError sqref="E74:E75 H74:H75 K74:K75 R74:R75 U74:U75 X74:X75 AA53:AC53 X53 U53 R53 K53 H53 E5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都道府県別（第９表）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2024-04-24T07:57:57Z</dcterms:created>
  <dcterms:modified xsi:type="dcterms:W3CDTF">2024-04-25T01:20:45Z</dcterms:modified>
</cp:coreProperties>
</file>