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filterPrivacy="1" defaultThemeVersion="166925"/>
  <xr:revisionPtr revIDLastSave="4" documentId="8_{5AFA9311-39EC-46DA-993B-AD750F7C4A81}" xr6:coauthVersionLast="47" xr6:coauthVersionMax="47" xr10:uidLastSave="{58C07D91-DE27-43EE-B62E-97E3E303EF73}"/>
  <bookViews>
    <workbookView xWindow="-120" yWindow="-120" windowWidth="29040" windowHeight="15840" xr2:uid="{86859B9A-7051-4982-952D-8EE3E8AD6CAB}"/>
  </bookViews>
  <sheets>
    <sheet name="都道府県別（第９表）" sheetId="1" r:id="rId1"/>
  </sheets>
  <definedNames>
    <definedName name="_xlnm.Print_Area" localSheetId="0">'都道府県別（第９表）'!$A$1:$AE$76</definedName>
    <definedName name="政令順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75" i="1" l="1"/>
  <c r="G75" i="1"/>
  <c r="Z74" i="1"/>
  <c r="AA74" i="1" s="1"/>
  <c r="Y74" i="1"/>
  <c r="W74" i="1"/>
  <c r="X74" i="1" s="1"/>
  <c r="V74" i="1"/>
  <c r="T74" i="1"/>
  <c r="U74" i="1" s="1"/>
  <c r="S74" i="1"/>
  <c r="R74" i="1"/>
  <c r="Q74" i="1"/>
  <c r="P74" i="1"/>
  <c r="N74" i="1"/>
  <c r="M74" i="1"/>
  <c r="L74" i="1"/>
  <c r="J74" i="1"/>
  <c r="K74" i="1" s="1"/>
  <c r="I74" i="1"/>
  <c r="G74" i="1"/>
  <c r="H74" i="1" s="1"/>
  <c r="F74" i="1"/>
  <c r="D74" i="1"/>
  <c r="E74" i="1" s="1"/>
  <c r="C74" i="1"/>
  <c r="AB74" i="1" s="1"/>
  <c r="AE73" i="1"/>
  <c r="AD73" i="1"/>
  <c r="AC73" i="1"/>
  <c r="AB73" i="1"/>
  <c r="AA73" i="1"/>
  <c r="B73" i="1"/>
  <c r="AE72" i="1"/>
  <c r="AC72" i="1"/>
  <c r="AD72" i="1" s="1"/>
  <c r="AB72" i="1"/>
  <c r="X72" i="1"/>
  <c r="U72" i="1"/>
  <c r="R72" i="1"/>
  <c r="N72" i="1"/>
  <c r="K72" i="1"/>
  <c r="H72" i="1"/>
  <c r="B72" i="1"/>
  <c r="AD71" i="1"/>
  <c r="AC71" i="1"/>
  <c r="AB71" i="1"/>
  <c r="AA71" i="1"/>
  <c r="AC70" i="1"/>
  <c r="AD70" i="1" s="1"/>
  <c r="AB70" i="1"/>
  <c r="K70" i="1"/>
  <c r="H70" i="1"/>
  <c r="AC69" i="1"/>
  <c r="AD69" i="1" s="1"/>
  <c r="AB69" i="1"/>
  <c r="R69" i="1"/>
  <c r="K69" i="1"/>
  <c r="H69" i="1"/>
  <c r="AD68" i="1"/>
  <c r="AC68" i="1"/>
  <c r="AB68" i="1"/>
  <c r="X68" i="1"/>
  <c r="U68" i="1"/>
  <c r="R68" i="1"/>
  <c r="N68" i="1"/>
  <c r="K68" i="1"/>
  <c r="H68" i="1"/>
  <c r="E68" i="1"/>
  <c r="AC67" i="1"/>
  <c r="AD67" i="1" s="1"/>
  <c r="AB67" i="1"/>
  <c r="K67" i="1"/>
  <c r="H67" i="1"/>
  <c r="AE66" i="1"/>
  <c r="AD66" i="1"/>
  <c r="AC66" i="1"/>
  <c r="AB66" i="1"/>
  <c r="R66" i="1"/>
  <c r="K66" i="1"/>
  <c r="H66" i="1"/>
  <c r="B66" i="1"/>
  <c r="AE65" i="1"/>
  <c r="AD65" i="1"/>
  <c r="AC65" i="1"/>
  <c r="AB65" i="1"/>
  <c r="R65" i="1"/>
  <c r="K65" i="1"/>
  <c r="H65" i="1"/>
  <c r="B65" i="1"/>
  <c r="AE64" i="1"/>
  <c r="AD64" i="1"/>
  <c r="AC64" i="1"/>
  <c r="AB64" i="1"/>
  <c r="R64" i="1"/>
  <c r="K64" i="1"/>
  <c r="H64" i="1"/>
  <c r="B64" i="1"/>
  <c r="AC63" i="1"/>
  <c r="AD63" i="1" s="1"/>
  <c r="AB63" i="1"/>
  <c r="K63" i="1"/>
  <c r="H63" i="1"/>
  <c r="AC62" i="1"/>
  <c r="AD62" i="1" s="1"/>
  <c r="AB62" i="1"/>
  <c r="R62" i="1"/>
  <c r="K62" i="1"/>
  <c r="H62" i="1"/>
  <c r="AE61" i="1"/>
  <c r="AC61" i="1"/>
  <c r="AD61" i="1" s="1"/>
  <c r="AB61" i="1"/>
  <c r="R61" i="1"/>
  <c r="K61" i="1"/>
  <c r="H61" i="1"/>
  <c r="B61" i="1"/>
  <c r="AD60" i="1"/>
  <c r="AC60" i="1"/>
  <c r="AB60" i="1"/>
  <c r="R60" i="1"/>
  <c r="K60" i="1"/>
  <c r="H60" i="1"/>
  <c r="AC59" i="1"/>
  <c r="AB59" i="1"/>
  <c r="AD59" i="1" s="1"/>
  <c r="R59" i="1"/>
  <c r="K59" i="1"/>
  <c r="H59" i="1"/>
  <c r="AC58" i="1"/>
  <c r="AD58" i="1" s="1"/>
  <c r="AB58" i="1"/>
  <c r="K58" i="1"/>
  <c r="H58" i="1"/>
  <c r="AE57" i="1"/>
  <c r="AC57" i="1"/>
  <c r="AD57" i="1" s="1"/>
  <c r="AB57" i="1"/>
  <c r="R57" i="1"/>
  <c r="K57" i="1"/>
  <c r="H57" i="1"/>
  <c r="B57" i="1"/>
  <c r="AD56" i="1"/>
  <c r="AC56" i="1"/>
  <c r="AB56" i="1"/>
  <c r="R56" i="1"/>
  <c r="K56" i="1"/>
  <c r="H56" i="1"/>
  <c r="AE55" i="1"/>
  <c r="AD55" i="1"/>
  <c r="AC55" i="1"/>
  <c r="AB55" i="1"/>
  <c r="K55" i="1"/>
  <c r="H55" i="1"/>
  <c r="B55" i="1"/>
  <c r="AC54" i="1"/>
  <c r="AB54" i="1"/>
  <c r="AD54" i="1" s="1"/>
  <c r="R54" i="1"/>
  <c r="K54" i="1"/>
  <c r="H54" i="1"/>
  <c r="Z53" i="1"/>
  <c r="Z75" i="1" s="1"/>
  <c r="AA75" i="1" s="1"/>
  <c r="Y53" i="1"/>
  <c r="Y75" i="1" s="1"/>
  <c r="W53" i="1"/>
  <c r="X53" i="1" s="1"/>
  <c r="V53" i="1"/>
  <c r="V75" i="1" s="1"/>
  <c r="U53" i="1"/>
  <c r="T53" i="1"/>
  <c r="T75" i="1" s="1"/>
  <c r="S53" i="1"/>
  <c r="S75" i="1" s="1"/>
  <c r="R53" i="1"/>
  <c r="Q53" i="1"/>
  <c r="Q75" i="1" s="1"/>
  <c r="R75" i="1" s="1"/>
  <c r="P53" i="1"/>
  <c r="M53" i="1"/>
  <c r="M75" i="1" s="1"/>
  <c r="L53" i="1"/>
  <c r="L75" i="1" s="1"/>
  <c r="J53" i="1"/>
  <c r="J75" i="1" s="1"/>
  <c r="I53" i="1"/>
  <c r="I75" i="1" s="1"/>
  <c r="H53" i="1"/>
  <c r="G53" i="1"/>
  <c r="F53" i="1"/>
  <c r="F75" i="1" s="1"/>
  <c r="D53" i="1"/>
  <c r="D75" i="1" s="1"/>
  <c r="C53" i="1"/>
  <c r="C75" i="1" s="1"/>
  <c r="AC52" i="1"/>
  <c r="AD52" i="1" s="1"/>
  <c r="AB52" i="1"/>
  <c r="AA52" i="1"/>
  <c r="X52" i="1"/>
  <c r="U52" i="1"/>
  <c r="R52" i="1"/>
  <c r="N52" i="1"/>
  <c r="K52" i="1"/>
  <c r="H52" i="1"/>
  <c r="E52" i="1"/>
  <c r="AC51" i="1"/>
  <c r="AD51" i="1" s="1"/>
  <c r="AB51" i="1"/>
  <c r="AA51" i="1"/>
  <c r="X51" i="1"/>
  <c r="U51" i="1"/>
  <c r="R51" i="1"/>
  <c r="N51" i="1"/>
  <c r="K51" i="1"/>
  <c r="H51" i="1"/>
  <c r="E51" i="1"/>
  <c r="AD50" i="1"/>
  <c r="AC50" i="1"/>
  <c r="AB50" i="1"/>
  <c r="AA50" i="1"/>
  <c r="X50" i="1"/>
  <c r="U50" i="1"/>
  <c r="R50" i="1"/>
  <c r="N50" i="1"/>
  <c r="K50" i="1"/>
  <c r="H50" i="1"/>
  <c r="E50" i="1"/>
  <c r="AD49" i="1"/>
  <c r="AC49" i="1"/>
  <c r="AB49" i="1"/>
  <c r="AA49" i="1"/>
  <c r="X49" i="1"/>
  <c r="U49" i="1"/>
  <c r="R49" i="1"/>
  <c r="N49" i="1"/>
  <c r="K49" i="1"/>
  <c r="H49" i="1"/>
  <c r="E49" i="1"/>
  <c r="AC48" i="1"/>
  <c r="AD48" i="1" s="1"/>
  <c r="AB48" i="1"/>
  <c r="AA48" i="1"/>
  <c r="X48" i="1"/>
  <c r="U48" i="1"/>
  <c r="R48" i="1"/>
  <c r="N48" i="1"/>
  <c r="K48" i="1"/>
  <c r="H48" i="1"/>
  <c r="E48" i="1"/>
  <c r="AC47" i="1"/>
  <c r="AB47" i="1"/>
  <c r="AD47" i="1" s="1"/>
  <c r="AA47" i="1"/>
  <c r="X47" i="1"/>
  <c r="U47" i="1"/>
  <c r="R47" i="1"/>
  <c r="N47" i="1"/>
  <c r="K47" i="1"/>
  <c r="H47" i="1"/>
  <c r="E47" i="1"/>
  <c r="AD46" i="1"/>
  <c r="AC46" i="1"/>
  <c r="AB46" i="1"/>
  <c r="AA46" i="1"/>
  <c r="X46" i="1"/>
  <c r="U46" i="1"/>
  <c r="R46" i="1"/>
  <c r="N46" i="1"/>
  <c r="K46" i="1"/>
  <c r="H46" i="1"/>
  <c r="E46" i="1"/>
  <c r="AC45" i="1"/>
  <c r="AD45" i="1" s="1"/>
  <c r="AB45" i="1"/>
  <c r="AA45" i="1"/>
  <c r="X45" i="1"/>
  <c r="U45" i="1"/>
  <c r="R45" i="1"/>
  <c r="N45" i="1"/>
  <c r="K45" i="1"/>
  <c r="H45" i="1"/>
  <c r="E45" i="1"/>
  <c r="AC44" i="1"/>
  <c r="AD44" i="1" s="1"/>
  <c r="AB44" i="1"/>
  <c r="AA44" i="1"/>
  <c r="X44" i="1"/>
  <c r="U44" i="1"/>
  <c r="R44" i="1"/>
  <c r="N44" i="1"/>
  <c r="K44" i="1"/>
  <c r="H44" i="1"/>
  <c r="E44" i="1"/>
  <c r="AC43" i="1"/>
  <c r="AD43" i="1" s="1"/>
  <c r="AB43" i="1"/>
  <c r="X43" i="1"/>
  <c r="U43" i="1"/>
  <c r="R43" i="1"/>
  <c r="N43" i="1"/>
  <c r="K43" i="1"/>
  <c r="H43" i="1"/>
  <c r="E43" i="1"/>
  <c r="AC42" i="1"/>
  <c r="AD42" i="1" s="1"/>
  <c r="AB42" i="1"/>
  <c r="AA42" i="1"/>
  <c r="X42" i="1"/>
  <c r="U42" i="1"/>
  <c r="R42" i="1"/>
  <c r="N42" i="1"/>
  <c r="K42" i="1"/>
  <c r="H42" i="1"/>
  <c r="E42" i="1"/>
  <c r="AC41" i="1"/>
  <c r="AD41" i="1" s="1"/>
  <c r="AB41" i="1"/>
  <c r="AA41" i="1"/>
  <c r="X41" i="1"/>
  <c r="U41" i="1"/>
  <c r="R41" i="1"/>
  <c r="N41" i="1"/>
  <c r="K41" i="1"/>
  <c r="H41" i="1"/>
  <c r="E41" i="1"/>
  <c r="AC40" i="1"/>
  <c r="AD40" i="1" s="1"/>
  <c r="AB40" i="1"/>
  <c r="AA40" i="1"/>
  <c r="X40" i="1"/>
  <c r="U40" i="1"/>
  <c r="R40" i="1"/>
  <c r="N40" i="1"/>
  <c r="K40" i="1"/>
  <c r="H40" i="1"/>
  <c r="E40" i="1"/>
  <c r="AD39" i="1"/>
  <c r="AC39" i="1"/>
  <c r="AB39" i="1"/>
  <c r="AA39" i="1"/>
  <c r="X39" i="1"/>
  <c r="U39" i="1"/>
  <c r="R39" i="1"/>
  <c r="N39" i="1"/>
  <c r="K39" i="1"/>
  <c r="H39" i="1"/>
  <c r="E39" i="1"/>
  <c r="AD38" i="1"/>
  <c r="AC38" i="1"/>
  <c r="AB38" i="1"/>
  <c r="AA38" i="1"/>
  <c r="X38" i="1"/>
  <c r="U38" i="1"/>
  <c r="R38" i="1"/>
  <c r="N38" i="1"/>
  <c r="K38" i="1"/>
  <c r="H38" i="1"/>
  <c r="E38" i="1"/>
  <c r="AC37" i="1"/>
  <c r="AD37" i="1" s="1"/>
  <c r="AB37" i="1"/>
  <c r="AA37" i="1"/>
  <c r="X37" i="1"/>
  <c r="U37" i="1"/>
  <c r="R37" i="1"/>
  <c r="N37" i="1"/>
  <c r="K37" i="1"/>
  <c r="H37" i="1"/>
  <c r="E37" i="1"/>
  <c r="AC36" i="1"/>
  <c r="AB36" i="1"/>
  <c r="AD36" i="1" s="1"/>
  <c r="AA36" i="1"/>
  <c r="X36" i="1"/>
  <c r="U36" i="1"/>
  <c r="R36" i="1"/>
  <c r="N36" i="1"/>
  <c r="K36" i="1"/>
  <c r="H36" i="1"/>
  <c r="E36" i="1"/>
  <c r="AD35" i="1"/>
  <c r="AC35" i="1"/>
  <c r="AB35" i="1"/>
  <c r="AA35" i="1"/>
  <c r="X35" i="1"/>
  <c r="U35" i="1"/>
  <c r="R35" i="1"/>
  <c r="N35" i="1"/>
  <c r="K35" i="1"/>
  <c r="H35" i="1"/>
  <c r="E35" i="1"/>
  <c r="AC34" i="1"/>
  <c r="AD34" i="1" s="1"/>
  <c r="AB34" i="1"/>
  <c r="AA34" i="1"/>
  <c r="X34" i="1"/>
  <c r="U34" i="1"/>
  <c r="R34" i="1"/>
  <c r="N34" i="1"/>
  <c r="K34" i="1"/>
  <c r="H34" i="1"/>
  <c r="E34" i="1"/>
  <c r="AC33" i="1"/>
  <c r="AD33" i="1" s="1"/>
  <c r="AB33" i="1"/>
  <c r="AA33" i="1"/>
  <c r="X33" i="1"/>
  <c r="U33" i="1"/>
  <c r="R33" i="1"/>
  <c r="N33" i="1"/>
  <c r="K33" i="1"/>
  <c r="H33" i="1"/>
  <c r="E33" i="1"/>
  <c r="AC32" i="1"/>
  <c r="AD32" i="1" s="1"/>
  <c r="AB32" i="1"/>
  <c r="AA32" i="1"/>
  <c r="X32" i="1"/>
  <c r="U32" i="1"/>
  <c r="R32" i="1"/>
  <c r="N32" i="1"/>
  <c r="K32" i="1"/>
  <c r="H32" i="1"/>
  <c r="E32" i="1"/>
  <c r="AD31" i="1"/>
  <c r="AC31" i="1"/>
  <c r="AB31" i="1"/>
  <c r="AA31" i="1"/>
  <c r="X31" i="1"/>
  <c r="U31" i="1"/>
  <c r="R31" i="1"/>
  <c r="N31" i="1"/>
  <c r="K31" i="1"/>
  <c r="H31" i="1"/>
  <c r="E31" i="1"/>
  <c r="AD30" i="1"/>
  <c r="AC30" i="1"/>
  <c r="AB30" i="1"/>
  <c r="AA30" i="1"/>
  <c r="X30" i="1"/>
  <c r="U30" i="1"/>
  <c r="R30" i="1"/>
  <c r="N30" i="1"/>
  <c r="K30" i="1"/>
  <c r="H30" i="1"/>
  <c r="E30" i="1"/>
  <c r="AC29" i="1"/>
  <c r="AD29" i="1" s="1"/>
  <c r="AB29" i="1"/>
  <c r="AA29" i="1"/>
  <c r="X29" i="1"/>
  <c r="U29" i="1"/>
  <c r="R29" i="1"/>
  <c r="N29" i="1"/>
  <c r="K29" i="1"/>
  <c r="H29" i="1"/>
  <c r="E29" i="1"/>
  <c r="AC28" i="1"/>
  <c r="AB28" i="1"/>
  <c r="AD28" i="1" s="1"/>
  <c r="AA28" i="1"/>
  <c r="X28" i="1"/>
  <c r="U28" i="1"/>
  <c r="R28" i="1"/>
  <c r="N28" i="1"/>
  <c r="K28" i="1"/>
  <c r="H28" i="1"/>
  <c r="E28" i="1"/>
  <c r="AD27" i="1"/>
  <c r="AC27" i="1"/>
  <c r="AB27" i="1"/>
  <c r="AA27" i="1"/>
  <c r="X27" i="1"/>
  <c r="U27" i="1"/>
  <c r="R27" i="1"/>
  <c r="N27" i="1"/>
  <c r="K27" i="1"/>
  <c r="H27" i="1"/>
  <c r="E27" i="1"/>
  <c r="AC26" i="1"/>
  <c r="AD26" i="1" s="1"/>
  <c r="AB26" i="1"/>
  <c r="AA26" i="1"/>
  <c r="X26" i="1"/>
  <c r="U26" i="1"/>
  <c r="R26" i="1"/>
  <c r="N26" i="1"/>
  <c r="K26" i="1"/>
  <c r="H26" i="1"/>
  <c r="E26" i="1"/>
  <c r="AC25" i="1"/>
  <c r="AD25" i="1" s="1"/>
  <c r="AB25" i="1"/>
  <c r="AA25" i="1"/>
  <c r="X25" i="1"/>
  <c r="U25" i="1"/>
  <c r="R25" i="1"/>
  <c r="N25" i="1"/>
  <c r="K25" i="1"/>
  <c r="H25" i="1"/>
  <c r="E25" i="1"/>
  <c r="AC24" i="1"/>
  <c r="AD24" i="1" s="1"/>
  <c r="AB24" i="1"/>
  <c r="AA24" i="1"/>
  <c r="X24" i="1"/>
  <c r="U24" i="1"/>
  <c r="R24" i="1"/>
  <c r="N24" i="1"/>
  <c r="K24" i="1"/>
  <c r="H24" i="1"/>
  <c r="E24" i="1"/>
  <c r="AC23" i="1"/>
  <c r="AD23" i="1" s="1"/>
  <c r="AB23" i="1"/>
  <c r="AA23" i="1"/>
  <c r="X23" i="1"/>
  <c r="U23" i="1"/>
  <c r="R23" i="1"/>
  <c r="N23" i="1"/>
  <c r="K23" i="1"/>
  <c r="H23" i="1"/>
  <c r="E23" i="1"/>
  <c r="AD22" i="1"/>
  <c r="AC22" i="1"/>
  <c r="AB22" i="1"/>
  <c r="AA22" i="1"/>
  <c r="X22" i="1"/>
  <c r="U22" i="1"/>
  <c r="R22" i="1"/>
  <c r="N22" i="1"/>
  <c r="K22" i="1"/>
  <c r="H22" i="1"/>
  <c r="E22" i="1"/>
  <c r="AC21" i="1"/>
  <c r="AD21" i="1" s="1"/>
  <c r="AB21" i="1"/>
  <c r="AA21" i="1"/>
  <c r="X21" i="1"/>
  <c r="U21" i="1"/>
  <c r="R21" i="1"/>
  <c r="N21" i="1"/>
  <c r="K21" i="1"/>
  <c r="H21" i="1"/>
  <c r="E21" i="1"/>
  <c r="AC20" i="1"/>
  <c r="AB20" i="1"/>
  <c r="AD20" i="1" s="1"/>
  <c r="AA20" i="1"/>
  <c r="X20" i="1"/>
  <c r="U20" i="1"/>
  <c r="R20" i="1"/>
  <c r="N20" i="1"/>
  <c r="K20" i="1"/>
  <c r="H20" i="1"/>
  <c r="E20" i="1"/>
  <c r="AD19" i="1"/>
  <c r="AC19" i="1"/>
  <c r="AB19" i="1"/>
  <c r="AA19" i="1"/>
  <c r="X19" i="1"/>
  <c r="U19" i="1"/>
  <c r="R19" i="1"/>
  <c r="N19" i="1"/>
  <c r="K19" i="1"/>
  <c r="H19" i="1"/>
  <c r="E19" i="1"/>
  <c r="AC18" i="1"/>
  <c r="AD18" i="1" s="1"/>
  <c r="AB18" i="1"/>
  <c r="AA18" i="1"/>
  <c r="X18" i="1"/>
  <c r="U18" i="1"/>
  <c r="R18" i="1"/>
  <c r="N18" i="1"/>
  <c r="K18" i="1"/>
  <c r="H18" i="1"/>
  <c r="E18" i="1"/>
  <c r="AC17" i="1"/>
  <c r="AD17" i="1" s="1"/>
  <c r="AB17" i="1"/>
  <c r="AA17" i="1"/>
  <c r="X17" i="1"/>
  <c r="U17" i="1"/>
  <c r="R17" i="1"/>
  <c r="N17" i="1"/>
  <c r="K17" i="1"/>
  <c r="H17" i="1"/>
  <c r="E17" i="1"/>
  <c r="AC16" i="1"/>
  <c r="AD16" i="1" s="1"/>
  <c r="AB16" i="1"/>
  <c r="AA16" i="1"/>
  <c r="X16" i="1"/>
  <c r="U16" i="1"/>
  <c r="R16" i="1"/>
  <c r="N16" i="1"/>
  <c r="K16" i="1"/>
  <c r="H16" i="1"/>
  <c r="E16" i="1"/>
  <c r="AC15" i="1"/>
  <c r="AD15" i="1" s="1"/>
  <c r="AB15" i="1"/>
  <c r="AA15" i="1"/>
  <c r="X15" i="1"/>
  <c r="U15" i="1"/>
  <c r="R15" i="1"/>
  <c r="N15" i="1"/>
  <c r="K15" i="1"/>
  <c r="H15" i="1"/>
  <c r="E15" i="1"/>
  <c r="AD14" i="1"/>
  <c r="AC14" i="1"/>
  <c r="AB14" i="1"/>
  <c r="AA14" i="1"/>
  <c r="X14" i="1"/>
  <c r="U14" i="1"/>
  <c r="R14" i="1"/>
  <c r="N14" i="1"/>
  <c r="K14" i="1"/>
  <c r="H14" i="1"/>
  <c r="E14" i="1"/>
  <c r="AC13" i="1"/>
  <c r="AD13" i="1" s="1"/>
  <c r="AB13" i="1"/>
  <c r="AA13" i="1"/>
  <c r="X13" i="1"/>
  <c r="U13" i="1"/>
  <c r="R13" i="1"/>
  <c r="N13" i="1"/>
  <c r="K13" i="1"/>
  <c r="H13" i="1"/>
  <c r="E13" i="1"/>
  <c r="AC12" i="1"/>
  <c r="AB12" i="1"/>
  <c r="AD12" i="1" s="1"/>
  <c r="X12" i="1"/>
  <c r="U12" i="1"/>
  <c r="R12" i="1"/>
  <c r="N12" i="1"/>
  <c r="K12" i="1"/>
  <c r="H12" i="1"/>
  <c r="E12" i="1"/>
  <c r="AD11" i="1"/>
  <c r="AC11" i="1"/>
  <c r="AB11" i="1"/>
  <c r="AA11" i="1"/>
  <c r="X11" i="1"/>
  <c r="U11" i="1"/>
  <c r="R11" i="1"/>
  <c r="N11" i="1"/>
  <c r="K11" i="1"/>
  <c r="H11" i="1"/>
  <c r="E11" i="1"/>
  <c r="AC10" i="1"/>
  <c r="AD10" i="1" s="1"/>
  <c r="AB10" i="1"/>
  <c r="AA10" i="1"/>
  <c r="X10" i="1"/>
  <c r="U10" i="1"/>
  <c r="R10" i="1"/>
  <c r="N10" i="1"/>
  <c r="K10" i="1"/>
  <c r="H10" i="1"/>
  <c r="E10" i="1"/>
  <c r="AC9" i="1"/>
  <c r="AB9" i="1"/>
  <c r="AD9" i="1" s="1"/>
  <c r="AA9" i="1"/>
  <c r="X9" i="1"/>
  <c r="U9" i="1"/>
  <c r="R9" i="1"/>
  <c r="N9" i="1"/>
  <c r="K9" i="1"/>
  <c r="H9" i="1"/>
  <c r="E9" i="1"/>
  <c r="AD8" i="1"/>
  <c r="AC8" i="1"/>
  <c r="AB8" i="1"/>
  <c r="AA8" i="1"/>
  <c r="X8" i="1"/>
  <c r="U8" i="1"/>
  <c r="R8" i="1"/>
  <c r="N8" i="1"/>
  <c r="K8" i="1"/>
  <c r="H8" i="1"/>
  <c r="E8" i="1"/>
  <c r="AC7" i="1"/>
  <c r="AD7" i="1" s="1"/>
  <c r="AB7" i="1"/>
  <c r="X7" i="1"/>
  <c r="U7" i="1"/>
  <c r="R7" i="1"/>
  <c r="N7" i="1"/>
  <c r="K7" i="1"/>
  <c r="H7" i="1"/>
  <c r="E7" i="1"/>
  <c r="AC6" i="1"/>
  <c r="AC53" i="1" s="1"/>
  <c r="AB6" i="1"/>
  <c r="AB53" i="1" s="1"/>
  <c r="AA6" i="1"/>
  <c r="X6" i="1"/>
  <c r="U6" i="1"/>
  <c r="R6" i="1"/>
  <c r="N6" i="1"/>
  <c r="K6" i="1"/>
  <c r="H6" i="1"/>
  <c r="E6" i="1"/>
  <c r="U75" i="1" l="1"/>
  <c r="K75" i="1"/>
  <c r="AD53" i="1"/>
  <c r="AB75" i="1"/>
  <c r="N75" i="1"/>
  <c r="H75" i="1"/>
  <c r="E75" i="1"/>
  <c r="AC75" i="1"/>
  <c r="AD75" i="1" s="1"/>
  <c r="AA53" i="1"/>
  <c r="W75" i="1"/>
  <c r="X75" i="1" s="1"/>
  <c r="AD6" i="1"/>
  <c r="K53" i="1"/>
  <c r="AC74" i="1"/>
  <c r="AD74" i="1" s="1"/>
  <c r="E53" i="1"/>
  <c r="N53" i="1"/>
</calcChain>
</file>

<file path=xl/sharedStrings.xml><?xml version="1.0" encoding="utf-8"?>
<sst xmlns="http://schemas.openxmlformats.org/spreadsheetml/2006/main" count="397" uniqueCount="79">
  <si>
    <t>第９表　都道府県・指定試験機関別、等級別　受検申請者数、合格者数及び合格率（令和５年度）</t>
    <rPh sb="0" eb="1">
      <t>ダイ</t>
    </rPh>
    <rPh sb="2" eb="3">
      <t>ヒョウ</t>
    </rPh>
    <rPh sb="4" eb="8">
      <t>ト</t>
    </rPh>
    <rPh sb="9" eb="11">
      <t>シテイ</t>
    </rPh>
    <rPh sb="11" eb="13">
      <t>シケン</t>
    </rPh>
    <rPh sb="13" eb="15">
      <t>キカン</t>
    </rPh>
    <rPh sb="15" eb="16">
      <t>ベツ</t>
    </rPh>
    <rPh sb="17" eb="20">
      <t>トウキュウベツ</t>
    </rPh>
    <rPh sb="21" eb="23">
      <t>ジュケン</t>
    </rPh>
    <rPh sb="23" eb="26">
      <t>シンセイシャ</t>
    </rPh>
    <rPh sb="26" eb="27">
      <t>スウ</t>
    </rPh>
    <rPh sb="28" eb="32">
      <t>ゴウカクシャスウ</t>
    </rPh>
    <rPh sb="32" eb="33">
      <t>オヨ</t>
    </rPh>
    <rPh sb="34" eb="37">
      <t>ゴウカクリツ</t>
    </rPh>
    <rPh sb="38" eb="40">
      <t>レイワ</t>
    </rPh>
    <rPh sb="41" eb="43">
      <t>ネンド</t>
    </rPh>
    <rPh sb="42" eb="43">
      <t>ドヘイネンド</t>
    </rPh>
    <phoneticPr fontId="5"/>
  </si>
  <si>
    <t>特級</t>
  </si>
  <si>
    <t>１級</t>
  </si>
  <si>
    <t>２級</t>
  </si>
  <si>
    <t>随時２級</t>
    <rPh sb="0" eb="2">
      <t>ズイジ</t>
    </rPh>
    <rPh sb="3" eb="4">
      <t>キュウ</t>
    </rPh>
    <phoneticPr fontId="5"/>
  </si>
  <si>
    <t>３級</t>
    <rPh sb="1" eb="2">
      <t>キュウ</t>
    </rPh>
    <phoneticPr fontId="8"/>
  </si>
  <si>
    <t>随時３級</t>
    <rPh sb="0" eb="2">
      <t>ズイジ</t>
    </rPh>
    <phoneticPr fontId="5"/>
  </si>
  <si>
    <t>基礎級</t>
    <phoneticPr fontId="8"/>
  </si>
  <si>
    <t>単一等級</t>
  </si>
  <si>
    <t>合計</t>
  </si>
  <si>
    <t>都道府県</t>
  </si>
  <si>
    <t>申請者</t>
  </si>
  <si>
    <t>合格者</t>
  </si>
  <si>
    <t>合格率</t>
  </si>
  <si>
    <t>（人）</t>
  </si>
  <si>
    <t>（％）</t>
  </si>
  <si>
    <t>01 北海道</t>
    <phoneticPr fontId="5"/>
  </si>
  <si>
    <t>02 青  森</t>
    <phoneticPr fontId="5"/>
  </si>
  <si>
    <t>-</t>
    <phoneticPr fontId="8"/>
  </si>
  <si>
    <t>03 岩  手</t>
    <phoneticPr fontId="5"/>
  </si>
  <si>
    <t>04 宮  城</t>
    <phoneticPr fontId="5"/>
  </si>
  <si>
    <t>05 秋  田</t>
    <phoneticPr fontId="5"/>
  </si>
  <si>
    <t>06 山  形</t>
    <phoneticPr fontId="5"/>
  </si>
  <si>
    <t>07 福  島</t>
    <phoneticPr fontId="5"/>
  </si>
  <si>
    <t>08 茨  城</t>
    <phoneticPr fontId="5"/>
  </si>
  <si>
    <t>09 栃  木</t>
    <phoneticPr fontId="5"/>
  </si>
  <si>
    <t>10 群  馬</t>
    <phoneticPr fontId="5"/>
  </si>
  <si>
    <t>11 埼  玉</t>
    <phoneticPr fontId="5"/>
  </si>
  <si>
    <t>12 千  葉</t>
    <phoneticPr fontId="5"/>
  </si>
  <si>
    <t>13 東  京</t>
    <phoneticPr fontId="5"/>
  </si>
  <si>
    <t>14 神奈川</t>
    <phoneticPr fontId="5"/>
  </si>
  <si>
    <t>15 新  潟</t>
    <phoneticPr fontId="5"/>
  </si>
  <si>
    <t>16 富  山</t>
    <phoneticPr fontId="5"/>
  </si>
  <si>
    <t>17 石  川</t>
    <phoneticPr fontId="5"/>
  </si>
  <si>
    <t>18 福  井</t>
    <phoneticPr fontId="5"/>
  </si>
  <si>
    <t>19 山  梨</t>
    <phoneticPr fontId="5"/>
  </si>
  <si>
    <t>20 長  野</t>
    <phoneticPr fontId="5"/>
  </si>
  <si>
    <t>21 岐  阜</t>
    <phoneticPr fontId="5"/>
  </si>
  <si>
    <t>22 静  岡</t>
    <phoneticPr fontId="5"/>
  </si>
  <si>
    <t>23 愛  知</t>
    <phoneticPr fontId="5"/>
  </si>
  <si>
    <t>24 三  重</t>
    <phoneticPr fontId="5"/>
  </si>
  <si>
    <t>25 滋  賀</t>
    <phoneticPr fontId="5"/>
  </si>
  <si>
    <t>26 京  都</t>
    <phoneticPr fontId="5"/>
  </si>
  <si>
    <t>27 大  阪</t>
    <phoneticPr fontId="5"/>
  </si>
  <si>
    <t>28 兵  庫</t>
    <phoneticPr fontId="5"/>
  </si>
  <si>
    <t>29 奈  良</t>
    <phoneticPr fontId="5"/>
  </si>
  <si>
    <t>30 和歌山</t>
    <phoneticPr fontId="5"/>
  </si>
  <si>
    <t>31 鳥  取</t>
    <phoneticPr fontId="5"/>
  </si>
  <si>
    <t>32 島  根</t>
    <phoneticPr fontId="5"/>
  </si>
  <si>
    <t>33 岡  山</t>
    <phoneticPr fontId="5"/>
  </si>
  <si>
    <t>34 広  島</t>
    <phoneticPr fontId="5"/>
  </si>
  <si>
    <t>35 山  口</t>
    <phoneticPr fontId="5"/>
  </si>
  <si>
    <t>36 徳  島</t>
    <phoneticPr fontId="5"/>
  </si>
  <si>
    <t>37 香  川</t>
    <phoneticPr fontId="5"/>
  </si>
  <si>
    <t>38 愛  媛</t>
    <phoneticPr fontId="5"/>
  </si>
  <si>
    <t>39 高  知</t>
    <phoneticPr fontId="5"/>
  </si>
  <si>
    <t>40 福  岡</t>
    <phoneticPr fontId="5"/>
  </si>
  <si>
    <t>41 佐  賀</t>
    <phoneticPr fontId="5"/>
  </si>
  <si>
    <t>42 長  崎</t>
    <phoneticPr fontId="5"/>
  </si>
  <si>
    <t>43 熊  本</t>
    <phoneticPr fontId="5"/>
  </si>
  <si>
    <t>44 大  分</t>
    <phoneticPr fontId="5"/>
  </si>
  <si>
    <t>45 宮  崎</t>
    <phoneticPr fontId="5"/>
  </si>
  <si>
    <t>46 鹿児島</t>
    <phoneticPr fontId="5"/>
  </si>
  <si>
    <t>47 沖  縄</t>
    <phoneticPr fontId="5"/>
  </si>
  <si>
    <t>都道府県計</t>
    <rPh sb="0" eb="4">
      <t>トドウフケン</t>
    </rPh>
    <rPh sb="4" eb="5">
      <t>ケイ</t>
    </rPh>
    <phoneticPr fontId="5"/>
  </si>
  <si>
    <t>ウェブデザイン</t>
    <phoneticPr fontId="5"/>
  </si>
  <si>
    <t>ピアノ調律</t>
    <rPh sb="3" eb="5">
      <t>チョウリツ</t>
    </rPh>
    <phoneticPr fontId="8"/>
  </si>
  <si>
    <t>眼鏡作製</t>
    <rPh sb="0" eb="4">
      <t>メガネサクセイ</t>
    </rPh>
    <phoneticPr fontId="4"/>
  </si>
  <si>
    <t>知的財産管理</t>
    <rPh sb="0" eb="2">
      <t>チテキ</t>
    </rPh>
    <rPh sb="2" eb="4">
      <t>ザイサン</t>
    </rPh>
    <rPh sb="4" eb="6">
      <t>カンリ</t>
    </rPh>
    <phoneticPr fontId="5"/>
  </si>
  <si>
    <t>金融窓口サービス</t>
    <rPh sb="0" eb="2">
      <t>キンユウ</t>
    </rPh>
    <rPh sb="2" eb="4">
      <t>マドグチ</t>
    </rPh>
    <phoneticPr fontId="5"/>
  </si>
  <si>
    <t>接客販売</t>
    <rPh sb="0" eb="2">
      <t>セッキャク</t>
    </rPh>
    <rPh sb="2" eb="4">
      <t>ハンバイ</t>
    </rPh>
    <phoneticPr fontId="5"/>
  </si>
  <si>
    <t>着付け</t>
    <rPh sb="0" eb="2">
      <t>キツ</t>
    </rPh>
    <phoneticPr fontId="8"/>
  </si>
  <si>
    <t>ビル設備管理</t>
    <rPh sb="2" eb="4">
      <t>セツビ</t>
    </rPh>
    <rPh sb="4" eb="6">
      <t>カンリ</t>
    </rPh>
    <phoneticPr fontId="5"/>
  </si>
  <si>
    <t>機械保全</t>
    <rPh sb="0" eb="2">
      <t>キカイ</t>
    </rPh>
    <rPh sb="2" eb="4">
      <t>ホゼン</t>
    </rPh>
    <phoneticPr fontId="8"/>
  </si>
  <si>
    <t>情報配線施工</t>
    <rPh sb="0" eb="2">
      <t>ジョウホウ</t>
    </rPh>
    <rPh sb="2" eb="4">
      <t>ハイセン</t>
    </rPh>
    <rPh sb="4" eb="6">
      <t>セコウ</t>
    </rPh>
    <phoneticPr fontId="5"/>
  </si>
  <si>
    <t>ｶﾞﾗｽ用ﾌｨﾙﾑ施工</t>
    <rPh sb="4" eb="5">
      <t>ヨウ</t>
    </rPh>
    <rPh sb="9" eb="11">
      <t>セコウ</t>
    </rPh>
    <phoneticPr fontId="5"/>
  </si>
  <si>
    <t>調　　理</t>
    <rPh sb="0" eb="1">
      <t>チョウ</t>
    </rPh>
    <rPh sb="3" eb="4">
      <t>リ</t>
    </rPh>
    <phoneticPr fontId="5"/>
  </si>
  <si>
    <t>指定試験機関計</t>
    <rPh sb="0" eb="2">
      <t>シテイ</t>
    </rPh>
    <rPh sb="2" eb="4">
      <t>シケン</t>
    </rPh>
    <rPh sb="4" eb="6">
      <t>キカン</t>
    </rPh>
    <rPh sb="6" eb="7">
      <t>ケイ</t>
    </rPh>
    <phoneticPr fontId="5"/>
  </si>
  <si>
    <t>合    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</si>
</sst>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0.0%"/>
    <numFmt numFmtId="177" formatCode="#,##0.0;[Red]\-#,##0.0"/>
    <numFmt numFmtId="178" formatCode="#,##0.0;[Red]#,##0.0"/>
  </numFmts>
  <fonts count="12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8"/>
      <name val="ＭＳ 明朝"/>
      <family val="1"/>
      <charset val="128"/>
    </font>
    <font>
      <sz val="6"/>
      <name val="ＭＳ 明朝"/>
      <family val="1"/>
      <charset val="128"/>
    </font>
    <font>
      <sz val="8"/>
      <color theme="1"/>
      <name val="ＭＳ Ｐ明朝"/>
      <family val="1"/>
      <charset val="128"/>
    </font>
    <font>
      <sz val="8"/>
      <color theme="1"/>
      <name val="ＭＳ 明朝"/>
      <family val="1"/>
      <charset val="128"/>
    </font>
    <font>
      <sz val="8"/>
      <color indexed="8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>
      <alignment vertical="center"/>
    </xf>
    <xf numFmtId="0" fontId="2" fillId="0" borderId="0"/>
    <xf numFmtId="3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  <xf numFmtId="0" fontId="6" fillId="0" borderId="0"/>
  </cellStyleXfs>
  <cellXfs count="82">
    <xf numFmtId="0" fontId="0" fillId="0" borderId="0" xfId="0">
      <alignment vertical="center"/>
    </xf>
    <xf numFmtId="0" fontId="3" fillId="0" borderId="0" xfId="1" applyFont="1" applyAlignment="1">
      <alignment vertical="center"/>
    </xf>
    <xf numFmtId="38" fontId="7" fillId="0" borderId="0" xfId="2" applyFont="1" applyFill="1" applyAlignment="1">
      <alignment vertical="center"/>
    </xf>
    <xf numFmtId="0" fontId="7" fillId="0" borderId="0" xfId="1" applyFont="1" applyAlignment="1">
      <alignment vertical="center"/>
    </xf>
    <xf numFmtId="0" fontId="7" fillId="0" borderId="1" xfId="1" applyFont="1" applyBorder="1" applyAlignment="1">
      <alignment horizontal="center" vertical="center"/>
    </xf>
    <xf numFmtId="38" fontId="7" fillId="0" borderId="2" xfId="2" applyFont="1" applyFill="1" applyBorder="1" applyAlignment="1">
      <alignment horizontal="centerContinuous" vertical="center"/>
    </xf>
    <xf numFmtId="0" fontId="7" fillId="0" borderId="2" xfId="1" applyFont="1" applyBorder="1" applyAlignment="1">
      <alignment horizontal="centerContinuous" vertical="center"/>
    </xf>
    <xf numFmtId="38" fontId="2" fillId="0" borderId="0" xfId="2" applyFont="1" applyFill="1" applyAlignment="1">
      <alignment vertical="center"/>
    </xf>
    <xf numFmtId="0" fontId="7" fillId="0" borderId="6" xfId="1" applyFont="1" applyBorder="1" applyAlignment="1">
      <alignment horizontal="center" vertical="center"/>
    </xf>
    <xf numFmtId="38" fontId="7" fillId="0" borderId="1" xfId="2" applyFont="1" applyFill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38" fontId="7" fillId="0" borderId="6" xfId="2" applyFont="1" applyFill="1" applyBorder="1" applyAlignment="1">
      <alignment horizontal="center" vertical="center"/>
    </xf>
    <xf numFmtId="38" fontId="7" fillId="0" borderId="7" xfId="2" applyFont="1" applyFill="1" applyBorder="1" applyAlignment="1">
      <alignment horizontal="center" vertical="center"/>
    </xf>
    <xf numFmtId="176" fontId="2" fillId="0" borderId="0" xfId="3" applyNumberFormat="1" applyFont="1" applyFill="1" applyAlignment="1">
      <alignment vertical="center"/>
    </xf>
    <xf numFmtId="0" fontId="7" fillId="0" borderId="3" xfId="1" applyFont="1" applyBorder="1" applyAlignment="1">
      <alignment horizontal="centerContinuous" vertical="center"/>
    </xf>
    <xf numFmtId="38" fontId="9" fillId="0" borderId="2" xfId="4" applyFont="1" applyBorder="1">
      <alignment vertical="center"/>
    </xf>
    <xf numFmtId="177" fontId="10" fillId="0" borderId="5" xfId="4" applyNumberFormat="1" applyFont="1" applyBorder="1">
      <alignment vertical="center"/>
    </xf>
    <xf numFmtId="38" fontId="10" fillId="0" borderId="2" xfId="4" applyFont="1" applyBorder="1">
      <alignment vertical="center"/>
    </xf>
    <xf numFmtId="177" fontId="7" fillId="0" borderId="2" xfId="4" applyNumberFormat="1" applyFont="1" applyFill="1" applyBorder="1" applyAlignment="1">
      <alignment wrapText="1"/>
    </xf>
    <xf numFmtId="38" fontId="7" fillId="0" borderId="0" xfId="4" applyFont="1" applyAlignment="1">
      <alignment vertical="center"/>
    </xf>
    <xf numFmtId="38" fontId="7" fillId="0" borderId="2" xfId="4" applyFont="1" applyFill="1" applyBorder="1" applyAlignment="1"/>
    <xf numFmtId="0" fontId="7" fillId="0" borderId="2" xfId="1" applyFont="1" applyBorder="1" applyAlignment="1">
      <alignment horizontal="centerContinuous" vertical="center" wrapText="1"/>
    </xf>
    <xf numFmtId="177" fontId="7" fillId="0" borderId="7" xfId="4" applyNumberFormat="1" applyFont="1" applyFill="1" applyBorder="1" applyAlignment="1">
      <alignment horizontal="center"/>
    </xf>
    <xf numFmtId="0" fontId="7" fillId="0" borderId="8" xfId="1" applyFont="1" applyBorder="1" applyAlignment="1">
      <alignment horizontal="centerContinuous" vertical="center"/>
    </xf>
    <xf numFmtId="38" fontId="7" fillId="0" borderId="9" xfId="4" applyFont="1" applyFill="1" applyBorder="1" applyAlignment="1"/>
    <xf numFmtId="177" fontId="7" fillId="0" borderId="1" xfId="4" applyNumberFormat="1" applyFont="1" applyFill="1" applyBorder="1" applyAlignment="1">
      <alignment wrapText="1"/>
    </xf>
    <xf numFmtId="38" fontId="7" fillId="0" borderId="8" xfId="4" applyFont="1" applyFill="1" applyBorder="1" applyAlignment="1"/>
    <xf numFmtId="177" fontId="7" fillId="0" borderId="8" xfId="4" applyNumberFormat="1" applyFont="1" applyFill="1" applyBorder="1" applyAlignment="1">
      <alignment wrapText="1"/>
    </xf>
    <xf numFmtId="38" fontId="10" fillId="0" borderId="8" xfId="4" applyFont="1" applyBorder="1">
      <alignment vertical="center"/>
    </xf>
    <xf numFmtId="38" fontId="10" fillId="0" borderId="1" xfId="4" applyFont="1" applyBorder="1">
      <alignment vertical="center"/>
    </xf>
    <xf numFmtId="0" fontId="7" fillId="0" borderId="8" xfId="1" applyFont="1" applyBorder="1" applyAlignment="1">
      <alignment horizontal="centerContinuous" vertical="center" wrapText="1"/>
    </xf>
    <xf numFmtId="0" fontId="7" fillId="0" borderId="7" xfId="1" applyFont="1" applyBorder="1" applyAlignment="1">
      <alignment horizontal="center" vertical="center" shrinkToFit="1"/>
    </xf>
    <xf numFmtId="38" fontId="7" fillId="0" borderId="7" xfId="4" applyFont="1" applyFill="1" applyBorder="1" applyAlignment="1">
      <alignment horizontal="center"/>
    </xf>
    <xf numFmtId="177" fontId="7" fillId="0" borderId="10" xfId="4" applyNumberFormat="1" applyFont="1" applyFill="1" applyBorder="1" applyAlignment="1">
      <alignment wrapText="1"/>
    </xf>
    <xf numFmtId="38" fontId="7" fillId="0" borderId="7" xfId="4" applyFont="1" applyFill="1" applyBorder="1" applyAlignment="1">
      <alignment horizontal="right" wrapText="1"/>
    </xf>
    <xf numFmtId="177" fontId="7" fillId="0" borderId="7" xfId="4" applyNumberFormat="1" applyFont="1" applyFill="1" applyBorder="1" applyAlignment="1">
      <alignment horizontal="right"/>
    </xf>
    <xf numFmtId="38" fontId="7" fillId="0" borderId="7" xfId="4" applyFont="1" applyBorder="1" applyAlignment="1">
      <alignment horizontal="center"/>
    </xf>
    <xf numFmtId="177" fontId="7" fillId="0" borderId="7" xfId="4" applyNumberFormat="1" applyFont="1" applyFill="1" applyBorder="1" applyAlignment="1"/>
    <xf numFmtId="38" fontId="7" fillId="0" borderId="10" xfId="4" applyFont="1" applyBorder="1" applyAlignment="1">
      <alignment horizontal="center"/>
    </xf>
    <xf numFmtId="177" fontId="7" fillId="0" borderId="7" xfId="4" applyNumberFormat="1" applyFont="1" applyBorder="1" applyAlignment="1">
      <alignment horizontal="center"/>
    </xf>
    <xf numFmtId="38" fontId="7" fillId="0" borderId="1" xfId="4" applyFont="1" applyFill="1" applyBorder="1" applyAlignment="1"/>
    <xf numFmtId="177" fontId="7" fillId="0" borderId="2" xfId="4" applyNumberFormat="1" applyFont="1" applyFill="1" applyBorder="1" applyAlignment="1">
      <alignment horizontal="right" wrapText="1"/>
    </xf>
    <xf numFmtId="177" fontId="7" fillId="0" borderId="2" xfId="4" applyNumberFormat="1" applyFont="1" applyBorder="1" applyAlignment="1">
      <alignment horizontal="center"/>
    </xf>
    <xf numFmtId="177" fontId="7" fillId="0" borderId="2" xfId="4" applyNumberFormat="1" applyFont="1" applyFill="1" applyBorder="1" applyAlignment="1">
      <alignment horizontal="center"/>
    </xf>
    <xf numFmtId="0" fontId="7" fillId="0" borderId="11" xfId="1" applyFont="1" applyBorder="1" applyAlignment="1">
      <alignment horizontal="center" vertical="center" shrinkToFit="1"/>
    </xf>
    <xf numFmtId="177" fontId="7" fillId="0" borderId="2" xfId="4" applyNumberFormat="1" applyFont="1" applyBorder="1" applyAlignment="1">
      <alignment horizontal="center" wrapText="1"/>
    </xf>
    <xf numFmtId="177" fontId="7" fillId="0" borderId="2" xfId="4" applyNumberFormat="1" applyFont="1" applyBorder="1" applyAlignment="1"/>
    <xf numFmtId="177" fontId="7" fillId="0" borderId="2" xfId="4" applyNumberFormat="1" applyFont="1" applyFill="1" applyBorder="1" applyAlignment="1">
      <alignment horizontal="center" wrapText="1"/>
    </xf>
    <xf numFmtId="0" fontId="7" fillId="0" borderId="2" xfId="1" applyFont="1" applyBorder="1" applyAlignment="1">
      <alignment horizontal="center" vertical="center" shrinkToFit="1"/>
    </xf>
    <xf numFmtId="0" fontId="7" fillId="0" borderId="5" xfId="1" applyFont="1" applyBorder="1" applyAlignment="1">
      <alignment horizontal="center" vertical="center" shrinkToFit="1"/>
    </xf>
    <xf numFmtId="177" fontId="7" fillId="0" borderId="2" xfId="4" applyNumberFormat="1" applyFont="1" applyBorder="1" applyAlignment="1">
      <alignment horizontal="right"/>
    </xf>
    <xf numFmtId="0" fontId="8" fillId="0" borderId="2" xfId="1" applyFont="1" applyBorder="1" applyAlignment="1">
      <alignment horizontal="center" vertical="center" wrapText="1" shrinkToFit="1"/>
    </xf>
    <xf numFmtId="38" fontId="7" fillId="0" borderId="7" xfId="4" applyFont="1" applyBorder="1" applyAlignment="1">
      <alignment horizontal="right"/>
    </xf>
    <xf numFmtId="177" fontId="7" fillId="0" borderId="6" xfId="4" applyNumberFormat="1" applyFont="1" applyFill="1" applyBorder="1" applyAlignment="1">
      <alignment wrapText="1"/>
    </xf>
    <xf numFmtId="38" fontId="11" fillId="0" borderId="2" xfId="4" applyFont="1" applyFill="1" applyBorder="1" applyAlignment="1">
      <alignment horizontal="right"/>
    </xf>
    <xf numFmtId="38" fontId="7" fillId="0" borderId="7" xfId="4" applyFont="1" applyBorder="1" applyAlignment="1">
      <alignment wrapText="1"/>
    </xf>
    <xf numFmtId="177" fontId="7" fillId="0" borderId="3" xfId="4" applyNumberFormat="1" applyFont="1" applyBorder="1" applyAlignment="1">
      <alignment horizontal="right"/>
    </xf>
    <xf numFmtId="38" fontId="7" fillId="0" borderId="2" xfId="4" applyFont="1" applyBorder="1" applyAlignment="1"/>
    <xf numFmtId="177" fontId="7" fillId="0" borderId="2" xfId="4" applyNumberFormat="1" applyFont="1" applyBorder="1" applyAlignment="1">
      <alignment horizontal="right" wrapText="1"/>
    </xf>
    <xf numFmtId="38" fontId="7" fillId="0" borderId="2" xfId="4" applyFont="1" applyBorder="1" applyAlignment="1">
      <alignment horizontal="right"/>
    </xf>
    <xf numFmtId="38" fontId="7" fillId="0" borderId="2" xfId="4" applyFont="1" applyFill="1" applyBorder="1" applyAlignment="1">
      <alignment horizontal="right"/>
    </xf>
    <xf numFmtId="0" fontId="7" fillId="0" borderId="1" xfId="1" applyFont="1" applyBorder="1" applyAlignment="1">
      <alignment horizontal="center" vertical="center" shrinkToFit="1"/>
    </xf>
    <xf numFmtId="0" fontId="7" fillId="0" borderId="12" xfId="1" applyFont="1" applyBorder="1" applyAlignment="1">
      <alignment horizontal="center" vertical="center" shrinkToFit="1"/>
    </xf>
    <xf numFmtId="0" fontId="7" fillId="0" borderId="8" xfId="1" applyFont="1" applyBorder="1" applyAlignment="1">
      <alignment horizontal="centerContinuous" vertical="center" shrinkToFit="1"/>
    </xf>
    <xf numFmtId="38" fontId="7" fillId="0" borderId="8" xfId="4" applyFont="1" applyBorder="1" applyAlignment="1">
      <alignment horizontal="right"/>
    </xf>
    <xf numFmtId="177" fontId="7" fillId="0" borderId="9" xfId="4" applyNumberFormat="1" applyFont="1" applyFill="1" applyBorder="1" applyAlignment="1">
      <alignment wrapText="1"/>
    </xf>
    <xf numFmtId="38" fontId="7" fillId="0" borderId="8" xfId="4" applyFont="1" applyBorder="1" applyAlignment="1">
      <alignment horizontal="right" wrapText="1"/>
    </xf>
    <xf numFmtId="177" fontId="7" fillId="0" borderId="8" xfId="4" applyNumberFormat="1" applyFont="1" applyBorder="1" applyAlignment="1">
      <alignment horizontal="right" wrapText="1"/>
    </xf>
    <xf numFmtId="177" fontId="7" fillId="0" borderId="8" xfId="4" applyNumberFormat="1" applyFont="1" applyBorder="1" applyAlignment="1">
      <alignment horizontal="right"/>
    </xf>
    <xf numFmtId="0" fontId="7" fillId="0" borderId="7" xfId="1" applyFont="1" applyBorder="1" applyAlignment="1">
      <alignment horizontal="centerContinuous" vertical="center"/>
    </xf>
    <xf numFmtId="38" fontId="7" fillId="0" borderId="7" xfId="4" applyFont="1" applyFill="1" applyBorder="1" applyAlignment="1"/>
    <xf numFmtId="177" fontId="7" fillId="0" borderId="7" xfId="4" applyNumberFormat="1" applyFont="1" applyFill="1" applyBorder="1" applyAlignment="1">
      <alignment wrapText="1"/>
    </xf>
    <xf numFmtId="38" fontId="7" fillId="0" borderId="7" xfId="4" applyFont="1" applyFill="1" applyBorder="1" applyAlignment="1">
      <alignment wrapText="1"/>
    </xf>
    <xf numFmtId="0" fontId="7" fillId="0" borderId="7" xfId="1" applyFont="1" applyBorder="1" applyAlignment="1">
      <alignment horizontal="centerContinuous" vertical="center" wrapText="1"/>
    </xf>
    <xf numFmtId="0" fontId="7" fillId="0" borderId="0" xfId="1" applyFont="1" applyAlignment="1">
      <alignment horizontal="centerContinuous" vertical="center"/>
    </xf>
    <xf numFmtId="38" fontId="7" fillId="0" borderId="0" xfId="2" applyFont="1" applyFill="1" applyBorder="1" applyAlignment="1">
      <alignment vertical="center"/>
    </xf>
    <xf numFmtId="178" fontId="7" fillId="0" borderId="0" xfId="3" applyNumberFormat="1" applyFont="1" applyFill="1" applyBorder="1" applyAlignment="1">
      <alignment vertical="center"/>
    </xf>
    <xf numFmtId="38" fontId="7" fillId="0" borderId="13" xfId="2" applyFont="1" applyFill="1" applyBorder="1" applyAlignment="1">
      <alignment vertical="center"/>
    </xf>
    <xf numFmtId="0" fontId="7" fillId="0" borderId="0" xfId="5" applyFont="1" applyAlignment="1">
      <alignment vertical="center"/>
    </xf>
    <xf numFmtId="38" fontId="7" fillId="0" borderId="3" xfId="2" applyFont="1" applyFill="1" applyBorder="1" applyAlignment="1">
      <alignment horizontal="center" vertical="center"/>
    </xf>
    <xf numFmtId="38" fontId="7" fillId="0" borderId="4" xfId="2" applyFont="1" applyFill="1" applyBorder="1" applyAlignment="1">
      <alignment horizontal="center" vertical="center"/>
    </xf>
    <xf numFmtId="38" fontId="7" fillId="0" borderId="5" xfId="2" applyFont="1" applyFill="1" applyBorder="1" applyAlignment="1">
      <alignment horizontal="center" vertical="center"/>
    </xf>
  </cellXfs>
  <cellStyles count="6">
    <cellStyle name="パーセント 3" xfId="3" xr:uid="{671BC3AC-D90C-4E34-AD99-3917497A5977}"/>
    <cellStyle name="桁区切り 2" xfId="4" xr:uid="{5516E8FF-96AA-4F24-9BB6-43636D7FDDD3}"/>
    <cellStyle name="桁区切り 5" xfId="2" xr:uid="{5402D1E3-D374-492D-B348-F05FA475F66E}"/>
    <cellStyle name="標準" xfId="0" builtinId="0"/>
    <cellStyle name="標準 7" xfId="5" xr:uid="{AA49C155-DBF5-4F9A-AA64-4EACD7BA60CF}"/>
    <cellStyle name="標準_02-15'単年県別（第7表）" xfId="1" xr:uid="{2A076BBD-CCF4-44F7-963E-0A23E7E473FE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E108E-A2F3-48C9-9190-E9931DDF58E3}">
  <sheetPr>
    <pageSetUpPr fitToPage="1"/>
  </sheetPr>
  <dimension ref="B1:AF86"/>
  <sheetViews>
    <sheetView tabSelected="1" view="pageBreakPreview" zoomScaleNormal="118" zoomScaleSheetLayoutView="100" workbookViewId="0">
      <pane ySplit="5" topLeftCell="A6" activePane="bottomLeft" state="frozen"/>
      <selection pane="bottomLeft" activeCell="W36" sqref="W36"/>
    </sheetView>
  </sheetViews>
  <sheetFormatPr defaultColWidth="8.875" defaultRowHeight="10.5" x14ac:dyDescent="0.4"/>
  <cols>
    <col min="1" max="1" width="4.375" style="3" customWidth="1"/>
    <col min="2" max="2" width="10.625" style="3" customWidth="1"/>
    <col min="3" max="4" width="6.875" style="2" customWidth="1"/>
    <col min="5" max="5" width="6.875" style="3" customWidth="1"/>
    <col min="6" max="7" width="6.875" style="2" customWidth="1"/>
    <col min="8" max="8" width="6.875" style="3" customWidth="1"/>
    <col min="9" max="10" width="6.875" style="2" customWidth="1"/>
    <col min="11" max="11" width="6.875" style="3" customWidth="1"/>
    <col min="12" max="13" width="6.875" style="2" customWidth="1"/>
    <col min="14" max="14" width="6.875" style="3" customWidth="1"/>
    <col min="15" max="15" width="4.5" style="3" customWidth="1"/>
    <col min="16" max="17" width="6.875" style="2" customWidth="1"/>
    <col min="18" max="18" width="6.875" style="3" customWidth="1"/>
    <col min="19" max="20" width="6.875" style="2" customWidth="1"/>
    <col min="21" max="24" width="6.875" style="3" customWidth="1"/>
    <col min="25" max="26" width="6.875" style="2" customWidth="1"/>
    <col min="27" max="27" width="6.875" style="3" customWidth="1"/>
    <col min="28" max="29" width="6.875" style="2" customWidth="1"/>
    <col min="30" max="30" width="6.875" style="3" customWidth="1"/>
    <col min="31" max="31" width="10.625" style="3" customWidth="1"/>
    <col min="32" max="32" width="7.25" style="3" customWidth="1"/>
    <col min="33" max="33" width="7.375" style="3" customWidth="1"/>
    <col min="34" max="169" width="8.875" style="3"/>
    <col min="170" max="170" width="10.625" style="3" customWidth="1"/>
    <col min="171" max="199" width="6.875" style="3" customWidth="1"/>
    <col min="200" max="200" width="10.625" style="3" customWidth="1"/>
    <col min="201" max="201" width="7.25" style="3" customWidth="1"/>
    <col min="202" max="202" width="7.375" style="3" customWidth="1"/>
    <col min="203" max="425" width="8.875" style="3"/>
    <col min="426" max="426" width="10.625" style="3" customWidth="1"/>
    <col min="427" max="455" width="6.875" style="3" customWidth="1"/>
    <col min="456" max="456" width="10.625" style="3" customWidth="1"/>
    <col min="457" max="457" width="7.25" style="3" customWidth="1"/>
    <col min="458" max="458" width="7.375" style="3" customWidth="1"/>
    <col min="459" max="681" width="8.875" style="3"/>
    <col min="682" max="682" width="10.625" style="3" customWidth="1"/>
    <col min="683" max="711" width="6.875" style="3" customWidth="1"/>
    <col min="712" max="712" width="10.625" style="3" customWidth="1"/>
    <col min="713" max="713" width="7.25" style="3" customWidth="1"/>
    <col min="714" max="714" width="7.375" style="3" customWidth="1"/>
    <col min="715" max="937" width="8.875" style="3"/>
    <col min="938" max="938" width="10.625" style="3" customWidth="1"/>
    <col min="939" max="967" width="6.875" style="3" customWidth="1"/>
    <col min="968" max="968" width="10.625" style="3" customWidth="1"/>
    <col min="969" max="969" width="7.25" style="3" customWidth="1"/>
    <col min="970" max="970" width="7.375" style="3" customWidth="1"/>
    <col min="971" max="1193" width="8.875" style="3"/>
    <col min="1194" max="1194" width="10.625" style="3" customWidth="1"/>
    <col min="1195" max="1223" width="6.875" style="3" customWidth="1"/>
    <col min="1224" max="1224" width="10.625" style="3" customWidth="1"/>
    <col min="1225" max="1225" width="7.25" style="3" customWidth="1"/>
    <col min="1226" max="1226" width="7.375" style="3" customWidth="1"/>
    <col min="1227" max="1449" width="8.875" style="3"/>
    <col min="1450" max="1450" width="10.625" style="3" customWidth="1"/>
    <col min="1451" max="1479" width="6.875" style="3" customWidth="1"/>
    <col min="1480" max="1480" width="10.625" style="3" customWidth="1"/>
    <col min="1481" max="1481" width="7.25" style="3" customWidth="1"/>
    <col min="1482" max="1482" width="7.375" style="3" customWidth="1"/>
    <col min="1483" max="1705" width="8.875" style="3"/>
    <col min="1706" max="1706" width="10.625" style="3" customWidth="1"/>
    <col min="1707" max="1735" width="6.875" style="3" customWidth="1"/>
    <col min="1736" max="1736" width="10.625" style="3" customWidth="1"/>
    <col min="1737" max="1737" width="7.25" style="3" customWidth="1"/>
    <col min="1738" max="1738" width="7.375" style="3" customWidth="1"/>
    <col min="1739" max="1961" width="8.875" style="3"/>
    <col min="1962" max="1962" width="10.625" style="3" customWidth="1"/>
    <col min="1963" max="1991" width="6.875" style="3" customWidth="1"/>
    <col min="1992" max="1992" width="10.625" style="3" customWidth="1"/>
    <col min="1993" max="1993" width="7.25" style="3" customWidth="1"/>
    <col min="1994" max="1994" width="7.375" style="3" customWidth="1"/>
    <col min="1995" max="2217" width="8.875" style="3"/>
    <col min="2218" max="2218" width="10.625" style="3" customWidth="1"/>
    <col min="2219" max="2247" width="6.875" style="3" customWidth="1"/>
    <col min="2248" max="2248" width="10.625" style="3" customWidth="1"/>
    <col min="2249" max="2249" width="7.25" style="3" customWidth="1"/>
    <col min="2250" max="2250" width="7.375" style="3" customWidth="1"/>
    <col min="2251" max="2473" width="8.875" style="3"/>
    <col min="2474" max="2474" width="10.625" style="3" customWidth="1"/>
    <col min="2475" max="2503" width="6.875" style="3" customWidth="1"/>
    <col min="2504" max="2504" width="10.625" style="3" customWidth="1"/>
    <col min="2505" max="2505" width="7.25" style="3" customWidth="1"/>
    <col min="2506" max="2506" width="7.375" style="3" customWidth="1"/>
    <col min="2507" max="2729" width="8.875" style="3"/>
    <col min="2730" max="2730" width="10.625" style="3" customWidth="1"/>
    <col min="2731" max="2759" width="6.875" style="3" customWidth="1"/>
    <col min="2760" max="2760" width="10.625" style="3" customWidth="1"/>
    <col min="2761" max="2761" width="7.25" style="3" customWidth="1"/>
    <col min="2762" max="2762" width="7.375" style="3" customWidth="1"/>
    <col min="2763" max="2985" width="8.875" style="3"/>
    <col min="2986" max="2986" width="10.625" style="3" customWidth="1"/>
    <col min="2987" max="3015" width="6.875" style="3" customWidth="1"/>
    <col min="3016" max="3016" width="10.625" style="3" customWidth="1"/>
    <col min="3017" max="3017" width="7.25" style="3" customWidth="1"/>
    <col min="3018" max="3018" width="7.375" style="3" customWidth="1"/>
    <col min="3019" max="3241" width="8.875" style="3"/>
    <col min="3242" max="3242" width="10.625" style="3" customWidth="1"/>
    <col min="3243" max="3271" width="6.875" style="3" customWidth="1"/>
    <col min="3272" max="3272" width="10.625" style="3" customWidth="1"/>
    <col min="3273" max="3273" width="7.25" style="3" customWidth="1"/>
    <col min="3274" max="3274" width="7.375" style="3" customWidth="1"/>
    <col min="3275" max="3497" width="8.875" style="3"/>
    <col min="3498" max="3498" width="10.625" style="3" customWidth="1"/>
    <col min="3499" max="3527" width="6.875" style="3" customWidth="1"/>
    <col min="3528" max="3528" width="10.625" style="3" customWidth="1"/>
    <col min="3529" max="3529" width="7.25" style="3" customWidth="1"/>
    <col min="3530" max="3530" width="7.375" style="3" customWidth="1"/>
    <col min="3531" max="3753" width="8.875" style="3"/>
    <col min="3754" max="3754" width="10.625" style="3" customWidth="1"/>
    <col min="3755" max="3783" width="6.875" style="3" customWidth="1"/>
    <col min="3784" max="3784" width="10.625" style="3" customWidth="1"/>
    <col min="3785" max="3785" width="7.25" style="3" customWidth="1"/>
    <col min="3786" max="3786" width="7.375" style="3" customWidth="1"/>
    <col min="3787" max="4009" width="8.875" style="3"/>
    <col min="4010" max="4010" width="10.625" style="3" customWidth="1"/>
    <col min="4011" max="4039" width="6.875" style="3" customWidth="1"/>
    <col min="4040" max="4040" width="10.625" style="3" customWidth="1"/>
    <col min="4041" max="4041" width="7.25" style="3" customWidth="1"/>
    <col min="4042" max="4042" width="7.375" style="3" customWidth="1"/>
    <col min="4043" max="4265" width="8.875" style="3"/>
    <col min="4266" max="4266" width="10.625" style="3" customWidth="1"/>
    <col min="4267" max="4295" width="6.875" style="3" customWidth="1"/>
    <col min="4296" max="4296" width="10.625" style="3" customWidth="1"/>
    <col min="4297" max="4297" width="7.25" style="3" customWidth="1"/>
    <col min="4298" max="4298" width="7.375" style="3" customWidth="1"/>
    <col min="4299" max="4521" width="8.875" style="3"/>
    <col min="4522" max="4522" width="10.625" style="3" customWidth="1"/>
    <col min="4523" max="4551" width="6.875" style="3" customWidth="1"/>
    <col min="4552" max="4552" width="10.625" style="3" customWidth="1"/>
    <col min="4553" max="4553" width="7.25" style="3" customWidth="1"/>
    <col min="4554" max="4554" width="7.375" style="3" customWidth="1"/>
    <col min="4555" max="4777" width="8.875" style="3"/>
    <col min="4778" max="4778" width="10.625" style="3" customWidth="1"/>
    <col min="4779" max="4807" width="6.875" style="3" customWidth="1"/>
    <col min="4808" max="4808" width="10.625" style="3" customWidth="1"/>
    <col min="4809" max="4809" width="7.25" style="3" customWidth="1"/>
    <col min="4810" max="4810" width="7.375" style="3" customWidth="1"/>
    <col min="4811" max="5033" width="8.875" style="3"/>
    <col min="5034" max="5034" width="10.625" style="3" customWidth="1"/>
    <col min="5035" max="5063" width="6.875" style="3" customWidth="1"/>
    <col min="5064" max="5064" width="10.625" style="3" customWidth="1"/>
    <col min="5065" max="5065" width="7.25" style="3" customWidth="1"/>
    <col min="5066" max="5066" width="7.375" style="3" customWidth="1"/>
    <col min="5067" max="5289" width="8.875" style="3"/>
    <col min="5290" max="5290" width="10.625" style="3" customWidth="1"/>
    <col min="5291" max="5319" width="6.875" style="3" customWidth="1"/>
    <col min="5320" max="5320" width="10.625" style="3" customWidth="1"/>
    <col min="5321" max="5321" width="7.25" style="3" customWidth="1"/>
    <col min="5322" max="5322" width="7.375" style="3" customWidth="1"/>
    <col min="5323" max="5545" width="8.875" style="3"/>
    <col min="5546" max="5546" width="10.625" style="3" customWidth="1"/>
    <col min="5547" max="5575" width="6.875" style="3" customWidth="1"/>
    <col min="5576" max="5576" width="10.625" style="3" customWidth="1"/>
    <col min="5577" max="5577" width="7.25" style="3" customWidth="1"/>
    <col min="5578" max="5578" width="7.375" style="3" customWidth="1"/>
    <col min="5579" max="5801" width="8.875" style="3"/>
    <col min="5802" max="5802" width="10.625" style="3" customWidth="1"/>
    <col min="5803" max="5831" width="6.875" style="3" customWidth="1"/>
    <col min="5832" max="5832" width="10.625" style="3" customWidth="1"/>
    <col min="5833" max="5833" width="7.25" style="3" customWidth="1"/>
    <col min="5834" max="5834" width="7.375" style="3" customWidth="1"/>
    <col min="5835" max="6057" width="8.875" style="3"/>
    <col min="6058" max="6058" width="10.625" style="3" customWidth="1"/>
    <col min="6059" max="6087" width="6.875" style="3" customWidth="1"/>
    <col min="6088" max="6088" width="10.625" style="3" customWidth="1"/>
    <col min="6089" max="6089" width="7.25" style="3" customWidth="1"/>
    <col min="6090" max="6090" width="7.375" style="3" customWidth="1"/>
    <col min="6091" max="6313" width="8.875" style="3"/>
    <col min="6314" max="6314" width="10.625" style="3" customWidth="1"/>
    <col min="6315" max="6343" width="6.875" style="3" customWidth="1"/>
    <col min="6344" max="6344" width="10.625" style="3" customWidth="1"/>
    <col min="6345" max="6345" width="7.25" style="3" customWidth="1"/>
    <col min="6346" max="6346" width="7.375" style="3" customWidth="1"/>
    <col min="6347" max="6569" width="8.875" style="3"/>
    <col min="6570" max="6570" width="10.625" style="3" customWidth="1"/>
    <col min="6571" max="6599" width="6.875" style="3" customWidth="1"/>
    <col min="6600" max="6600" width="10.625" style="3" customWidth="1"/>
    <col min="6601" max="6601" width="7.25" style="3" customWidth="1"/>
    <col min="6602" max="6602" width="7.375" style="3" customWidth="1"/>
    <col min="6603" max="6825" width="8.875" style="3"/>
    <col min="6826" max="6826" width="10.625" style="3" customWidth="1"/>
    <col min="6827" max="6855" width="6.875" style="3" customWidth="1"/>
    <col min="6856" max="6856" width="10.625" style="3" customWidth="1"/>
    <col min="6857" max="6857" width="7.25" style="3" customWidth="1"/>
    <col min="6858" max="6858" width="7.375" style="3" customWidth="1"/>
    <col min="6859" max="7081" width="8.875" style="3"/>
    <col min="7082" max="7082" width="10.625" style="3" customWidth="1"/>
    <col min="7083" max="7111" width="6.875" style="3" customWidth="1"/>
    <col min="7112" max="7112" width="10.625" style="3" customWidth="1"/>
    <col min="7113" max="7113" width="7.25" style="3" customWidth="1"/>
    <col min="7114" max="7114" width="7.375" style="3" customWidth="1"/>
    <col min="7115" max="7337" width="8.875" style="3"/>
    <col min="7338" max="7338" width="10.625" style="3" customWidth="1"/>
    <col min="7339" max="7367" width="6.875" style="3" customWidth="1"/>
    <col min="7368" max="7368" width="10.625" style="3" customWidth="1"/>
    <col min="7369" max="7369" width="7.25" style="3" customWidth="1"/>
    <col min="7370" max="7370" width="7.375" style="3" customWidth="1"/>
    <col min="7371" max="7593" width="8.875" style="3"/>
    <col min="7594" max="7594" width="10.625" style="3" customWidth="1"/>
    <col min="7595" max="7623" width="6.875" style="3" customWidth="1"/>
    <col min="7624" max="7624" width="10.625" style="3" customWidth="1"/>
    <col min="7625" max="7625" width="7.25" style="3" customWidth="1"/>
    <col min="7626" max="7626" width="7.375" style="3" customWidth="1"/>
    <col min="7627" max="7849" width="8.875" style="3"/>
    <col min="7850" max="7850" width="10.625" style="3" customWidth="1"/>
    <col min="7851" max="7879" width="6.875" style="3" customWidth="1"/>
    <col min="7880" max="7880" width="10.625" style="3" customWidth="1"/>
    <col min="7881" max="7881" width="7.25" style="3" customWidth="1"/>
    <col min="7882" max="7882" width="7.375" style="3" customWidth="1"/>
    <col min="7883" max="8105" width="8.875" style="3"/>
    <col min="8106" max="8106" width="10.625" style="3" customWidth="1"/>
    <col min="8107" max="8135" width="6.875" style="3" customWidth="1"/>
    <col min="8136" max="8136" width="10.625" style="3" customWidth="1"/>
    <col min="8137" max="8137" width="7.25" style="3" customWidth="1"/>
    <col min="8138" max="8138" width="7.375" style="3" customWidth="1"/>
    <col min="8139" max="8361" width="8.875" style="3"/>
    <col min="8362" max="8362" width="10.625" style="3" customWidth="1"/>
    <col min="8363" max="8391" width="6.875" style="3" customWidth="1"/>
    <col min="8392" max="8392" width="10.625" style="3" customWidth="1"/>
    <col min="8393" max="8393" width="7.25" style="3" customWidth="1"/>
    <col min="8394" max="8394" width="7.375" style="3" customWidth="1"/>
    <col min="8395" max="8617" width="8.875" style="3"/>
    <col min="8618" max="8618" width="10.625" style="3" customWidth="1"/>
    <col min="8619" max="8647" width="6.875" style="3" customWidth="1"/>
    <col min="8648" max="8648" width="10.625" style="3" customWidth="1"/>
    <col min="8649" max="8649" width="7.25" style="3" customWidth="1"/>
    <col min="8650" max="8650" width="7.375" style="3" customWidth="1"/>
    <col min="8651" max="8873" width="8.875" style="3"/>
    <col min="8874" max="8874" width="10.625" style="3" customWidth="1"/>
    <col min="8875" max="8903" width="6.875" style="3" customWidth="1"/>
    <col min="8904" max="8904" width="10.625" style="3" customWidth="1"/>
    <col min="8905" max="8905" width="7.25" style="3" customWidth="1"/>
    <col min="8906" max="8906" width="7.375" style="3" customWidth="1"/>
    <col min="8907" max="9129" width="8.875" style="3"/>
    <col min="9130" max="9130" width="10.625" style="3" customWidth="1"/>
    <col min="9131" max="9159" width="6.875" style="3" customWidth="1"/>
    <col min="9160" max="9160" width="10.625" style="3" customWidth="1"/>
    <col min="9161" max="9161" width="7.25" style="3" customWidth="1"/>
    <col min="9162" max="9162" width="7.375" style="3" customWidth="1"/>
    <col min="9163" max="9385" width="8.875" style="3"/>
    <col min="9386" max="9386" width="10.625" style="3" customWidth="1"/>
    <col min="9387" max="9415" width="6.875" style="3" customWidth="1"/>
    <col min="9416" max="9416" width="10.625" style="3" customWidth="1"/>
    <col min="9417" max="9417" width="7.25" style="3" customWidth="1"/>
    <col min="9418" max="9418" width="7.375" style="3" customWidth="1"/>
    <col min="9419" max="9641" width="8.875" style="3"/>
    <col min="9642" max="9642" width="10.625" style="3" customWidth="1"/>
    <col min="9643" max="9671" width="6.875" style="3" customWidth="1"/>
    <col min="9672" max="9672" width="10.625" style="3" customWidth="1"/>
    <col min="9673" max="9673" width="7.25" style="3" customWidth="1"/>
    <col min="9674" max="9674" width="7.375" style="3" customWidth="1"/>
    <col min="9675" max="9897" width="8.875" style="3"/>
    <col min="9898" max="9898" width="10.625" style="3" customWidth="1"/>
    <col min="9899" max="9927" width="6.875" style="3" customWidth="1"/>
    <col min="9928" max="9928" width="10.625" style="3" customWidth="1"/>
    <col min="9929" max="9929" width="7.25" style="3" customWidth="1"/>
    <col min="9930" max="9930" width="7.375" style="3" customWidth="1"/>
    <col min="9931" max="10153" width="8.875" style="3"/>
    <col min="10154" max="10154" width="10.625" style="3" customWidth="1"/>
    <col min="10155" max="10183" width="6.875" style="3" customWidth="1"/>
    <col min="10184" max="10184" width="10.625" style="3" customWidth="1"/>
    <col min="10185" max="10185" width="7.25" style="3" customWidth="1"/>
    <col min="10186" max="10186" width="7.375" style="3" customWidth="1"/>
    <col min="10187" max="10409" width="8.875" style="3"/>
    <col min="10410" max="10410" width="10.625" style="3" customWidth="1"/>
    <col min="10411" max="10439" width="6.875" style="3" customWidth="1"/>
    <col min="10440" max="10440" width="10.625" style="3" customWidth="1"/>
    <col min="10441" max="10441" width="7.25" style="3" customWidth="1"/>
    <col min="10442" max="10442" width="7.375" style="3" customWidth="1"/>
    <col min="10443" max="10665" width="8.875" style="3"/>
    <col min="10666" max="10666" width="10.625" style="3" customWidth="1"/>
    <col min="10667" max="10695" width="6.875" style="3" customWidth="1"/>
    <col min="10696" max="10696" width="10.625" style="3" customWidth="1"/>
    <col min="10697" max="10697" width="7.25" style="3" customWidth="1"/>
    <col min="10698" max="10698" width="7.375" style="3" customWidth="1"/>
    <col min="10699" max="10921" width="8.875" style="3"/>
    <col min="10922" max="10922" width="10.625" style="3" customWidth="1"/>
    <col min="10923" max="10951" width="6.875" style="3" customWidth="1"/>
    <col min="10952" max="10952" width="10.625" style="3" customWidth="1"/>
    <col min="10953" max="10953" width="7.25" style="3" customWidth="1"/>
    <col min="10954" max="10954" width="7.375" style="3" customWidth="1"/>
    <col min="10955" max="11177" width="8.875" style="3"/>
    <col min="11178" max="11178" width="10.625" style="3" customWidth="1"/>
    <col min="11179" max="11207" width="6.875" style="3" customWidth="1"/>
    <col min="11208" max="11208" width="10.625" style="3" customWidth="1"/>
    <col min="11209" max="11209" width="7.25" style="3" customWidth="1"/>
    <col min="11210" max="11210" width="7.375" style="3" customWidth="1"/>
    <col min="11211" max="11433" width="8.875" style="3"/>
    <col min="11434" max="11434" width="10.625" style="3" customWidth="1"/>
    <col min="11435" max="11463" width="6.875" style="3" customWidth="1"/>
    <col min="11464" max="11464" width="10.625" style="3" customWidth="1"/>
    <col min="11465" max="11465" width="7.25" style="3" customWidth="1"/>
    <col min="11466" max="11466" width="7.375" style="3" customWidth="1"/>
    <col min="11467" max="11689" width="8.875" style="3"/>
    <col min="11690" max="11690" width="10.625" style="3" customWidth="1"/>
    <col min="11691" max="11719" width="6.875" style="3" customWidth="1"/>
    <col min="11720" max="11720" width="10.625" style="3" customWidth="1"/>
    <col min="11721" max="11721" width="7.25" style="3" customWidth="1"/>
    <col min="11722" max="11722" width="7.375" style="3" customWidth="1"/>
    <col min="11723" max="11945" width="8.875" style="3"/>
    <col min="11946" max="11946" width="10.625" style="3" customWidth="1"/>
    <col min="11947" max="11975" width="6.875" style="3" customWidth="1"/>
    <col min="11976" max="11976" width="10.625" style="3" customWidth="1"/>
    <col min="11977" max="11977" width="7.25" style="3" customWidth="1"/>
    <col min="11978" max="11978" width="7.375" style="3" customWidth="1"/>
    <col min="11979" max="12201" width="8.875" style="3"/>
    <col min="12202" max="12202" width="10.625" style="3" customWidth="1"/>
    <col min="12203" max="12231" width="6.875" style="3" customWidth="1"/>
    <col min="12232" max="12232" width="10.625" style="3" customWidth="1"/>
    <col min="12233" max="12233" width="7.25" style="3" customWidth="1"/>
    <col min="12234" max="12234" width="7.375" style="3" customWidth="1"/>
    <col min="12235" max="12457" width="8.875" style="3"/>
    <col min="12458" max="12458" width="10.625" style="3" customWidth="1"/>
    <col min="12459" max="12487" width="6.875" style="3" customWidth="1"/>
    <col min="12488" max="12488" width="10.625" style="3" customWidth="1"/>
    <col min="12489" max="12489" width="7.25" style="3" customWidth="1"/>
    <col min="12490" max="12490" width="7.375" style="3" customWidth="1"/>
    <col min="12491" max="12713" width="8.875" style="3"/>
    <col min="12714" max="12714" width="10.625" style="3" customWidth="1"/>
    <col min="12715" max="12743" width="6.875" style="3" customWidth="1"/>
    <col min="12744" max="12744" width="10.625" style="3" customWidth="1"/>
    <col min="12745" max="12745" width="7.25" style="3" customWidth="1"/>
    <col min="12746" max="12746" width="7.375" style="3" customWidth="1"/>
    <col min="12747" max="12969" width="8.875" style="3"/>
    <col min="12970" max="12970" width="10.625" style="3" customWidth="1"/>
    <col min="12971" max="12999" width="6.875" style="3" customWidth="1"/>
    <col min="13000" max="13000" width="10.625" style="3" customWidth="1"/>
    <col min="13001" max="13001" width="7.25" style="3" customWidth="1"/>
    <col min="13002" max="13002" width="7.375" style="3" customWidth="1"/>
    <col min="13003" max="13225" width="8.875" style="3"/>
    <col min="13226" max="13226" width="10.625" style="3" customWidth="1"/>
    <col min="13227" max="13255" width="6.875" style="3" customWidth="1"/>
    <col min="13256" max="13256" width="10.625" style="3" customWidth="1"/>
    <col min="13257" max="13257" width="7.25" style="3" customWidth="1"/>
    <col min="13258" max="13258" width="7.375" style="3" customWidth="1"/>
    <col min="13259" max="13481" width="8.875" style="3"/>
    <col min="13482" max="13482" width="10.625" style="3" customWidth="1"/>
    <col min="13483" max="13511" width="6.875" style="3" customWidth="1"/>
    <col min="13512" max="13512" width="10.625" style="3" customWidth="1"/>
    <col min="13513" max="13513" width="7.25" style="3" customWidth="1"/>
    <col min="13514" max="13514" width="7.375" style="3" customWidth="1"/>
    <col min="13515" max="13737" width="8.875" style="3"/>
    <col min="13738" max="13738" width="10.625" style="3" customWidth="1"/>
    <col min="13739" max="13767" width="6.875" style="3" customWidth="1"/>
    <col min="13768" max="13768" width="10.625" style="3" customWidth="1"/>
    <col min="13769" max="13769" width="7.25" style="3" customWidth="1"/>
    <col min="13770" max="13770" width="7.375" style="3" customWidth="1"/>
    <col min="13771" max="13993" width="8.875" style="3"/>
    <col min="13994" max="13994" width="10.625" style="3" customWidth="1"/>
    <col min="13995" max="14023" width="6.875" style="3" customWidth="1"/>
    <col min="14024" max="14024" width="10.625" style="3" customWidth="1"/>
    <col min="14025" max="14025" width="7.25" style="3" customWidth="1"/>
    <col min="14026" max="14026" width="7.375" style="3" customWidth="1"/>
    <col min="14027" max="14249" width="8.875" style="3"/>
    <col min="14250" max="14250" width="10.625" style="3" customWidth="1"/>
    <col min="14251" max="14279" width="6.875" style="3" customWidth="1"/>
    <col min="14280" max="14280" width="10.625" style="3" customWidth="1"/>
    <col min="14281" max="14281" width="7.25" style="3" customWidth="1"/>
    <col min="14282" max="14282" width="7.375" style="3" customWidth="1"/>
    <col min="14283" max="14505" width="8.875" style="3"/>
    <col min="14506" max="14506" width="10.625" style="3" customWidth="1"/>
    <col min="14507" max="14535" width="6.875" style="3" customWidth="1"/>
    <col min="14536" max="14536" width="10.625" style="3" customWidth="1"/>
    <col min="14537" max="14537" width="7.25" style="3" customWidth="1"/>
    <col min="14538" max="14538" width="7.375" style="3" customWidth="1"/>
    <col min="14539" max="14761" width="8.875" style="3"/>
    <col min="14762" max="14762" width="10.625" style="3" customWidth="1"/>
    <col min="14763" max="14791" width="6.875" style="3" customWidth="1"/>
    <col min="14792" max="14792" width="10.625" style="3" customWidth="1"/>
    <col min="14793" max="14793" width="7.25" style="3" customWidth="1"/>
    <col min="14794" max="14794" width="7.375" style="3" customWidth="1"/>
    <col min="14795" max="15017" width="8.875" style="3"/>
    <col min="15018" max="15018" width="10.625" style="3" customWidth="1"/>
    <col min="15019" max="15047" width="6.875" style="3" customWidth="1"/>
    <col min="15048" max="15048" width="10.625" style="3" customWidth="1"/>
    <col min="15049" max="15049" width="7.25" style="3" customWidth="1"/>
    <col min="15050" max="15050" width="7.375" style="3" customWidth="1"/>
    <col min="15051" max="15273" width="8.875" style="3"/>
    <col min="15274" max="15274" width="10.625" style="3" customWidth="1"/>
    <col min="15275" max="15303" width="6.875" style="3" customWidth="1"/>
    <col min="15304" max="15304" width="10.625" style="3" customWidth="1"/>
    <col min="15305" max="15305" width="7.25" style="3" customWidth="1"/>
    <col min="15306" max="15306" width="7.375" style="3" customWidth="1"/>
    <col min="15307" max="15529" width="8.875" style="3"/>
    <col min="15530" max="15530" width="10.625" style="3" customWidth="1"/>
    <col min="15531" max="15559" width="6.875" style="3" customWidth="1"/>
    <col min="15560" max="15560" width="10.625" style="3" customWidth="1"/>
    <col min="15561" max="15561" width="7.25" style="3" customWidth="1"/>
    <col min="15562" max="15562" width="7.375" style="3" customWidth="1"/>
    <col min="15563" max="15785" width="8.875" style="3"/>
    <col min="15786" max="15786" width="10.625" style="3" customWidth="1"/>
    <col min="15787" max="15815" width="6.875" style="3" customWidth="1"/>
    <col min="15816" max="15816" width="10.625" style="3" customWidth="1"/>
    <col min="15817" max="15817" width="7.25" style="3" customWidth="1"/>
    <col min="15818" max="15818" width="7.375" style="3" customWidth="1"/>
    <col min="15819" max="16384" width="8.875" style="3"/>
  </cols>
  <sheetData>
    <row r="1" spans="2:32" ht="12" x14ac:dyDescent="0.4">
      <c r="B1" s="1" t="s">
        <v>0</v>
      </c>
    </row>
    <row r="3" spans="2:32" ht="13.5" x14ac:dyDescent="0.4">
      <c r="B3" s="4"/>
      <c r="C3" s="5" t="s">
        <v>1</v>
      </c>
      <c r="D3" s="5"/>
      <c r="E3" s="6"/>
      <c r="F3" s="5" t="s">
        <v>2</v>
      </c>
      <c r="G3" s="5"/>
      <c r="H3" s="6"/>
      <c r="I3" s="5" t="s">
        <v>3</v>
      </c>
      <c r="J3" s="5"/>
      <c r="K3" s="6"/>
      <c r="L3" s="5" t="s">
        <v>4</v>
      </c>
      <c r="M3" s="5"/>
      <c r="N3" s="6"/>
      <c r="P3" s="5" t="s">
        <v>5</v>
      </c>
      <c r="Q3" s="5"/>
      <c r="R3" s="6"/>
      <c r="S3" s="5" t="s">
        <v>6</v>
      </c>
      <c r="T3" s="5"/>
      <c r="U3" s="6"/>
      <c r="V3" s="79" t="s">
        <v>7</v>
      </c>
      <c r="W3" s="80"/>
      <c r="X3" s="81"/>
      <c r="Y3" s="5" t="s">
        <v>8</v>
      </c>
      <c r="Z3" s="5"/>
      <c r="AA3" s="6"/>
      <c r="AB3" s="5" t="s">
        <v>9</v>
      </c>
      <c r="AC3" s="5"/>
      <c r="AD3" s="6"/>
      <c r="AE3" s="4"/>
      <c r="AF3" s="7"/>
    </row>
    <row r="4" spans="2:32" ht="13.5" x14ac:dyDescent="0.4">
      <c r="B4" s="8" t="s">
        <v>10</v>
      </c>
      <c r="C4" s="9" t="s">
        <v>11</v>
      </c>
      <c r="D4" s="9" t="s">
        <v>12</v>
      </c>
      <c r="E4" s="4" t="s">
        <v>13</v>
      </c>
      <c r="F4" s="9" t="s">
        <v>11</v>
      </c>
      <c r="G4" s="9" t="s">
        <v>12</v>
      </c>
      <c r="H4" s="4" t="s">
        <v>13</v>
      </c>
      <c r="I4" s="9" t="s">
        <v>11</v>
      </c>
      <c r="J4" s="9" t="s">
        <v>12</v>
      </c>
      <c r="K4" s="4" t="s">
        <v>13</v>
      </c>
      <c r="L4" s="9" t="s">
        <v>11</v>
      </c>
      <c r="M4" s="9" t="s">
        <v>12</v>
      </c>
      <c r="N4" s="4" t="s">
        <v>13</v>
      </c>
      <c r="P4" s="9" t="s">
        <v>11</v>
      </c>
      <c r="Q4" s="9" t="s">
        <v>12</v>
      </c>
      <c r="R4" s="4" t="s">
        <v>13</v>
      </c>
      <c r="S4" s="9" t="s">
        <v>11</v>
      </c>
      <c r="T4" s="9" t="s">
        <v>12</v>
      </c>
      <c r="U4" s="4" t="s">
        <v>13</v>
      </c>
      <c r="V4" s="9" t="s">
        <v>11</v>
      </c>
      <c r="W4" s="9" t="s">
        <v>12</v>
      </c>
      <c r="X4" s="4" t="s">
        <v>13</v>
      </c>
      <c r="Y4" s="9" t="s">
        <v>11</v>
      </c>
      <c r="Z4" s="9" t="s">
        <v>12</v>
      </c>
      <c r="AA4" s="4" t="s">
        <v>13</v>
      </c>
      <c r="AB4" s="9" t="s">
        <v>11</v>
      </c>
      <c r="AC4" s="9" t="s">
        <v>12</v>
      </c>
      <c r="AD4" s="4" t="s">
        <v>13</v>
      </c>
      <c r="AE4" s="8" t="s">
        <v>10</v>
      </c>
      <c r="AF4" s="7"/>
    </row>
    <row r="5" spans="2:32" ht="13.5" x14ac:dyDescent="0.4">
      <c r="B5" s="10"/>
      <c r="C5" s="11" t="s">
        <v>14</v>
      </c>
      <c r="D5" s="11" t="s">
        <v>14</v>
      </c>
      <c r="E5" s="10" t="s">
        <v>15</v>
      </c>
      <c r="F5" s="12" t="s">
        <v>14</v>
      </c>
      <c r="G5" s="12" t="s">
        <v>14</v>
      </c>
      <c r="H5" s="10" t="s">
        <v>15</v>
      </c>
      <c r="I5" s="12" t="s">
        <v>14</v>
      </c>
      <c r="J5" s="12" t="s">
        <v>14</v>
      </c>
      <c r="K5" s="10" t="s">
        <v>15</v>
      </c>
      <c r="L5" s="12" t="s">
        <v>14</v>
      </c>
      <c r="M5" s="12" t="s">
        <v>14</v>
      </c>
      <c r="N5" s="10" t="s">
        <v>15</v>
      </c>
      <c r="P5" s="12" t="s">
        <v>14</v>
      </c>
      <c r="Q5" s="12" t="s">
        <v>14</v>
      </c>
      <c r="R5" s="10" t="s">
        <v>15</v>
      </c>
      <c r="S5" s="12" t="s">
        <v>14</v>
      </c>
      <c r="T5" s="12" t="s">
        <v>14</v>
      </c>
      <c r="U5" s="10" t="s">
        <v>15</v>
      </c>
      <c r="V5" s="12" t="s">
        <v>14</v>
      </c>
      <c r="W5" s="12" t="s">
        <v>14</v>
      </c>
      <c r="X5" s="10" t="s">
        <v>15</v>
      </c>
      <c r="Y5" s="12" t="s">
        <v>14</v>
      </c>
      <c r="Z5" s="12" t="s">
        <v>14</v>
      </c>
      <c r="AA5" s="10" t="s">
        <v>15</v>
      </c>
      <c r="AB5" s="12" t="s">
        <v>14</v>
      </c>
      <c r="AC5" s="12" t="s">
        <v>14</v>
      </c>
      <c r="AD5" s="10" t="s">
        <v>15</v>
      </c>
      <c r="AE5" s="10"/>
      <c r="AF5" s="13"/>
    </row>
    <row r="6" spans="2:32" ht="13.5" x14ac:dyDescent="0.15">
      <c r="B6" s="14" t="s">
        <v>16</v>
      </c>
      <c r="C6" s="15">
        <v>56</v>
      </c>
      <c r="D6" s="15">
        <v>3</v>
      </c>
      <c r="E6" s="16">
        <f>D6/C6*100</f>
        <v>5.3571428571428568</v>
      </c>
      <c r="F6" s="17">
        <v>1361</v>
      </c>
      <c r="G6" s="17">
        <v>680</v>
      </c>
      <c r="H6" s="18">
        <f t="shared" ref="H6:H69" si="0">G6/F6*100</f>
        <v>49.96326230712711</v>
      </c>
      <c r="I6" s="17">
        <v>1247</v>
      </c>
      <c r="J6" s="17">
        <v>674</v>
      </c>
      <c r="K6" s="18">
        <f>J6/I6*100</f>
        <v>54.049719326383318</v>
      </c>
      <c r="L6" s="17">
        <v>302</v>
      </c>
      <c r="M6" s="17">
        <v>31</v>
      </c>
      <c r="N6" s="18">
        <f>M6/L6*100</f>
        <v>10.264900662251655</v>
      </c>
      <c r="O6" s="19"/>
      <c r="P6" s="17">
        <v>376</v>
      </c>
      <c r="Q6" s="17">
        <v>274</v>
      </c>
      <c r="R6" s="18">
        <f>Q6/P6*100</f>
        <v>72.872340425531917</v>
      </c>
      <c r="S6" s="17">
        <v>354</v>
      </c>
      <c r="T6" s="17">
        <v>188</v>
      </c>
      <c r="U6" s="18">
        <f>T6/S6*100</f>
        <v>53.10734463276836</v>
      </c>
      <c r="V6" s="17">
        <v>1203</v>
      </c>
      <c r="W6" s="17">
        <v>1010</v>
      </c>
      <c r="X6" s="18">
        <f>W6/V6*100</f>
        <v>83.956774729842067</v>
      </c>
      <c r="Y6" s="17">
        <v>123</v>
      </c>
      <c r="Z6" s="17">
        <v>81</v>
      </c>
      <c r="AA6" s="18">
        <f>Z6/Y6*100</f>
        <v>65.853658536585371</v>
      </c>
      <c r="AB6" s="20">
        <f t="shared" ref="AB6:AC52" si="1">SUM(C6,F6,I6,L6,P6,S6,V6,Y6)</f>
        <v>5022</v>
      </c>
      <c r="AC6" s="20">
        <f t="shared" si="1"/>
        <v>2941</v>
      </c>
      <c r="AD6" s="18">
        <f>AC6/AB6*100</f>
        <v>58.562325766626842</v>
      </c>
      <c r="AE6" s="21" t="s">
        <v>16</v>
      </c>
      <c r="AF6" s="7"/>
    </row>
    <row r="7" spans="2:32" ht="13.5" x14ac:dyDescent="0.15">
      <c r="B7" s="14" t="s">
        <v>17</v>
      </c>
      <c r="C7" s="15">
        <v>7</v>
      </c>
      <c r="D7" s="15">
        <v>3</v>
      </c>
      <c r="E7" s="16">
        <f t="shared" ref="E7:E68" si="2">D7/C7*100</f>
        <v>42.857142857142854</v>
      </c>
      <c r="F7" s="17">
        <v>402</v>
      </c>
      <c r="G7" s="17">
        <v>180</v>
      </c>
      <c r="H7" s="18">
        <f t="shared" si="0"/>
        <v>44.776119402985074</v>
      </c>
      <c r="I7" s="17">
        <v>328</v>
      </c>
      <c r="J7" s="17">
        <v>168</v>
      </c>
      <c r="K7" s="18">
        <f t="shared" ref="K7:K52" si="3">J7/I7*100</f>
        <v>51.219512195121951</v>
      </c>
      <c r="L7" s="17">
        <v>105</v>
      </c>
      <c r="M7" s="17">
        <v>4</v>
      </c>
      <c r="N7" s="18">
        <f t="shared" ref="N7:N52" si="4">M7/L7*100</f>
        <v>3.8095238095238098</v>
      </c>
      <c r="O7" s="19"/>
      <c r="P7" s="17">
        <v>460</v>
      </c>
      <c r="Q7" s="17">
        <v>341</v>
      </c>
      <c r="R7" s="18">
        <f t="shared" ref="R7:R51" si="5">Q7/P7*100</f>
        <v>74.130434782608702</v>
      </c>
      <c r="S7" s="17">
        <v>77</v>
      </c>
      <c r="T7" s="17">
        <v>53</v>
      </c>
      <c r="U7" s="18">
        <f t="shared" ref="U7:U52" si="6">T7/S7*100</f>
        <v>68.831168831168839</v>
      </c>
      <c r="V7" s="17">
        <v>301</v>
      </c>
      <c r="W7" s="17">
        <v>286</v>
      </c>
      <c r="X7" s="18">
        <f t="shared" ref="X7:X52" si="7">W7/V7*100</f>
        <v>95.016611295681059</v>
      </c>
      <c r="Y7" s="17">
        <v>0</v>
      </c>
      <c r="Z7" s="17">
        <v>0</v>
      </c>
      <c r="AA7" s="22" t="s">
        <v>18</v>
      </c>
      <c r="AB7" s="20">
        <f t="shared" si="1"/>
        <v>1680</v>
      </c>
      <c r="AC7" s="20">
        <f t="shared" si="1"/>
        <v>1035</v>
      </c>
      <c r="AD7" s="18">
        <f t="shared" ref="AD7:AD70" si="8">AC7/AB7*100</f>
        <v>61.607142857142861</v>
      </c>
      <c r="AE7" s="21" t="s">
        <v>17</v>
      </c>
      <c r="AF7" s="7"/>
    </row>
    <row r="8" spans="2:32" ht="13.5" x14ac:dyDescent="0.15">
      <c r="B8" s="14" t="s">
        <v>19</v>
      </c>
      <c r="C8" s="15">
        <v>32</v>
      </c>
      <c r="D8" s="15">
        <v>12</v>
      </c>
      <c r="E8" s="16">
        <f t="shared" si="2"/>
        <v>37.5</v>
      </c>
      <c r="F8" s="17">
        <v>388</v>
      </c>
      <c r="G8" s="17">
        <v>184</v>
      </c>
      <c r="H8" s="18">
        <f t="shared" si="0"/>
        <v>47.422680412371129</v>
      </c>
      <c r="I8" s="17">
        <v>596</v>
      </c>
      <c r="J8" s="17">
        <v>331</v>
      </c>
      <c r="K8" s="18">
        <f t="shared" si="3"/>
        <v>55.536912751677846</v>
      </c>
      <c r="L8" s="17">
        <v>173</v>
      </c>
      <c r="M8" s="17">
        <v>1</v>
      </c>
      <c r="N8" s="18">
        <f t="shared" si="4"/>
        <v>0.57803468208092479</v>
      </c>
      <c r="O8" s="19"/>
      <c r="P8" s="17">
        <v>471</v>
      </c>
      <c r="Q8" s="17">
        <v>357</v>
      </c>
      <c r="R8" s="18">
        <f t="shared" si="5"/>
        <v>75.796178343949052</v>
      </c>
      <c r="S8" s="17">
        <v>85</v>
      </c>
      <c r="T8" s="17">
        <v>26</v>
      </c>
      <c r="U8" s="18">
        <f t="shared" si="6"/>
        <v>30.588235294117649</v>
      </c>
      <c r="V8" s="17">
        <v>516</v>
      </c>
      <c r="W8" s="17">
        <v>447</v>
      </c>
      <c r="X8" s="18">
        <f t="shared" si="7"/>
        <v>86.627906976744185</v>
      </c>
      <c r="Y8" s="17">
        <v>26</v>
      </c>
      <c r="Z8" s="17">
        <v>18</v>
      </c>
      <c r="AA8" s="18">
        <f t="shared" ref="AA8:AA52" si="9">Z8/Y8*100</f>
        <v>69.230769230769226</v>
      </c>
      <c r="AB8" s="20">
        <f t="shared" si="1"/>
        <v>2287</v>
      </c>
      <c r="AC8" s="20">
        <f t="shared" si="1"/>
        <v>1376</v>
      </c>
      <c r="AD8" s="18">
        <f t="shared" si="8"/>
        <v>60.166156536947966</v>
      </c>
      <c r="AE8" s="21" t="s">
        <v>19</v>
      </c>
      <c r="AF8" s="7"/>
    </row>
    <row r="9" spans="2:32" ht="13.5" x14ac:dyDescent="0.15">
      <c r="B9" s="14" t="s">
        <v>20</v>
      </c>
      <c r="C9" s="15">
        <v>36</v>
      </c>
      <c r="D9" s="15">
        <v>9</v>
      </c>
      <c r="E9" s="16">
        <f t="shared" si="2"/>
        <v>25</v>
      </c>
      <c r="F9" s="17">
        <v>669</v>
      </c>
      <c r="G9" s="17">
        <v>299</v>
      </c>
      <c r="H9" s="18">
        <f t="shared" si="0"/>
        <v>44.69357249626308</v>
      </c>
      <c r="I9" s="17">
        <v>716</v>
      </c>
      <c r="J9" s="17">
        <v>348</v>
      </c>
      <c r="K9" s="18">
        <f t="shared" si="3"/>
        <v>48.603351955307261</v>
      </c>
      <c r="L9" s="17">
        <v>129</v>
      </c>
      <c r="M9" s="17">
        <v>6</v>
      </c>
      <c r="N9" s="18">
        <f t="shared" si="4"/>
        <v>4.6511627906976747</v>
      </c>
      <c r="O9" s="19"/>
      <c r="P9" s="17">
        <v>605</v>
      </c>
      <c r="Q9" s="17">
        <v>422</v>
      </c>
      <c r="R9" s="18">
        <f t="shared" si="5"/>
        <v>69.752066115702476</v>
      </c>
      <c r="S9" s="17">
        <v>156</v>
      </c>
      <c r="T9" s="17">
        <v>58</v>
      </c>
      <c r="U9" s="18">
        <f t="shared" si="6"/>
        <v>37.179487179487182</v>
      </c>
      <c r="V9" s="17">
        <v>883</v>
      </c>
      <c r="W9" s="17">
        <v>719</v>
      </c>
      <c r="X9" s="18">
        <f t="shared" si="7"/>
        <v>81.426953567383919</v>
      </c>
      <c r="Y9" s="17">
        <v>25</v>
      </c>
      <c r="Z9" s="17">
        <v>20</v>
      </c>
      <c r="AA9" s="18">
        <f t="shared" si="9"/>
        <v>80</v>
      </c>
      <c r="AB9" s="20">
        <f t="shared" si="1"/>
        <v>3219</v>
      </c>
      <c r="AC9" s="20">
        <f t="shared" si="1"/>
        <v>1881</v>
      </c>
      <c r="AD9" s="18">
        <f t="shared" si="8"/>
        <v>58.434296365330852</v>
      </c>
      <c r="AE9" s="21" t="s">
        <v>20</v>
      </c>
      <c r="AF9" s="7"/>
    </row>
    <row r="10" spans="2:32" ht="13.5" x14ac:dyDescent="0.15">
      <c r="B10" s="14" t="s">
        <v>21</v>
      </c>
      <c r="C10" s="15">
        <v>18</v>
      </c>
      <c r="D10" s="15">
        <v>9</v>
      </c>
      <c r="E10" s="16">
        <f t="shared" si="2"/>
        <v>50</v>
      </c>
      <c r="F10" s="17">
        <v>329</v>
      </c>
      <c r="G10" s="17">
        <v>148</v>
      </c>
      <c r="H10" s="18">
        <f t="shared" si="0"/>
        <v>44.984802431610944</v>
      </c>
      <c r="I10" s="17">
        <v>472</v>
      </c>
      <c r="J10" s="17">
        <v>192</v>
      </c>
      <c r="K10" s="18">
        <f t="shared" si="3"/>
        <v>40.677966101694921</v>
      </c>
      <c r="L10" s="17">
        <v>110</v>
      </c>
      <c r="M10" s="17">
        <v>0</v>
      </c>
      <c r="N10" s="18">
        <f t="shared" si="4"/>
        <v>0</v>
      </c>
      <c r="O10" s="19"/>
      <c r="P10" s="17">
        <v>303</v>
      </c>
      <c r="Q10" s="17">
        <v>213</v>
      </c>
      <c r="R10" s="18">
        <f t="shared" si="5"/>
        <v>70.297029702970292</v>
      </c>
      <c r="S10" s="17">
        <v>56</v>
      </c>
      <c r="T10" s="17">
        <v>12</v>
      </c>
      <c r="U10" s="18">
        <f t="shared" si="6"/>
        <v>21.428571428571427</v>
      </c>
      <c r="V10" s="17">
        <v>437</v>
      </c>
      <c r="W10" s="17">
        <v>382</v>
      </c>
      <c r="X10" s="18">
        <f t="shared" si="7"/>
        <v>87.414187643020597</v>
      </c>
      <c r="Y10" s="17">
        <v>5</v>
      </c>
      <c r="Z10" s="17">
        <v>3</v>
      </c>
      <c r="AA10" s="18">
        <f t="shared" si="9"/>
        <v>60</v>
      </c>
      <c r="AB10" s="20">
        <f t="shared" si="1"/>
        <v>1730</v>
      </c>
      <c r="AC10" s="20">
        <f t="shared" si="1"/>
        <v>959</v>
      </c>
      <c r="AD10" s="18">
        <f t="shared" si="8"/>
        <v>55.433526011560694</v>
      </c>
      <c r="AE10" s="21" t="s">
        <v>21</v>
      </c>
      <c r="AF10" s="7"/>
    </row>
    <row r="11" spans="2:32" ht="13.5" x14ac:dyDescent="0.15">
      <c r="B11" s="14" t="s">
        <v>22</v>
      </c>
      <c r="C11" s="15">
        <v>39</v>
      </c>
      <c r="D11" s="15">
        <v>16</v>
      </c>
      <c r="E11" s="16">
        <f t="shared" si="2"/>
        <v>41.025641025641022</v>
      </c>
      <c r="F11" s="17">
        <v>552</v>
      </c>
      <c r="G11" s="17">
        <v>252</v>
      </c>
      <c r="H11" s="18">
        <f t="shared" si="0"/>
        <v>45.652173913043477</v>
      </c>
      <c r="I11" s="17">
        <v>797</v>
      </c>
      <c r="J11" s="17">
        <v>347</v>
      </c>
      <c r="K11" s="18">
        <f t="shared" si="3"/>
        <v>43.538268506900877</v>
      </c>
      <c r="L11" s="17">
        <v>207</v>
      </c>
      <c r="M11" s="17">
        <v>0</v>
      </c>
      <c r="N11" s="18">
        <f t="shared" si="4"/>
        <v>0</v>
      </c>
      <c r="O11" s="19"/>
      <c r="P11" s="17">
        <v>508</v>
      </c>
      <c r="Q11" s="17">
        <v>364</v>
      </c>
      <c r="R11" s="18">
        <f t="shared" si="5"/>
        <v>71.653543307086608</v>
      </c>
      <c r="S11" s="17">
        <v>146</v>
      </c>
      <c r="T11" s="17">
        <v>39</v>
      </c>
      <c r="U11" s="18">
        <f t="shared" si="6"/>
        <v>26.712328767123289</v>
      </c>
      <c r="V11" s="17">
        <v>796</v>
      </c>
      <c r="W11" s="17">
        <v>649</v>
      </c>
      <c r="X11" s="18">
        <f t="shared" si="7"/>
        <v>81.532663316582912</v>
      </c>
      <c r="Y11" s="17">
        <v>71</v>
      </c>
      <c r="Z11" s="17">
        <v>34</v>
      </c>
      <c r="AA11" s="18">
        <f t="shared" si="9"/>
        <v>47.887323943661968</v>
      </c>
      <c r="AB11" s="20">
        <f t="shared" si="1"/>
        <v>3116</v>
      </c>
      <c r="AC11" s="20">
        <f t="shared" si="1"/>
        <v>1701</v>
      </c>
      <c r="AD11" s="18">
        <f t="shared" si="8"/>
        <v>54.589216944801024</v>
      </c>
      <c r="AE11" s="21" t="s">
        <v>22</v>
      </c>
      <c r="AF11" s="13"/>
    </row>
    <row r="12" spans="2:32" ht="13.5" x14ac:dyDescent="0.15">
      <c r="B12" s="14" t="s">
        <v>23</v>
      </c>
      <c r="C12" s="15">
        <v>98</v>
      </c>
      <c r="D12" s="15">
        <v>30</v>
      </c>
      <c r="E12" s="16">
        <f t="shared" si="2"/>
        <v>30.612244897959183</v>
      </c>
      <c r="F12" s="17">
        <v>771</v>
      </c>
      <c r="G12" s="17">
        <v>358</v>
      </c>
      <c r="H12" s="18">
        <f t="shared" si="0"/>
        <v>46.43320363164721</v>
      </c>
      <c r="I12" s="17">
        <v>1088</v>
      </c>
      <c r="J12" s="17">
        <v>471</v>
      </c>
      <c r="K12" s="18">
        <f t="shared" si="3"/>
        <v>43.290441176470587</v>
      </c>
      <c r="L12" s="17">
        <v>221</v>
      </c>
      <c r="M12" s="17">
        <v>4</v>
      </c>
      <c r="N12" s="18">
        <f t="shared" si="4"/>
        <v>1.809954751131222</v>
      </c>
      <c r="O12" s="19"/>
      <c r="P12" s="17">
        <v>458</v>
      </c>
      <c r="Q12" s="17">
        <v>284</v>
      </c>
      <c r="R12" s="18">
        <f t="shared" si="5"/>
        <v>62.008733624454152</v>
      </c>
      <c r="S12" s="17">
        <v>252</v>
      </c>
      <c r="T12" s="17">
        <v>54</v>
      </c>
      <c r="U12" s="18">
        <f t="shared" si="6"/>
        <v>21.428571428571427</v>
      </c>
      <c r="V12" s="17">
        <v>1128</v>
      </c>
      <c r="W12" s="17">
        <v>946</v>
      </c>
      <c r="X12" s="18">
        <f t="shared" si="7"/>
        <v>83.865248226950357</v>
      </c>
      <c r="Y12" s="17">
        <v>0</v>
      </c>
      <c r="Z12" s="17">
        <v>0</v>
      </c>
      <c r="AA12" s="22" t="s">
        <v>18</v>
      </c>
      <c r="AB12" s="20">
        <f t="shared" si="1"/>
        <v>4016</v>
      </c>
      <c r="AC12" s="20">
        <f t="shared" si="1"/>
        <v>2147</v>
      </c>
      <c r="AD12" s="18">
        <f t="shared" si="8"/>
        <v>53.461155378486055</v>
      </c>
      <c r="AE12" s="21" t="s">
        <v>23</v>
      </c>
      <c r="AF12" s="7"/>
    </row>
    <row r="13" spans="2:32" ht="13.5" x14ac:dyDescent="0.15">
      <c r="B13" s="14" t="s">
        <v>24</v>
      </c>
      <c r="C13" s="15">
        <v>88</v>
      </c>
      <c r="D13" s="15">
        <v>24</v>
      </c>
      <c r="E13" s="16">
        <f t="shared" si="2"/>
        <v>27.27272727272727</v>
      </c>
      <c r="F13" s="17">
        <v>1152</v>
      </c>
      <c r="G13" s="17">
        <v>494</v>
      </c>
      <c r="H13" s="18">
        <f t="shared" si="0"/>
        <v>42.881944444444443</v>
      </c>
      <c r="I13" s="17">
        <v>1219</v>
      </c>
      <c r="J13" s="17">
        <v>552</v>
      </c>
      <c r="K13" s="18">
        <f t="shared" si="3"/>
        <v>45.283018867924532</v>
      </c>
      <c r="L13" s="17">
        <v>762</v>
      </c>
      <c r="M13" s="17">
        <v>7</v>
      </c>
      <c r="N13" s="18">
        <f t="shared" si="4"/>
        <v>0.9186351706036745</v>
      </c>
      <c r="O13" s="19"/>
      <c r="P13" s="17">
        <v>631</v>
      </c>
      <c r="Q13" s="17">
        <v>444</v>
      </c>
      <c r="R13" s="18">
        <f t="shared" si="5"/>
        <v>70.364500792393031</v>
      </c>
      <c r="S13" s="17">
        <v>764</v>
      </c>
      <c r="T13" s="17">
        <v>139</v>
      </c>
      <c r="U13" s="18">
        <f t="shared" si="6"/>
        <v>18.193717277486911</v>
      </c>
      <c r="V13" s="17">
        <v>2708</v>
      </c>
      <c r="W13" s="17">
        <v>2186</v>
      </c>
      <c r="X13" s="18">
        <f t="shared" si="7"/>
        <v>80.723781388478571</v>
      </c>
      <c r="Y13" s="17">
        <v>26</v>
      </c>
      <c r="Z13" s="17">
        <v>18</v>
      </c>
      <c r="AA13" s="18">
        <f t="shared" si="9"/>
        <v>69.230769230769226</v>
      </c>
      <c r="AB13" s="20">
        <f t="shared" si="1"/>
        <v>7350</v>
      </c>
      <c r="AC13" s="20">
        <f t="shared" si="1"/>
        <v>3864</v>
      </c>
      <c r="AD13" s="18">
        <f t="shared" si="8"/>
        <v>52.571428571428569</v>
      </c>
      <c r="AE13" s="21" t="s">
        <v>24</v>
      </c>
      <c r="AF13" s="7"/>
    </row>
    <row r="14" spans="2:32" ht="13.5" x14ac:dyDescent="0.15">
      <c r="B14" s="14" t="s">
        <v>25</v>
      </c>
      <c r="C14" s="15">
        <v>156</v>
      </c>
      <c r="D14" s="15">
        <v>38</v>
      </c>
      <c r="E14" s="16">
        <f t="shared" si="2"/>
        <v>24.358974358974358</v>
      </c>
      <c r="F14" s="17">
        <v>990</v>
      </c>
      <c r="G14" s="17">
        <v>438</v>
      </c>
      <c r="H14" s="18">
        <f t="shared" si="0"/>
        <v>44.242424242424242</v>
      </c>
      <c r="I14" s="17">
        <v>1336</v>
      </c>
      <c r="J14" s="17">
        <v>718</v>
      </c>
      <c r="K14" s="18">
        <f t="shared" si="3"/>
        <v>53.742514970059887</v>
      </c>
      <c r="L14" s="17">
        <v>357</v>
      </c>
      <c r="M14" s="17">
        <v>2</v>
      </c>
      <c r="N14" s="18">
        <f t="shared" si="4"/>
        <v>0.56022408963585435</v>
      </c>
      <c r="O14" s="19"/>
      <c r="P14" s="17">
        <v>591</v>
      </c>
      <c r="Q14" s="17">
        <v>378</v>
      </c>
      <c r="R14" s="18">
        <f t="shared" si="5"/>
        <v>63.959390862944169</v>
      </c>
      <c r="S14" s="17">
        <v>503</v>
      </c>
      <c r="T14" s="17">
        <v>165</v>
      </c>
      <c r="U14" s="18">
        <f t="shared" si="6"/>
        <v>32.803180914512922</v>
      </c>
      <c r="V14" s="17">
        <v>1951</v>
      </c>
      <c r="W14" s="17">
        <v>1616</v>
      </c>
      <c r="X14" s="18">
        <f t="shared" si="7"/>
        <v>82.829318298308564</v>
      </c>
      <c r="Y14" s="17">
        <v>12</v>
      </c>
      <c r="Z14" s="17">
        <v>9</v>
      </c>
      <c r="AA14" s="18">
        <f t="shared" si="9"/>
        <v>75</v>
      </c>
      <c r="AB14" s="20">
        <f t="shared" si="1"/>
        <v>5896</v>
      </c>
      <c r="AC14" s="20">
        <f t="shared" si="1"/>
        <v>3364</v>
      </c>
      <c r="AD14" s="18">
        <f t="shared" si="8"/>
        <v>57.055630936227949</v>
      </c>
      <c r="AE14" s="21" t="s">
        <v>25</v>
      </c>
      <c r="AF14" s="13"/>
    </row>
    <row r="15" spans="2:32" ht="13.5" x14ac:dyDescent="0.15">
      <c r="B15" s="14" t="s">
        <v>26</v>
      </c>
      <c r="C15" s="15">
        <v>61</v>
      </c>
      <c r="D15" s="15">
        <v>20</v>
      </c>
      <c r="E15" s="16">
        <f t="shared" si="2"/>
        <v>32.786885245901637</v>
      </c>
      <c r="F15" s="17">
        <v>707</v>
      </c>
      <c r="G15" s="17">
        <v>300</v>
      </c>
      <c r="H15" s="18">
        <f t="shared" si="0"/>
        <v>42.432814710042436</v>
      </c>
      <c r="I15" s="17">
        <v>1113</v>
      </c>
      <c r="J15" s="17">
        <v>542</v>
      </c>
      <c r="K15" s="18">
        <f t="shared" si="3"/>
        <v>48.697214734950585</v>
      </c>
      <c r="L15" s="17">
        <v>451</v>
      </c>
      <c r="M15" s="17">
        <v>7</v>
      </c>
      <c r="N15" s="18">
        <f t="shared" si="4"/>
        <v>1.5521064301552108</v>
      </c>
      <c r="O15" s="19"/>
      <c r="P15" s="17">
        <v>813</v>
      </c>
      <c r="Q15" s="17">
        <v>587</v>
      </c>
      <c r="R15" s="18">
        <f t="shared" si="5"/>
        <v>72.201722017220177</v>
      </c>
      <c r="S15" s="17">
        <v>538</v>
      </c>
      <c r="T15" s="17">
        <v>129</v>
      </c>
      <c r="U15" s="18">
        <f t="shared" si="6"/>
        <v>23.977695167286246</v>
      </c>
      <c r="V15" s="17">
        <v>2157</v>
      </c>
      <c r="W15" s="17">
        <v>1892</v>
      </c>
      <c r="X15" s="18">
        <f t="shared" si="7"/>
        <v>87.714418173388964</v>
      </c>
      <c r="Y15" s="17">
        <v>34</v>
      </c>
      <c r="Z15" s="17">
        <v>26</v>
      </c>
      <c r="AA15" s="18">
        <f t="shared" si="9"/>
        <v>76.470588235294116</v>
      </c>
      <c r="AB15" s="20">
        <f t="shared" si="1"/>
        <v>5874</v>
      </c>
      <c r="AC15" s="20">
        <f t="shared" si="1"/>
        <v>3503</v>
      </c>
      <c r="AD15" s="18">
        <f t="shared" si="8"/>
        <v>59.635682669390533</v>
      </c>
      <c r="AE15" s="21" t="s">
        <v>26</v>
      </c>
      <c r="AF15" s="7"/>
    </row>
    <row r="16" spans="2:32" ht="13.5" x14ac:dyDescent="0.15">
      <c r="B16" s="14" t="s">
        <v>27</v>
      </c>
      <c r="C16" s="15">
        <v>118</v>
      </c>
      <c r="D16" s="17">
        <v>35</v>
      </c>
      <c r="E16" s="16">
        <f t="shared" si="2"/>
        <v>29.66101694915254</v>
      </c>
      <c r="F16" s="17">
        <v>1170</v>
      </c>
      <c r="G16" s="17">
        <v>491</v>
      </c>
      <c r="H16" s="18">
        <f t="shared" si="0"/>
        <v>41.965811965811966</v>
      </c>
      <c r="I16" s="17">
        <v>1164</v>
      </c>
      <c r="J16" s="17">
        <v>609</v>
      </c>
      <c r="K16" s="18">
        <f t="shared" si="3"/>
        <v>52.319587628865982</v>
      </c>
      <c r="L16" s="17">
        <v>1734</v>
      </c>
      <c r="M16" s="17">
        <v>19</v>
      </c>
      <c r="N16" s="18">
        <f t="shared" si="4"/>
        <v>1.0957324106113033</v>
      </c>
      <c r="O16" s="19"/>
      <c r="P16" s="17">
        <v>897</v>
      </c>
      <c r="Q16" s="17">
        <v>685</v>
      </c>
      <c r="R16" s="18">
        <f t="shared" si="5"/>
        <v>76.365663322185057</v>
      </c>
      <c r="S16" s="17">
        <v>1430</v>
      </c>
      <c r="T16" s="17">
        <v>570</v>
      </c>
      <c r="U16" s="18">
        <f t="shared" si="6"/>
        <v>39.86013986013986</v>
      </c>
      <c r="V16" s="17">
        <v>5235</v>
      </c>
      <c r="W16" s="17">
        <v>4875</v>
      </c>
      <c r="X16" s="18">
        <f t="shared" si="7"/>
        <v>93.123209169054448</v>
      </c>
      <c r="Y16" s="17">
        <v>68</v>
      </c>
      <c r="Z16" s="17">
        <v>43</v>
      </c>
      <c r="AA16" s="18">
        <f t="shared" si="9"/>
        <v>63.235294117647058</v>
      </c>
      <c r="AB16" s="20">
        <f t="shared" si="1"/>
        <v>11816</v>
      </c>
      <c r="AC16" s="20">
        <f t="shared" si="1"/>
        <v>7327</v>
      </c>
      <c r="AD16" s="18">
        <f t="shared" si="8"/>
        <v>62.009140148950571</v>
      </c>
      <c r="AE16" s="21" t="s">
        <v>27</v>
      </c>
      <c r="AF16" s="7"/>
    </row>
    <row r="17" spans="2:32" ht="13.5" x14ac:dyDescent="0.15">
      <c r="B17" s="14" t="s">
        <v>28</v>
      </c>
      <c r="C17" s="15">
        <v>72</v>
      </c>
      <c r="D17" s="15">
        <v>13</v>
      </c>
      <c r="E17" s="16">
        <f t="shared" si="2"/>
        <v>18.055555555555554</v>
      </c>
      <c r="F17" s="17">
        <v>1069</v>
      </c>
      <c r="G17" s="17">
        <v>491</v>
      </c>
      <c r="H17" s="18">
        <f t="shared" si="0"/>
        <v>45.930776426566879</v>
      </c>
      <c r="I17" s="17">
        <v>986</v>
      </c>
      <c r="J17" s="17">
        <v>514</v>
      </c>
      <c r="K17" s="18">
        <f t="shared" si="3"/>
        <v>52.129817444219064</v>
      </c>
      <c r="L17" s="17">
        <v>920</v>
      </c>
      <c r="M17" s="17">
        <v>9</v>
      </c>
      <c r="N17" s="18">
        <f t="shared" si="4"/>
        <v>0.97826086956521752</v>
      </c>
      <c r="O17" s="19"/>
      <c r="P17" s="17">
        <v>344</v>
      </c>
      <c r="Q17" s="17">
        <v>225</v>
      </c>
      <c r="R17" s="18">
        <f t="shared" si="5"/>
        <v>65.406976744186053</v>
      </c>
      <c r="S17" s="17">
        <v>920</v>
      </c>
      <c r="T17" s="17">
        <v>254</v>
      </c>
      <c r="U17" s="18">
        <f t="shared" si="6"/>
        <v>27.608695652173914</v>
      </c>
      <c r="V17" s="17">
        <v>3450</v>
      </c>
      <c r="W17" s="17">
        <v>2587</v>
      </c>
      <c r="X17" s="18">
        <f t="shared" si="7"/>
        <v>74.985507246376812</v>
      </c>
      <c r="Y17" s="17">
        <v>65</v>
      </c>
      <c r="Z17" s="17">
        <v>46</v>
      </c>
      <c r="AA17" s="18">
        <f t="shared" si="9"/>
        <v>70.769230769230774</v>
      </c>
      <c r="AB17" s="20">
        <f t="shared" si="1"/>
        <v>7826</v>
      </c>
      <c r="AC17" s="20">
        <f t="shared" si="1"/>
        <v>4139</v>
      </c>
      <c r="AD17" s="18">
        <f t="shared" si="8"/>
        <v>52.88780986455405</v>
      </c>
      <c r="AE17" s="21" t="s">
        <v>28</v>
      </c>
      <c r="AF17" s="13"/>
    </row>
    <row r="18" spans="2:32" ht="13.5" x14ac:dyDescent="0.15">
      <c r="B18" s="14" t="s">
        <v>29</v>
      </c>
      <c r="C18" s="15">
        <v>111</v>
      </c>
      <c r="D18" s="15">
        <v>51</v>
      </c>
      <c r="E18" s="16">
        <f t="shared" si="2"/>
        <v>45.945945945945951</v>
      </c>
      <c r="F18" s="17">
        <v>3255</v>
      </c>
      <c r="G18" s="17">
        <v>1376</v>
      </c>
      <c r="H18" s="18">
        <f t="shared" si="0"/>
        <v>42.273425499231955</v>
      </c>
      <c r="I18" s="17">
        <v>2499</v>
      </c>
      <c r="J18" s="17">
        <v>1279</v>
      </c>
      <c r="K18" s="18">
        <f t="shared" si="3"/>
        <v>51.180472188875548</v>
      </c>
      <c r="L18" s="17">
        <v>1067</v>
      </c>
      <c r="M18" s="17">
        <v>30</v>
      </c>
      <c r="N18" s="18">
        <f t="shared" si="4"/>
        <v>2.8116213683223994</v>
      </c>
      <c r="O18" s="19"/>
      <c r="P18" s="17">
        <v>1665</v>
      </c>
      <c r="Q18" s="17">
        <v>1085</v>
      </c>
      <c r="R18" s="18">
        <f t="shared" si="5"/>
        <v>65.165165165165163</v>
      </c>
      <c r="S18" s="17">
        <v>945</v>
      </c>
      <c r="T18" s="17">
        <v>467</v>
      </c>
      <c r="U18" s="18">
        <f t="shared" si="6"/>
        <v>49.417989417989418</v>
      </c>
      <c r="V18" s="17">
        <v>3509</v>
      </c>
      <c r="W18" s="17">
        <v>3278</v>
      </c>
      <c r="X18" s="18">
        <f t="shared" si="7"/>
        <v>93.416927899686513</v>
      </c>
      <c r="Y18" s="17">
        <v>220</v>
      </c>
      <c r="Z18" s="17">
        <v>133</v>
      </c>
      <c r="AA18" s="18">
        <f t="shared" si="9"/>
        <v>60.454545454545453</v>
      </c>
      <c r="AB18" s="20">
        <f t="shared" si="1"/>
        <v>13271</v>
      </c>
      <c r="AC18" s="20">
        <f t="shared" si="1"/>
        <v>7699</v>
      </c>
      <c r="AD18" s="18">
        <f t="shared" si="8"/>
        <v>58.013714113480518</v>
      </c>
      <c r="AE18" s="21" t="s">
        <v>29</v>
      </c>
      <c r="AF18" s="7"/>
    </row>
    <row r="19" spans="2:32" ht="13.5" x14ac:dyDescent="0.15">
      <c r="B19" s="14" t="s">
        <v>30</v>
      </c>
      <c r="C19" s="15">
        <v>281</v>
      </c>
      <c r="D19" s="15">
        <v>85</v>
      </c>
      <c r="E19" s="16">
        <f t="shared" si="2"/>
        <v>30.2491103202847</v>
      </c>
      <c r="F19" s="17">
        <v>1917</v>
      </c>
      <c r="G19" s="17">
        <v>792</v>
      </c>
      <c r="H19" s="18">
        <f t="shared" si="0"/>
        <v>41.314553990610328</v>
      </c>
      <c r="I19" s="17">
        <v>1894</v>
      </c>
      <c r="J19" s="17">
        <v>996</v>
      </c>
      <c r="K19" s="18">
        <f t="shared" si="3"/>
        <v>52.587117212249211</v>
      </c>
      <c r="L19" s="17">
        <v>887</v>
      </c>
      <c r="M19" s="17">
        <v>40</v>
      </c>
      <c r="N19" s="18">
        <f t="shared" si="4"/>
        <v>4.5095828635851181</v>
      </c>
      <c r="O19" s="19"/>
      <c r="P19" s="17">
        <v>627</v>
      </c>
      <c r="Q19" s="17">
        <v>420</v>
      </c>
      <c r="R19" s="18">
        <f t="shared" si="5"/>
        <v>66.985645933014354</v>
      </c>
      <c r="S19" s="17">
        <v>985</v>
      </c>
      <c r="T19" s="17">
        <v>280</v>
      </c>
      <c r="U19" s="18">
        <f t="shared" si="6"/>
        <v>28.426395939086298</v>
      </c>
      <c r="V19" s="17">
        <v>4145</v>
      </c>
      <c r="W19" s="17">
        <v>3444</v>
      </c>
      <c r="X19" s="18">
        <f t="shared" si="7"/>
        <v>83.088057901085648</v>
      </c>
      <c r="Y19" s="17">
        <v>64</v>
      </c>
      <c r="Z19" s="17">
        <v>38</v>
      </c>
      <c r="AA19" s="18">
        <f t="shared" si="9"/>
        <v>59.375</v>
      </c>
      <c r="AB19" s="20">
        <f t="shared" si="1"/>
        <v>10800</v>
      </c>
      <c r="AC19" s="20">
        <f t="shared" si="1"/>
        <v>6095</v>
      </c>
      <c r="AD19" s="18">
        <f t="shared" si="8"/>
        <v>56.43518518518519</v>
      </c>
      <c r="AE19" s="21" t="s">
        <v>30</v>
      </c>
      <c r="AF19" s="7"/>
    </row>
    <row r="20" spans="2:32" ht="13.5" x14ac:dyDescent="0.15">
      <c r="B20" s="14" t="s">
        <v>31</v>
      </c>
      <c r="C20" s="15">
        <v>48</v>
      </c>
      <c r="D20" s="15">
        <v>20</v>
      </c>
      <c r="E20" s="16">
        <f t="shared" si="2"/>
        <v>41.666666666666671</v>
      </c>
      <c r="F20" s="17">
        <v>722</v>
      </c>
      <c r="G20" s="17">
        <v>356</v>
      </c>
      <c r="H20" s="18">
        <f t="shared" si="0"/>
        <v>49.307479224376735</v>
      </c>
      <c r="I20" s="17">
        <v>982</v>
      </c>
      <c r="J20" s="17">
        <v>538</v>
      </c>
      <c r="K20" s="18">
        <f t="shared" si="3"/>
        <v>54.78615071283096</v>
      </c>
      <c r="L20" s="17">
        <v>301</v>
      </c>
      <c r="M20" s="17">
        <v>7</v>
      </c>
      <c r="N20" s="18">
        <f t="shared" si="4"/>
        <v>2.3255813953488373</v>
      </c>
      <c r="O20" s="19"/>
      <c r="P20" s="17">
        <v>673</v>
      </c>
      <c r="Q20" s="17">
        <v>448</v>
      </c>
      <c r="R20" s="18">
        <f t="shared" si="5"/>
        <v>66.567607726597316</v>
      </c>
      <c r="S20" s="17">
        <v>245</v>
      </c>
      <c r="T20" s="17">
        <v>102</v>
      </c>
      <c r="U20" s="18">
        <f t="shared" si="6"/>
        <v>41.632653061224488</v>
      </c>
      <c r="V20" s="17">
        <v>1127</v>
      </c>
      <c r="W20" s="17">
        <v>1014</v>
      </c>
      <c r="X20" s="18">
        <f t="shared" si="7"/>
        <v>89.973380656610473</v>
      </c>
      <c r="Y20" s="17">
        <v>32</v>
      </c>
      <c r="Z20" s="17">
        <v>18</v>
      </c>
      <c r="AA20" s="18">
        <f t="shared" si="9"/>
        <v>56.25</v>
      </c>
      <c r="AB20" s="20">
        <f t="shared" si="1"/>
        <v>4130</v>
      </c>
      <c r="AC20" s="20">
        <f t="shared" si="1"/>
        <v>2503</v>
      </c>
      <c r="AD20" s="18">
        <f t="shared" si="8"/>
        <v>60.605326876513324</v>
      </c>
      <c r="AE20" s="21" t="s">
        <v>31</v>
      </c>
      <c r="AF20" s="13"/>
    </row>
    <row r="21" spans="2:32" ht="13.5" x14ac:dyDescent="0.15">
      <c r="B21" s="14" t="s">
        <v>32</v>
      </c>
      <c r="C21" s="15">
        <v>46</v>
      </c>
      <c r="D21" s="15">
        <v>23</v>
      </c>
      <c r="E21" s="16">
        <f t="shared" si="2"/>
        <v>50</v>
      </c>
      <c r="F21" s="17">
        <v>578</v>
      </c>
      <c r="G21" s="17">
        <v>248</v>
      </c>
      <c r="H21" s="18">
        <f t="shared" si="0"/>
        <v>42.906574394463668</v>
      </c>
      <c r="I21" s="17">
        <v>866</v>
      </c>
      <c r="J21" s="17">
        <v>374</v>
      </c>
      <c r="K21" s="18">
        <f t="shared" si="3"/>
        <v>43.187066974595844</v>
      </c>
      <c r="L21" s="17">
        <v>474</v>
      </c>
      <c r="M21" s="17">
        <v>1</v>
      </c>
      <c r="N21" s="18">
        <f t="shared" si="4"/>
        <v>0.21097046413502107</v>
      </c>
      <c r="O21" s="19"/>
      <c r="P21" s="17">
        <v>275</v>
      </c>
      <c r="Q21" s="17">
        <v>199</v>
      </c>
      <c r="R21" s="18">
        <f t="shared" si="5"/>
        <v>72.36363636363636</v>
      </c>
      <c r="S21" s="17">
        <v>463</v>
      </c>
      <c r="T21" s="17">
        <v>127</v>
      </c>
      <c r="U21" s="18">
        <f t="shared" si="6"/>
        <v>27.429805615550755</v>
      </c>
      <c r="V21" s="17">
        <v>1262</v>
      </c>
      <c r="W21" s="17">
        <v>1188</v>
      </c>
      <c r="X21" s="18">
        <f t="shared" si="7"/>
        <v>94.136291600633911</v>
      </c>
      <c r="Y21" s="17">
        <v>55</v>
      </c>
      <c r="Z21" s="17">
        <v>38</v>
      </c>
      <c r="AA21" s="18">
        <f t="shared" si="9"/>
        <v>69.090909090909093</v>
      </c>
      <c r="AB21" s="20">
        <f t="shared" si="1"/>
        <v>4019</v>
      </c>
      <c r="AC21" s="20">
        <f t="shared" si="1"/>
        <v>2198</v>
      </c>
      <c r="AD21" s="18">
        <f t="shared" si="8"/>
        <v>54.69022144812142</v>
      </c>
      <c r="AE21" s="21" t="s">
        <v>32</v>
      </c>
      <c r="AF21" s="7"/>
    </row>
    <row r="22" spans="2:32" ht="13.5" x14ac:dyDescent="0.15">
      <c r="B22" s="14" t="s">
        <v>33</v>
      </c>
      <c r="C22" s="15">
        <v>173</v>
      </c>
      <c r="D22" s="15">
        <v>57</v>
      </c>
      <c r="E22" s="16">
        <f t="shared" si="2"/>
        <v>32.947976878612714</v>
      </c>
      <c r="F22" s="17">
        <v>855</v>
      </c>
      <c r="G22" s="17">
        <v>383</v>
      </c>
      <c r="H22" s="18">
        <f t="shared" si="0"/>
        <v>44.795321637426902</v>
      </c>
      <c r="I22" s="17">
        <v>1051</v>
      </c>
      <c r="J22" s="17">
        <v>510</v>
      </c>
      <c r="K22" s="18">
        <f t="shared" si="3"/>
        <v>48.525214081826832</v>
      </c>
      <c r="L22" s="17">
        <v>323</v>
      </c>
      <c r="M22" s="17">
        <v>4</v>
      </c>
      <c r="N22" s="18">
        <f t="shared" si="4"/>
        <v>1.2383900928792571</v>
      </c>
      <c r="O22" s="19"/>
      <c r="P22" s="17">
        <v>844</v>
      </c>
      <c r="Q22" s="17">
        <v>628</v>
      </c>
      <c r="R22" s="18">
        <f t="shared" si="5"/>
        <v>74.407582938388629</v>
      </c>
      <c r="S22" s="17">
        <v>231</v>
      </c>
      <c r="T22" s="17">
        <v>40</v>
      </c>
      <c r="U22" s="18">
        <f t="shared" si="6"/>
        <v>17.316017316017316</v>
      </c>
      <c r="V22" s="17">
        <v>1008</v>
      </c>
      <c r="W22" s="17">
        <v>941</v>
      </c>
      <c r="X22" s="18">
        <f t="shared" si="7"/>
        <v>93.353174603174608</v>
      </c>
      <c r="Y22" s="17">
        <v>47</v>
      </c>
      <c r="Z22" s="17">
        <v>27</v>
      </c>
      <c r="AA22" s="18">
        <f t="shared" si="9"/>
        <v>57.446808510638306</v>
      </c>
      <c r="AB22" s="20">
        <f t="shared" si="1"/>
        <v>4532</v>
      </c>
      <c r="AC22" s="20">
        <f t="shared" si="1"/>
        <v>2590</v>
      </c>
      <c r="AD22" s="18">
        <f t="shared" si="8"/>
        <v>57.149161518093564</v>
      </c>
      <c r="AE22" s="21" t="s">
        <v>33</v>
      </c>
      <c r="AF22" s="7"/>
    </row>
    <row r="23" spans="2:32" ht="13.5" x14ac:dyDescent="0.15">
      <c r="B23" s="14" t="s">
        <v>34</v>
      </c>
      <c r="C23" s="15">
        <v>18</v>
      </c>
      <c r="D23" s="15">
        <v>8</v>
      </c>
      <c r="E23" s="16">
        <f t="shared" si="2"/>
        <v>44.444444444444443</v>
      </c>
      <c r="F23" s="17">
        <v>327</v>
      </c>
      <c r="G23" s="17">
        <v>155</v>
      </c>
      <c r="H23" s="18">
        <f t="shared" si="0"/>
        <v>47.400611620795111</v>
      </c>
      <c r="I23" s="17">
        <v>370</v>
      </c>
      <c r="J23" s="17">
        <v>161</v>
      </c>
      <c r="K23" s="18">
        <f t="shared" si="3"/>
        <v>43.513513513513516</v>
      </c>
      <c r="L23" s="17">
        <v>566</v>
      </c>
      <c r="M23" s="17">
        <v>1</v>
      </c>
      <c r="N23" s="18">
        <f t="shared" si="4"/>
        <v>0.17667844522968199</v>
      </c>
      <c r="O23" s="19"/>
      <c r="P23" s="17">
        <v>248</v>
      </c>
      <c r="Q23" s="17">
        <v>156</v>
      </c>
      <c r="R23" s="18">
        <f t="shared" si="5"/>
        <v>62.903225806451616</v>
      </c>
      <c r="S23" s="17">
        <v>239</v>
      </c>
      <c r="T23" s="17">
        <v>31</v>
      </c>
      <c r="U23" s="18">
        <f t="shared" si="6"/>
        <v>12.97071129707113</v>
      </c>
      <c r="V23" s="17">
        <v>1052</v>
      </c>
      <c r="W23" s="17">
        <v>965</v>
      </c>
      <c r="X23" s="18">
        <f t="shared" si="7"/>
        <v>91.730038022813687</v>
      </c>
      <c r="Y23" s="17">
        <v>9</v>
      </c>
      <c r="Z23" s="17">
        <v>5</v>
      </c>
      <c r="AA23" s="18">
        <f t="shared" si="9"/>
        <v>55.555555555555557</v>
      </c>
      <c r="AB23" s="20">
        <f t="shared" si="1"/>
        <v>2829</v>
      </c>
      <c r="AC23" s="20">
        <f t="shared" si="1"/>
        <v>1482</v>
      </c>
      <c r="AD23" s="18">
        <f t="shared" si="8"/>
        <v>52.386002120890772</v>
      </c>
      <c r="AE23" s="21" t="s">
        <v>34</v>
      </c>
      <c r="AF23" s="13"/>
    </row>
    <row r="24" spans="2:32" ht="13.5" x14ac:dyDescent="0.15">
      <c r="B24" s="14" t="s">
        <v>35</v>
      </c>
      <c r="C24" s="15">
        <v>16</v>
      </c>
      <c r="D24" s="15">
        <v>5</v>
      </c>
      <c r="E24" s="16">
        <f t="shared" si="2"/>
        <v>31.25</v>
      </c>
      <c r="F24" s="17">
        <v>261</v>
      </c>
      <c r="G24" s="17">
        <v>87</v>
      </c>
      <c r="H24" s="18">
        <f t="shared" si="0"/>
        <v>33.333333333333329</v>
      </c>
      <c r="I24" s="17">
        <v>473</v>
      </c>
      <c r="J24" s="17">
        <v>183</v>
      </c>
      <c r="K24" s="18">
        <f t="shared" si="3"/>
        <v>38.689217758985201</v>
      </c>
      <c r="L24" s="17">
        <v>190</v>
      </c>
      <c r="M24" s="17">
        <v>4</v>
      </c>
      <c r="N24" s="18">
        <f t="shared" si="4"/>
        <v>2.1052631578947367</v>
      </c>
      <c r="O24" s="19"/>
      <c r="P24" s="17">
        <v>580</v>
      </c>
      <c r="Q24" s="17">
        <v>391</v>
      </c>
      <c r="R24" s="18">
        <f t="shared" si="5"/>
        <v>67.41379310344827</v>
      </c>
      <c r="S24" s="17">
        <v>132</v>
      </c>
      <c r="T24" s="17">
        <v>54</v>
      </c>
      <c r="U24" s="18">
        <f t="shared" si="6"/>
        <v>40.909090909090914</v>
      </c>
      <c r="V24" s="17">
        <v>666</v>
      </c>
      <c r="W24" s="17">
        <v>524</v>
      </c>
      <c r="X24" s="18">
        <f t="shared" si="7"/>
        <v>78.678678678678679</v>
      </c>
      <c r="Y24" s="17">
        <v>9</v>
      </c>
      <c r="Z24" s="17">
        <v>6</v>
      </c>
      <c r="AA24" s="18">
        <f t="shared" si="9"/>
        <v>66.666666666666657</v>
      </c>
      <c r="AB24" s="20">
        <f t="shared" si="1"/>
        <v>2327</v>
      </c>
      <c r="AC24" s="20">
        <f t="shared" si="1"/>
        <v>1254</v>
      </c>
      <c r="AD24" s="18">
        <f t="shared" si="8"/>
        <v>53.889127632144394</v>
      </c>
      <c r="AE24" s="21" t="s">
        <v>35</v>
      </c>
      <c r="AF24" s="7"/>
    </row>
    <row r="25" spans="2:32" ht="13.5" x14ac:dyDescent="0.15">
      <c r="B25" s="14" t="s">
        <v>36</v>
      </c>
      <c r="C25" s="15">
        <v>100</v>
      </c>
      <c r="D25" s="15">
        <v>41</v>
      </c>
      <c r="E25" s="16">
        <f t="shared" si="2"/>
        <v>41</v>
      </c>
      <c r="F25" s="17">
        <v>795</v>
      </c>
      <c r="G25" s="17">
        <v>395</v>
      </c>
      <c r="H25" s="18">
        <f t="shared" si="0"/>
        <v>49.685534591194966</v>
      </c>
      <c r="I25" s="17">
        <v>1339</v>
      </c>
      <c r="J25" s="17">
        <v>716</v>
      </c>
      <c r="K25" s="18">
        <f t="shared" si="3"/>
        <v>53.47274085138163</v>
      </c>
      <c r="L25" s="17">
        <v>371</v>
      </c>
      <c r="M25" s="17">
        <v>3</v>
      </c>
      <c r="N25" s="18">
        <f t="shared" si="4"/>
        <v>0.80862533692722371</v>
      </c>
      <c r="O25" s="19"/>
      <c r="P25" s="17">
        <v>703</v>
      </c>
      <c r="Q25" s="17">
        <v>521</v>
      </c>
      <c r="R25" s="18">
        <f t="shared" si="5"/>
        <v>74.110953058321485</v>
      </c>
      <c r="S25" s="17">
        <v>379</v>
      </c>
      <c r="T25" s="17">
        <v>160</v>
      </c>
      <c r="U25" s="18">
        <f t="shared" si="6"/>
        <v>42.21635883905013</v>
      </c>
      <c r="V25" s="17">
        <v>1469</v>
      </c>
      <c r="W25" s="17">
        <v>1302</v>
      </c>
      <c r="X25" s="18">
        <f t="shared" si="7"/>
        <v>88.631722260040846</v>
      </c>
      <c r="Y25" s="17">
        <v>42</v>
      </c>
      <c r="Z25" s="17">
        <v>29</v>
      </c>
      <c r="AA25" s="18">
        <f t="shared" si="9"/>
        <v>69.047619047619051</v>
      </c>
      <c r="AB25" s="20">
        <f t="shared" si="1"/>
        <v>5198</v>
      </c>
      <c r="AC25" s="20">
        <f t="shared" si="1"/>
        <v>3167</v>
      </c>
      <c r="AD25" s="18">
        <f t="shared" si="8"/>
        <v>60.927279722970376</v>
      </c>
      <c r="AE25" s="21" t="s">
        <v>36</v>
      </c>
      <c r="AF25" s="7"/>
    </row>
    <row r="26" spans="2:32" ht="13.5" x14ac:dyDescent="0.15">
      <c r="B26" s="14" t="s">
        <v>37</v>
      </c>
      <c r="C26" s="15">
        <v>58</v>
      </c>
      <c r="D26" s="15">
        <v>18</v>
      </c>
      <c r="E26" s="16">
        <f t="shared" si="2"/>
        <v>31.03448275862069</v>
      </c>
      <c r="F26" s="17">
        <v>728</v>
      </c>
      <c r="G26" s="17">
        <v>355</v>
      </c>
      <c r="H26" s="18">
        <f t="shared" si="0"/>
        <v>48.763736263736263</v>
      </c>
      <c r="I26" s="17">
        <v>1200</v>
      </c>
      <c r="J26" s="17">
        <v>533</v>
      </c>
      <c r="K26" s="18">
        <f t="shared" si="3"/>
        <v>44.416666666666664</v>
      </c>
      <c r="L26" s="17">
        <v>885</v>
      </c>
      <c r="M26" s="17">
        <v>7</v>
      </c>
      <c r="N26" s="18">
        <f t="shared" si="4"/>
        <v>0.79096045197740106</v>
      </c>
      <c r="O26" s="19"/>
      <c r="P26" s="17">
        <v>826</v>
      </c>
      <c r="Q26" s="17">
        <v>596</v>
      </c>
      <c r="R26" s="18">
        <f t="shared" si="5"/>
        <v>72.154963680387411</v>
      </c>
      <c r="S26" s="17">
        <v>1118</v>
      </c>
      <c r="T26" s="17">
        <v>162</v>
      </c>
      <c r="U26" s="18">
        <f t="shared" si="6"/>
        <v>14.490161001788909</v>
      </c>
      <c r="V26" s="17">
        <v>3976</v>
      </c>
      <c r="W26" s="17">
        <v>3411</v>
      </c>
      <c r="X26" s="18">
        <f t="shared" si="7"/>
        <v>85.789738430583512</v>
      </c>
      <c r="Y26" s="17">
        <v>14</v>
      </c>
      <c r="Z26" s="17">
        <v>6</v>
      </c>
      <c r="AA26" s="18">
        <f t="shared" si="9"/>
        <v>42.857142857142854</v>
      </c>
      <c r="AB26" s="20">
        <f t="shared" si="1"/>
        <v>8805</v>
      </c>
      <c r="AC26" s="20">
        <f t="shared" si="1"/>
        <v>5088</v>
      </c>
      <c r="AD26" s="18">
        <f t="shared" si="8"/>
        <v>57.785349233390114</v>
      </c>
      <c r="AE26" s="21" t="s">
        <v>37</v>
      </c>
      <c r="AF26" s="13"/>
    </row>
    <row r="27" spans="2:32" ht="13.5" x14ac:dyDescent="0.15">
      <c r="B27" s="14" t="s">
        <v>38</v>
      </c>
      <c r="C27" s="15">
        <v>92</v>
      </c>
      <c r="D27" s="15">
        <v>34</v>
      </c>
      <c r="E27" s="16">
        <f t="shared" si="2"/>
        <v>36.95652173913043</v>
      </c>
      <c r="F27" s="17">
        <v>1234</v>
      </c>
      <c r="G27" s="17">
        <v>555</v>
      </c>
      <c r="H27" s="18">
        <f t="shared" si="0"/>
        <v>44.975688816855751</v>
      </c>
      <c r="I27" s="17">
        <v>1595</v>
      </c>
      <c r="J27" s="17">
        <v>728</v>
      </c>
      <c r="K27" s="18">
        <f t="shared" si="3"/>
        <v>45.642633228840126</v>
      </c>
      <c r="L27" s="17">
        <v>751</v>
      </c>
      <c r="M27" s="17">
        <v>5</v>
      </c>
      <c r="N27" s="18">
        <f t="shared" si="4"/>
        <v>0.66577896138482018</v>
      </c>
      <c r="O27" s="19"/>
      <c r="P27" s="17">
        <v>923</v>
      </c>
      <c r="Q27" s="17">
        <v>651</v>
      </c>
      <c r="R27" s="18">
        <f t="shared" si="5"/>
        <v>70.530877573131093</v>
      </c>
      <c r="S27" s="17">
        <v>897</v>
      </c>
      <c r="T27" s="17">
        <v>202</v>
      </c>
      <c r="U27" s="18">
        <f t="shared" si="6"/>
        <v>22.519509476031217</v>
      </c>
      <c r="V27" s="17">
        <v>3497</v>
      </c>
      <c r="W27" s="17">
        <v>2904</v>
      </c>
      <c r="X27" s="18">
        <f t="shared" si="7"/>
        <v>83.042607949671137</v>
      </c>
      <c r="Y27" s="17">
        <v>19</v>
      </c>
      <c r="Z27" s="17">
        <v>14</v>
      </c>
      <c r="AA27" s="18">
        <f t="shared" si="9"/>
        <v>73.68421052631578</v>
      </c>
      <c r="AB27" s="20">
        <f t="shared" si="1"/>
        <v>9008</v>
      </c>
      <c r="AC27" s="20">
        <f t="shared" si="1"/>
        <v>5093</v>
      </c>
      <c r="AD27" s="18">
        <f t="shared" si="8"/>
        <v>56.538632326820604</v>
      </c>
      <c r="AE27" s="21" t="s">
        <v>38</v>
      </c>
      <c r="AF27" s="7"/>
    </row>
    <row r="28" spans="2:32" ht="13.5" x14ac:dyDescent="0.15">
      <c r="B28" s="14" t="s">
        <v>39</v>
      </c>
      <c r="C28" s="15">
        <v>575</v>
      </c>
      <c r="D28" s="15">
        <v>211</v>
      </c>
      <c r="E28" s="16">
        <f t="shared" si="2"/>
        <v>36.695652173913047</v>
      </c>
      <c r="F28" s="17">
        <v>3594</v>
      </c>
      <c r="G28" s="17">
        <v>1698</v>
      </c>
      <c r="H28" s="18">
        <f t="shared" si="0"/>
        <v>47.245409015025039</v>
      </c>
      <c r="I28" s="17">
        <v>6557</v>
      </c>
      <c r="J28" s="17">
        <v>3286</v>
      </c>
      <c r="K28" s="18">
        <f t="shared" si="3"/>
        <v>50.114381576940673</v>
      </c>
      <c r="L28" s="17">
        <v>2921</v>
      </c>
      <c r="M28" s="17">
        <v>38</v>
      </c>
      <c r="N28" s="18">
        <f t="shared" si="4"/>
        <v>1.3009243409791169</v>
      </c>
      <c r="O28" s="19"/>
      <c r="P28" s="17">
        <v>2090</v>
      </c>
      <c r="Q28" s="17">
        <v>1356</v>
      </c>
      <c r="R28" s="18">
        <f t="shared" si="5"/>
        <v>64.880382775119614</v>
      </c>
      <c r="S28" s="17">
        <v>2838</v>
      </c>
      <c r="T28" s="17">
        <v>814</v>
      </c>
      <c r="U28" s="18">
        <f t="shared" si="6"/>
        <v>28.68217054263566</v>
      </c>
      <c r="V28" s="17">
        <v>8836</v>
      </c>
      <c r="W28" s="17">
        <v>8076</v>
      </c>
      <c r="X28" s="18">
        <f t="shared" si="7"/>
        <v>91.398822996831143</v>
      </c>
      <c r="Y28" s="17">
        <v>227</v>
      </c>
      <c r="Z28" s="17">
        <v>122</v>
      </c>
      <c r="AA28" s="18">
        <f t="shared" si="9"/>
        <v>53.744493392070481</v>
      </c>
      <c r="AB28" s="20">
        <f t="shared" si="1"/>
        <v>27638</v>
      </c>
      <c r="AC28" s="20">
        <f t="shared" si="1"/>
        <v>15601</v>
      </c>
      <c r="AD28" s="18">
        <f t="shared" si="8"/>
        <v>56.44764454736233</v>
      </c>
      <c r="AE28" s="21" t="s">
        <v>39</v>
      </c>
      <c r="AF28" s="7"/>
    </row>
    <row r="29" spans="2:32" ht="13.5" x14ac:dyDescent="0.15">
      <c r="B29" s="14" t="s">
        <v>40</v>
      </c>
      <c r="C29" s="15">
        <v>182</v>
      </c>
      <c r="D29" s="15">
        <v>55</v>
      </c>
      <c r="E29" s="16">
        <f t="shared" si="2"/>
        <v>30.219780219780219</v>
      </c>
      <c r="F29" s="17">
        <v>644</v>
      </c>
      <c r="G29" s="17">
        <v>289</v>
      </c>
      <c r="H29" s="18">
        <f t="shared" si="0"/>
        <v>44.87577639751553</v>
      </c>
      <c r="I29" s="17">
        <v>953</v>
      </c>
      <c r="J29" s="17">
        <v>506</v>
      </c>
      <c r="K29" s="18">
        <f t="shared" si="3"/>
        <v>53.095487932843653</v>
      </c>
      <c r="L29" s="17">
        <v>409</v>
      </c>
      <c r="M29" s="17">
        <v>0</v>
      </c>
      <c r="N29" s="18">
        <f t="shared" si="4"/>
        <v>0</v>
      </c>
      <c r="O29" s="19"/>
      <c r="P29" s="17">
        <v>294</v>
      </c>
      <c r="Q29" s="17">
        <v>235</v>
      </c>
      <c r="R29" s="18">
        <f t="shared" si="5"/>
        <v>79.931972789115648</v>
      </c>
      <c r="S29" s="17">
        <v>850</v>
      </c>
      <c r="T29" s="17">
        <v>116</v>
      </c>
      <c r="U29" s="18">
        <f t="shared" si="6"/>
        <v>13.647058823529413</v>
      </c>
      <c r="V29" s="17">
        <v>2430</v>
      </c>
      <c r="W29" s="17">
        <v>2259</v>
      </c>
      <c r="X29" s="18">
        <f t="shared" si="7"/>
        <v>92.962962962962962</v>
      </c>
      <c r="Y29" s="17">
        <v>6</v>
      </c>
      <c r="Z29" s="17">
        <v>3</v>
      </c>
      <c r="AA29" s="18">
        <f t="shared" si="9"/>
        <v>50</v>
      </c>
      <c r="AB29" s="20">
        <f t="shared" si="1"/>
        <v>5768</v>
      </c>
      <c r="AC29" s="20">
        <f t="shared" si="1"/>
        <v>3463</v>
      </c>
      <c r="AD29" s="18">
        <f t="shared" si="8"/>
        <v>60.038141470180307</v>
      </c>
      <c r="AE29" s="21" t="s">
        <v>40</v>
      </c>
      <c r="AF29" s="13"/>
    </row>
    <row r="30" spans="2:32" ht="13.5" x14ac:dyDescent="0.15">
      <c r="B30" s="14" t="s">
        <v>41</v>
      </c>
      <c r="C30" s="15">
        <v>74</v>
      </c>
      <c r="D30" s="15">
        <v>30</v>
      </c>
      <c r="E30" s="16">
        <f t="shared" si="2"/>
        <v>40.54054054054054</v>
      </c>
      <c r="F30" s="17">
        <v>457</v>
      </c>
      <c r="G30" s="17">
        <v>182</v>
      </c>
      <c r="H30" s="18">
        <f t="shared" si="0"/>
        <v>39.82494529540481</v>
      </c>
      <c r="I30" s="17">
        <v>875</v>
      </c>
      <c r="J30" s="17">
        <v>342</v>
      </c>
      <c r="K30" s="18">
        <f t="shared" si="3"/>
        <v>39.085714285714282</v>
      </c>
      <c r="L30" s="17">
        <v>291</v>
      </c>
      <c r="M30" s="17">
        <v>4</v>
      </c>
      <c r="N30" s="18">
        <f t="shared" si="4"/>
        <v>1.3745704467353952</v>
      </c>
      <c r="O30" s="19"/>
      <c r="P30" s="17">
        <v>522</v>
      </c>
      <c r="Q30" s="17">
        <v>321</v>
      </c>
      <c r="R30" s="18">
        <f t="shared" si="5"/>
        <v>61.494252873563212</v>
      </c>
      <c r="S30" s="17">
        <v>449</v>
      </c>
      <c r="T30" s="17">
        <v>65</v>
      </c>
      <c r="U30" s="18">
        <f t="shared" si="6"/>
        <v>14.476614699331849</v>
      </c>
      <c r="V30" s="17">
        <v>1488</v>
      </c>
      <c r="W30" s="17">
        <v>1270</v>
      </c>
      <c r="X30" s="18">
        <f t="shared" si="7"/>
        <v>85.349462365591393</v>
      </c>
      <c r="Y30" s="17">
        <v>9</v>
      </c>
      <c r="Z30" s="17">
        <v>6</v>
      </c>
      <c r="AA30" s="18">
        <f t="shared" si="9"/>
        <v>66.666666666666657</v>
      </c>
      <c r="AB30" s="20">
        <f t="shared" si="1"/>
        <v>4165</v>
      </c>
      <c r="AC30" s="20">
        <f t="shared" si="1"/>
        <v>2220</v>
      </c>
      <c r="AD30" s="18">
        <f t="shared" si="8"/>
        <v>53.301320528211285</v>
      </c>
      <c r="AE30" s="21" t="s">
        <v>41</v>
      </c>
      <c r="AF30" s="7"/>
    </row>
    <row r="31" spans="2:32" ht="13.5" x14ac:dyDescent="0.15">
      <c r="B31" s="14" t="s">
        <v>42</v>
      </c>
      <c r="C31" s="15">
        <v>57</v>
      </c>
      <c r="D31" s="15">
        <v>21</v>
      </c>
      <c r="E31" s="16">
        <f t="shared" si="2"/>
        <v>36.84210526315789</v>
      </c>
      <c r="F31" s="17">
        <v>573</v>
      </c>
      <c r="G31" s="17">
        <v>276</v>
      </c>
      <c r="H31" s="18">
        <f t="shared" si="0"/>
        <v>48.167539267015705</v>
      </c>
      <c r="I31" s="17">
        <v>725</v>
      </c>
      <c r="J31" s="17">
        <v>348</v>
      </c>
      <c r="K31" s="18">
        <f t="shared" si="3"/>
        <v>48</v>
      </c>
      <c r="L31" s="17">
        <v>239</v>
      </c>
      <c r="M31" s="17">
        <v>4</v>
      </c>
      <c r="N31" s="18">
        <f t="shared" si="4"/>
        <v>1.6736401673640167</v>
      </c>
      <c r="O31" s="19"/>
      <c r="P31" s="17">
        <v>301</v>
      </c>
      <c r="Q31" s="17">
        <v>242</v>
      </c>
      <c r="R31" s="18">
        <f t="shared" si="5"/>
        <v>80.398671096345524</v>
      </c>
      <c r="S31" s="17">
        <v>344</v>
      </c>
      <c r="T31" s="17">
        <v>65</v>
      </c>
      <c r="U31" s="18">
        <f t="shared" si="6"/>
        <v>18.895348837209301</v>
      </c>
      <c r="V31" s="17">
        <v>1234</v>
      </c>
      <c r="W31" s="17">
        <v>1117</v>
      </c>
      <c r="X31" s="18">
        <f t="shared" si="7"/>
        <v>90.518638573743928</v>
      </c>
      <c r="Y31" s="17">
        <v>10</v>
      </c>
      <c r="Z31" s="17">
        <v>5</v>
      </c>
      <c r="AA31" s="18">
        <f t="shared" si="9"/>
        <v>50</v>
      </c>
      <c r="AB31" s="20">
        <f t="shared" si="1"/>
        <v>3483</v>
      </c>
      <c r="AC31" s="20">
        <f t="shared" si="1"/>
        <v>2078</v>
      </c>
      <c r="AD31" s="18">
        <f t="shared" si="8"/>
        <v>59.661211599196093</v>
      </c>
      <c r="AE31" s="21" t="s">
        <v>42</v>
      </c>
      <c r="AF31" s="7"/>
    </row>
    <row r="32" spans="2:32" ht="13.5" x14ac:dyDescent="0.15">
      <c r="B32" s="14" t="s">
        <v>43</v>
      </c>
      <c r="C32" s="15">
        <v>279</v>
      </c>
      <c r="D32" s="15">
        <v>101</v>
      </c>
      <c r="E32" s="16">
        <f t="shared" si="2"/>
        <v>36.200716845878134</v>
      </c>
      <c r="F32" s="17">
        <v>2967</v>
      </c>
      <c r="G32" s="17">
        <v>1396</v>
      </c>
      <c r="H32" s="18">
        <f t="shared" si="0"/>
        <v>47.050893158072128</v>
      </c>
      <c r="I32" s="17">
        <v>3198</v>
      </c>
      <c r="J32" s="17">
        <v>1609</v>
      </c>
      <c r="K32" s="18">
        <f t="shared" si="3"/>
        <v>50.312695434646656</v>
      </c>
      <c r="L32" s="17">
        <v>1520</v>
      </c>
      <c r="M32" s="17">
        <v>23</v>
      </c>
      <c r="N32" s="18">
        <f t="shared" si="4"/>
        <v>1.513157894736842</v>
      </c>
      <c r="O32" s="19"/>
      <c r="P32" s="17">
        <v>1211</v>
      </c>
      <c r="Q32" s="17">
        <v>787</v>
      </c>
      <c r="R32" s="18">
        <f t="shared" si="5"/>
        <v>64.98761354252683</v>
      </c>
      <c r="S32" s="17">
        <v>1553</v>
      </c>
      <c r="T32" s="17">
        <v>369</v>
      </c>
      <c r="U32" s="18">
        <f t="shared" si="6"/>
        <v>23.760463618802319</v>
      </c>
      <c r="V32" s="17">
        <v>5206</v>
      </c>
      <c r="W32" s="17">
        <v>4295</v>
      </c>
      <c r="X32" s="18">
        <f t="shared" si="7"/>
        <v>82.500960430272769</v>
      </c>
      <c r="Y32" s="17">
        <v>235</v>
      </c>
      <c r="Z32" s="17">
        <v>145</v>
      </c>
      <c r="AA32" s="18">
        <f t="shared" si="9"/>
        <v>61.702127659574465</v>
      </c>
      <c r="AB32" s="20">
        <f t="shared" si="1"/>
        <v>16169</v>
      </c>
      <c r="AC32" s="20">
        <f t="shared" si="1"/>
        <v>8725</v>
      </c>
      <c r="AD32" s="18">
        <f t="shared" si="8"/>
        <v>53.961283938400641</v>
      </c>
      <c r="AE32" s="21" t="s">
        <v>43</v>
      </c>
      <c r="AF32" s="13"/>
    </row>
    <row r="33" spans="2:32" ht="13.5" x14ac:dyDescent="0.15">
      <c r="B33" s="14" t="s">
        <v>44</v>
      </c>
      <c r="C33" s="15">
        <v>303</v>
      </c>
      <c r="D33" s="15">
        <v>99</v>
      </c>
      <c r="E33" s="16">
        <f t="shared" si="2"/>
        <v>32.673267326732677</v>
      </c>
      <c r="F33" s="17">
        <v>1737</v>
      </c>
      <c r="G33" s="17">
        <v>811</v>
      </c>
      <c r="H33" s="18">
        <f t="shared" si="0"/>
        <v>46.689694876223378</v>
      </c>
      <c r="I33" s="17">
        <v>2246</v>
      </c>
      <c r="J33" s="17">
        <v>1154</v>
      </c>
      <c r="K33" s="18">
        <f t="shared" si="3"/>
        <v>51.380231522707035</v>
      </c>
      <c r="L33" s="17">
        <v>920</v>
      </c>
      <c r="M33" s="17">
        <v>15</v>
      </c>
      <c r="N33" s="18">
        <f t="shared" si="4"/>
        <v>1.6304347826086956</v>
      </c>
      <c r="O33" s="19"/>
      <c r="P33" s="17">
        <v>906</v>
      </c>
      <c r="Q33" s="17">
        <v>619</v>
      </c>
      <c r="R33" s="18">
        <f t="shared" si="5"/>
        <v>68.322295805739515</v>
      </c>
      <c r="S33" s="17">
        <v>974</v>
      </c>
      <c r="T33" s="17">
        <v>276</v>
      </c>
      <c r="U33" s="18">
        <f t="shared" si="6"/>
        <v>28.336755646817245</v>
      </c>
      <c r="V33" s="17">
        <v>3176</v>
      </c>
      <c r="W33" s="17">
        <v>3012</v>
      </c>
      <c r="X33" s="18">
        <f t="shared" si="7"/>
        <v>94.836272040302276</v>
      </c>
      <c r="Y33" s="17">
        <v>93</v>
      </c>
      <c r="Z33" s="17">
        <v>56</v>
      </c>
      <c r="AA33" s="18">
        <f t="shared" si="9"/>
        <v>60.215053763440864</v>
      </c>
      <c r="AB33" s="20">
        <f t="shared" si="1"/>
        <v>10355</v>
      </c>
      <c r="AC33" s="20">
        <f t="shared" si="1"/>
        <v>6042</v>
      </c>
      <c r="AD33" s="18">
        <f t="shared" si="8"/>
        <v>58.348623853211009</v>
      </c>
      <c r="AE33" s="21" t="s">
        <v>44</v>
      </c>
      <c r="AF33" s="7"/>
    </row>
    <row r="34" spans="2:32" ht="13.5" x14ac:dyDescent="0.15">
      <c r="B34" s="14" t="s">
        <v>45</v>
      </c>
      <c r="C34" s="15">
        <v>47</v>
      </c>
      <c r="D34" s="15">
        <v>30</v>
      </c>
      <c r="E34" s="16">
        <f t="shared" si="2"/>
        <v>63.829787234042556</v>
      </c>
      <c r="F34" s="17">
        <v>277</v>
      </c>
      <c r="G34" s="17">
        <v>120</v>
      </c>
      <c r="H34" s="18">
        <f t="shared" si="0"/>
        <v>43.321299638989167</v>
      </c>
      <c r="I34" s="17">
        <v>229</v>
      </c>
      <c r="J34" s="17">
        <v>116</v>
      </c>
      <c r="K34" s="18">
        <f t="shared" si="3"/>
        <v>50.655021834061131</v>
      </c>
      <c r="L34" s="17">
        <v>239</v>
      </c>
      <c r="M34" s="17">
        <v>6</v>
      </c>
      <c r="N34" s="18">
        <f t="shared" si="4"/>
        <v>2.510460251046025</v>
      </c>
      <c r="O34" s="19"/>
      <c r="P34" s="17">
        <v>206</v>
      </c>
      <c r="Q34" s="17">
        <v>161</v>
      </c>
      <c r="R34" s="18">
        <f t="shared" si="5"/>
        <v>78.155339805825236</v>
      </c>
      <c r="S34" s="17">
        <v>228</v>
      </c>
      <c r="T34" s="17">
        <v>41</v>
      </c>
      <c r="U34" s="18">
        <f t="shared" si="6"/>
        <v>17.982456140350877</v>
      </c>
      <c r="V34" s="17">
        <v>955</v>
      </c>
      <c r="W34" s="17">
        <v>761</v>
      </c>
      <c r="X34" s="18">
        <f t="shared" si="7"/>
        <v>79.685863874345557</v>
      </c>
      <c r="Y34" s="17">
        <v>6</v>
      </c>
      <c r="Z34" s="17">
        <v>4</v>
      </c>
      <c r="AA34" s="18">
        <f t="shared" si="9"/>
        <v>66.666666666666657</v>
      </c>
      <c r="AB34" s="20">
        <f t="shared" si="1"/>
        <v>2187</v>
      </c>
      <c r="AC34" s="20">
        <f t="shared" si="1"/>
        <v>1239</v>
      </c>
      <c r="AD34" s="18">
        <f t="shared" si="8"/>
        <v>56.652949245541841</v>
      </c>
      <c r="AE34" s="21" t="s">
        <v>45</v>
      </c>
      <c r="AF34" s="7"/>
    </row>
    <row r="35" spans="2:32" ht="13.5" x14ac:dyDescent="0.15">
      <c r="B35" s="14" t="s">
        <v>46</v>
      </c>
      <c r="C35" s="15">
        <v>10</v>
      </c>
      <c r="D35" s="15">
        <v>2</v>
      </c>
      <c r="E35" s="16">
        <f t="shared" si="2"/>
        <v>20</v>
      </c>
      <c r="F35" s="17">
        <v>220</v>
      </c>
      <c r="G35" s="17">
        <v>115</v>
      </c>
      <c r="H35" s="18">
        <f t="shared" si="0"/>
        <v>52.272727272727273</v>
      </c>
      <c r="I35" s="17">
        <v>225</v>
      </c>
      <c r="J35" s="17">
        <v>104</v>
      </c>
      <c r="K35" s="18">
        <f t="shared" si="3"/>
        <v>46.222222222222221</v>
      </c>
      <c r="L35" s="17">
        <v>93</v>
      </c>
      <c r="M35" s="17">
        <v>2</v>
      </c>
      <c r="N35" s="18">
        <f t="shared" si="4"/>
        <v>2.1505376344086025</v>
      </c>
      <c r="O35" s="19"/>
      <c r="P35" s="17">
        <v>186</v>
      </c>
      <c r="Q35" s="17">
        <v>132</v>
      </c>
      <c r="R35" s="18">
        <f t="shared" si="5"/>
        <v>70.967741935483872</v>
      </c>
      <c r="S35" s="17">
        <v>99</v>
      </c>
      <c r="T35" s="17">
        <v>33</v>
      </c>
      <c r="U35" s="18">
        <f t="shared" si="6"/>
        <v>33.333333333333329</v>
      </c>
      <c r="V35" s="17">
        <v>371</v>
      </c>
      <c r="W35" s="17">
        <v>320</v>
      </c>
      <c r="X35" s="18">
        <f t="shared" si="7"/>
        <v>86.253369272237208</v>
      </c>
      <c r="Y35" s="17">
        <v>2</v>
      </c>
      <c r="Z35" s="17">
        <v>1</v>
      </c>
      <c r="AA35" s="18">
        <f t="shared" si="9"/>
        <v>50</v>
      </c>
      <c r="AB35" s="20">
        <f t="shared" si="1"/>
        <v>1206</v>
      </c>
      <c r="AC35" s="20">
        <f t="shared" si="1"/>
        <v>709</v>
      </c>
      <c r="AD35" s="18">
        <f t="shared" si="8"/>
        <v>58.789386401326702</v>
      </c>
      <c r="AE35" s="21" t="s">
        <v>46</v>
      </c>
      <c r="AF35" s="13"/>
    </row>
    <row r="36" spans="2:32" ht="13.5" x14ac:dyDescent="0.15">
      <c r="B36" s="14" t="s">
        <v>47</v>
      </c>
      <c r="C36" s="15">
        <v>9</v>
      </c>
      <c r="D36" s="15">
        <v>4</v>
      </c>
      <c r="E36" s="16">
        <f t="shared" si="2"/>
        <v>44.444444444444443</v>
      </c>
      <c r="F36" s="17">
        <v>224</v>
      </c>
      <c r="G36" s="17">
        <v>100</v>
      </c>
      <c r="H36" s="18">
        <f t="shared" si="0"/>
        <v>44.642857142857146</v>
      </c>
      <c r="I36" s="17">
        <v>238</v>
      </c>
      <c r="J36" s="17">
        <v>99</v>
      </c>
      <c r="K36" s="18">
        <f t="shared" si="3"/>
        <v>41.596638655462186</v>
      </c>
      <c r="L36" s="17">
        <v>142</v>
      </c>
      <c r="M36" s="17">
        <v>8</v>
      </c>
      <c r="N36" s="18">
        <f t="shared" si="4"/>
        <v>5.6338028169014089</v>
      </c>
      <c r="O36" s="19"/>
      <c r="P36" s="17">
        <v>158</v>
      </c>
      <c r="Q36" s="17">
        <v>119</v>
      </c>
      <c r="R36" s="18">
        <f t="shared" si="5"/>
        <v>75.316455696202539</v>
      </c>
      <c r="S36" s="17">
        <v>86</v>
      </c>
      <c r="T36" s="17">
        <v>63</v>
      </c>
      <c r="U36" s="18">
        <f t="shared" si="6"/>
        <v>73.255813953488371</v>
      </c>
      <c r="V36" s="17">
        <v>399</v>
      </c>
      <c r="W36" s="17">
        <v>386</v>
      </c>
      <c r="X36" s="18">
        <f t="shared" si="7"/>
        <v>96.741854636591469</v>
      </c>
      <c r="Y36" s="17">
        <v>20</v>
      </c>
      <c r="Z36" s="17">
        <v>10</v>
      </c>
      <c r="AA36" s="18">
        <f t="shared" si="9"/>
        <v>50</v>
      </c>
      <c r="AB36" s="20">
        <f t="shared" si="1"/>
        <v>1276</v>
      </c>
      <c r="AC36" s="20">
        <f t="shared" si="1"/>
        <v>789</v>
      </c>
      <c r="AD36" s="18">
        <f t="shared" si="8"/>
        <v>61.83385579937304</v>
      </c>
      <c r="AE36" s="21" t="s">
        <v>47</v>
      </c>
      <c r="AF36" s="7"/>
    </row>
    <row r="37" spans="2:32" ht="13.5" x14ac:dyDescent="0.15">
      <c r="B37" s="14" t="s">
        <v>48</v>
      </c>
      <c r="C37" s="15">
        <v>19</v>
      </c>
      <c r="D37" s="15">
        <v>7</v>
      </c>
      <c r="E37" s="16">
        <f t="shared" si="2"/>
        <v>36.84210526315789</v>
      </c>
      <c r="F37" s="17">
        <v>283</v>
      </c>
      <c r="G37" s="17">
        <v>128</v>
      </c>
      <c r="H37" s="18">
        <f t="shared" si="0"/>
        <v>45.229681978798588</v>
      </c>
      <c r="I37" s="17">
        <v>314</v>
      </c>
      <c r="J37" s="17">
        <v>130</v>
      </c>
      <c r="K37" s="18">
        <f t="shared" si="3"/>
        <v>41.401273885350321</v>
      </c>
      <c r="L37" s="17">
        <v>138</v>
      </c>
      <c r="M37" s="17">
        <v>0</v>
      </c>
      <c r="N37" s="18">
        <f t="shared" si="4"/>
        <v>0</v>
      </c>
      <c r="O37" s="19"/>
      <c r="P37" s="17">
        <v>144</v>
      </c>
      <c r="Q37" s="17">
        <v>115</v>
      </c>
      <c r="R37" s="18">
        <f t="shared" si="5"/>
        <v>79.861111111111114</v>
      </c>
      <c r="S37" s="17">
        <v>169</v>
      </c>
      <c r="T37" s="17">
        <v>34</v>
      </c>
      <c r="U37" s="18">
        <f t="shared" si="6"/>
        <v>20.118343195266274</v>
      </c>
      <c r="V37" s="17">
        <v>517</v>
      </c>
      <c r="W37" s="17">
        <v>494</v>
      </c>
      <c r="X37" s="18">
        <f t="shared" si="7"/>
        <v>95.551257253384918</v>
      </c>
      <c r="Y37" s="17">
        <v>13</v>
      </c>
      <c r="Z37" s="17">
        <v>11</v>
      </c>
      <c r="AA37" s="18">
        <f t="shared" si="9"/>
        <v>84.615384615384613</v>
      </c>
      <c r="AB37" s="20">
        <f t="shared" si="1"/>
        <v>1597</v>
      </c>
      <c r="AC37" s="20">
        <f t="shared" si="1"/>
        <v>919</v>
      </c>
      <c r="AD37" s="18">
        <f t="shared" si="8"/>
        <v>57.545397620538509</v>
      </c>
      <c r="AE37" s="21" t="s">
        <v>48</v>
      </c>
      <c r="AF37" s="7"/>
    </row>
    <row r="38" spans="2:32" ht="13.5" x14ac:dyDescent="0.15">
      <c r="B38" s="14" t="s">
        <v>49</v>
      </c>
      <c r="C38" s="15">
        <v>29</v>
      </c>
      <c r="D38" s="15">
        <v>13</v>
      </c>
      <c r="E38" s="16">
        <f t="shared" si="2"/>
        <v>44.827586206896555</v>
      </c>
      <c r="F38" s="17">
        <v>540</v>
      </c>
      <c r="G38" s="17">
        <v>253</v>
      </c>
      <c r="H38" s="18">
        <f t="shared" si="0"/>
        <v>46.851851851851848</v>
      </c>
      <c r="I38" s="17">
        <v>733</v>
      </c>
      <c r="J38" s="17">
        <v>371</v>
      </c>
      <c r="K38" s="18">
        <f t="shared" si="3"/>
        <v>50.61391541609823</v>
      </c>
      <c r="L38" s="17">
        <v>677</v>
      </c>
      <c r="M38" s="17">
        <v>7</v>
      </c>
      <c r="N38" s="18">
        <f t="shared" si="4"/>
        <v>1.0339734121122599</v>
      </c>
      <c r="O38" s="19"/>
      <c r="P38" s="17">
        <v>509</v>
      </c>
      <c r="Q38" s="17">
        <v>329</v>
      </c>
      <c r="R38" s="18">
        <f t="shared" si="5"/>
        <v>64.636542239685653</v>
      </c>
      <c r="S38" s="17">
        <v>843</v>
      </c>
      <c r="T38" s="17">
        <v>238</v>
      </c>
      <c r="U38" s="18">
        <f t="shared" si="6"/>
        <v>28.23250296559905</v>
      </c>
      <c r="V38" s="17">
        <v>2327</v>
      </c>
      <c r="W38" s="17">
        <v>2077</v>
      </c>
      <c r="X38" s="18">
        <f t="shared" si="7"/>
        <v>89.256553502363559</v>
      </c>
      <c r="Y38" s="17">
        <v>50</v>
      </c>
      <c r="Z38" s="17">
        <v>30</v>
      </c>
      <c r="AA38" s="18">
        <f t="shared" si="9"/>
        <v>60</v>
      </c>
      <c r="AB38" s="20">
        <f t="shared" si="1"/>
        <v>5708</v>
      </c>
      <c r="AC38" s="20">
        <f t="shared" si="1"/>
        <v>3318</v>
      </c>
      <c r="AD38" s="18">
        <f t="shared" si="8"/>
        <v>58.128941836019621</v>
      </c>
      <c r="AE38" s="21" t="s">
        <v>49</v>
      </c>
      <c r="AF38" s="13"/>
    </row>
    <row r="39" spans="2:32" ht="13.5" x14ac:dyDescent="0.15">
      <c r="B39" s="14" t="s">
        <v>50</v>
      </c>
      <c r="C39" s="15">
        <v>85</v>
      </c>
      <c r="D39" s="15">
        <v>27</v>
      </c>
      <c r="E39" s="16">
        <f t="shared" si="2"/>
        <v>31.764705882352938</v>
      </c>
      <c r="F39" s="17">
        <v>1287</v>
      </c>
      <c r="G39" s="17">
        <v>556</v>
      </c>
      <c r="H39" s="18">
        <f t="shared" si="0"/>
        <v>43.201243201243201</v>
      </c>
      <c r="I39" s="17">
        <v>1879</v>
      </c>
      <c r="J39" s="17">
        <v>740</v>
      </c>
      <c r="K39" s="18">
        <f t="shared" si="3"/>
        <v>39.382650345928688</v>
      </c>
      <c r="L39" s="17">
        <v>729</v>
      </c>
      <c r="M39" s="17">
        <v>4</v>
      </c>
      <c r="N39" s="18">
        <f t="shared" si="4"/>
        <v>0.5486968449931412</v>
      </c>
      <c r="O39" s="19"/>
      <c r="P39" s="17">
        <v>827</v>
      </c>
      <c r="Q39" s="17">
        <v>573</v>
      </c>
      <c r="R39" s="18">
        <f t="shared" si="5"/>
        <v>69.286577992744853</v>
      </c>
      <c r="S39" s="17">
        <v>787</v>
      </c>
      <c r="T39" s="17">
        <v>85</v>
      </c>
      <c r="U39" s="18">
        <f t="shared" si="6"/>
        <v>10.800508259212197</v>
      </c>
      <c r="V39" s="17">
        <v>3157</v>
      </c>
      <c r="W39" s="17">
        <v>2722</v>
      </c>
      <c r="X39" s="18">
        <f t="shared" si="7"/>
        <v>86.221095977193542</v>
      </c>
      <c r="Y39" s="17">
        <v>60</v>
      </c>
      <c r="Z39" s="17">
        <v>32</v>
      </c>
      <c r="AA39" s="18">
        <f t="shared" si="9"/>
        <v>53.333333333333336</v>
      </c>
      <c r="AB39" s="20">
        <f t="shared" si="1"/>
        <v>8811</v>
      </c>
      <c r="AC39" s="20">
        <f t="shared" si="1"/>
        <v>4739</v>
      </c>
      <c r="AD39" s="18">
        <f t="shared" si="8"/>
        <v>53.785041425490867</v>
      </c>
      <c r="AE39" s="21" t="s">
        <v>50</v>
      </c>
      <c r="AF39" s="7"/>
    </row>
    <row r="40" spans="2:32" ht="13.5" x14ac:dyDescent="0.15">
      <c r="B40" s="14" t="s">
        <v>51</v>
      </c>
      <c r="C40" s="15">
        <v>18</v>
      </c>
      <c r="D40" s="15">
        <v>5</v>
      </c>
      <c r="E40" s="16">
        <f t="shared" si="2"/>
        <v>27.777777777777779</v>
      </c>
      <c r="F40" s="17">
        <v>517</v>
      </c>
      <c r="G40" s="17">
        <v>216</v>
      </c>
      <c r="H40" s="18">
        <f t="shared" si="0"/>
        <v>41.779497098646033</v>
      </c>
      <c r="I40" s="17">
        <v>541</v>
      </c>
      <c r="J40" s="17">
        <v>264</v>
      </c>
      <c r="K40" s="18">
        <f t="shared" si="3"/>
        <v>48.798521256931608</v>
      </c>
      <c r="L40" s="17">
        <v>53</v>
      </c>
      <c r="M40" s="17">
        <v>2</v>
      </c>
      <c r="N40" s="18">
        <f t="shared" si="4"/>
        <v>3.7735849056603774</v>
      </c>
      <c r="O40" s="19"/>
      <c r="P40" s="17">
        <v>688</v>
      </c>
      <c r="Q40" s="17">
        <v>449</v>
      </c>
      <c r="R40" s="18">
        <f t="shared" si="5"/>
        <v>65.261627906976756</v>
      </c>
      <c r="S40" s="17">
        <v>174</v>
      </c>
      <c r="T40" s="17">
        <v>13</v>
      </c>
      <c r="U40" s="18">
        <f t="shared" si="6"/>
        <v>7.4712643678160928</v>
      </c>
      <c r="V40" s="17">
        <v>1183</v>
      </c>
      <c r="W40" s="17">
        <v>932</v>
      </c>
      <c r="X40" s="18">
        <f t="shared" si="7"/>
        <v>78.782755705832628</v>
      </c>
      <c r="Y40" s="17">
        <v>37</v>
      </c>
      <c r="Z40" s="17">
        <v>17</v>
      </c>
      <c r="AA40" s="18">
        <f t="shared" si="9"/>
        <v>45.945945945945951</v>
      </c>
      <c r="AB40" s="20">
        <f t="shared" si="1"/>
        <v>3211</v>
      </c>
      <c r="AC40" s="20">
        <f t="shared" si="1"/>
        <v>1898</v>
      </c>
      <c r="AD40" s="18">
        <f t="shared" si="8"/>
        <v>59.109311740890689</v>
      </c>
      <c r="AE40" s="21" t="s">
        <v>51</v>
      </c>
      <c r="AF40" s="7"/>
    </row>
    <row r="41" spans="2:32" ht="13.5" x14ac:dyDescent="0.15">
      <c r="B41" s="14" t="s">
        <v>52</v>
      </c>
      <c r="C41" s="15">
        <v>11</v>
      </c>
      <c r="D41" s="15">
        <v>2</v>
      </c>
      <c r="E41" s="16">
        <f t="shared" si="2"/>
        <v>18.181818181818183</v>
      </c>
      <c r="F41" s="17">
        <v>160</v>
      </c>
      <c r="G41" s="17">
        <v>66</v>
      </c>
      <c r="H41" s="18">
        <f t="shared" si="0"/>
        <v>41.25</v>
      </c>
      <c r="I41" s="17">
        <v>135</v>
      </c>
      <c r="J41" s="17">
        <v>57</v>
      </c>
      <c r="K41" s="18">
        <f t="shared" si="3"/>
        <v>42.222222222222221</v>
      </c>
      <c r="L41" s="17">
        <v>137</v>
      </c>
      <c r="M41" s="17">
        <v>1</v>
      </c>
      <c r="N41" s="18">
        <f t="shared" si="4"/>
        <v>0.72992700729927007</v>
      </c>
      <c r="O41" s="19"/>
      <c r="P41" s="17">
        <v>142</v>
      </c>
      <c r="Q41" s="17">
        <v>98</v>
      </c>
      <c r="R41" s="18">
        <f t="shared" si="5"/>
        <v>69.014084507042256</v>
      </c>
      <c r="S41" s="17">
        <v>165</v>
      </c>
      <c r="T41" s="17">
        <v>11</v>
      </c>
      <c r="U41" s="18">
        <f t="shared" si="6"/>
        <v>6.666666666666667</v>
      </c>
      <c r="V41" s="17">
        <v>582</v>
      </c>
      <c r="W41" s="17">
        <v>440</v>
      </c>
      <c r="X41" s="18">
        <f t="shared" si="7"/>
        <v>75.601374570446737</v>
      </c>
      <c r="Y41" s="17">
        <v>3</v>
      </c>
      <c r="Z41" s="17">
        <v>1</v>
      </c>
      <c r="AA41" s="18">
        <f t="shared" si="9"/>
        <v>33.333333333333329</v>
      </c>
      <c r="AB41" s="20">
        <f t="shared" si="1"/>
        <v>1335</v>
      </c>
      <c r="AC41" s="20">
        <f t="shared" si="1"/>
        <v>676</v>
      </c>
      <c r="AD41" s="18">
        <f t="shared" si="8"/>
        <v>50.636704119850187</v>
      </c>
      <c r="AE41" s="21" t="s">
        <v>52</v>
      </c>
      <c r="AF41" s="13"/>
    </row>
    <row r="42" spans="2:32" ht="13.5" x14ac:dyDescent="0.15">
      <c r="B42" s="14" t="s">
        <v>53</v>
      </c>
      <c r="C42" s="15">
        <v>12</v>
      </c>
      <c r="D42" s="15">
        <v>2</v>
      </c>
      <c r="E42" s="16">
        <f t="shared" si="2"/>
        <v>16.666666666666664</v>
      </c>
      <c r="F42" s="17">
        <v>355</v>
      </c>
      <c r="G42" s="17">
        <v>184</v>
      </c>
      <c r="H42" s="18">
        <f t="shared" si="0"/>
        <v>51.830985915492953</v>
      </c>
      <c r="I42" s="17">
        <v>331</v>
      </c>
      <c r="J42" s="17">
        <v>153</v>
      </c>
      <c r="K42" s="18">
        <f t="shared" si="3"/>
        <v>46.223564954682779</v>
      </c>
      <c r="L42" s="17">
        <v>261</v>
      </c>
      <c r="M42" s="17">
        <v>3</v>
      </c>
      <c r="N42" s="18">
        <f t="shared" si="4"/>
        <v>1.1494252873563218</v>
      </c>
      <c r="O42" s="19"/>
      <c r="P42" s="17">
        <v>260</v>
      </c>
      <c r="Q42" s="17">
        <v>182</v>
      </c>
      <c r="R42" s="18">
        <f t="shared" si="5"/>
        <v>70</v>
      </c>
      <c r="S42" s="17">
        <v>238</v>
      </c>
      <c r="T42" s="17">
        <v>74</v>
      </c>
      <c r="U42" s="18">
        <f t="shared" si="6"/>
        <v>31.092436974789916</v>
      </c>
      <c r="V42" s="17">
        <v>1164</v>
      </c>
      <c r="W42" s="17">
        <v>921</v>
      </c>
      <c r="X42" s="18">
        <f t="shared" si="7"/>
        <v>79.123711340206185</v>
      </c>
      <c r="Y42" s="17">
        <v>35</v>
      </c>
      <c r="Z42" s="17">
        <v>24</v>
      </c>
      <c r="AA42" s="18">
        <f t="shared" si="9"/>
        <v>68.571428571428569</v>
      </c>
      <c r="AB42" s="20">
        <f t="shared" si="1"/>
        <v>2656</v>
      </c>
      <c r="AC42" s="20">
        <f t="shared" si="1"/>
        <v>1543</v>
      </c>
      <c r="AD42" s="18">
        <f t="shared" si="8"/>
        <v>58.094879518072283</v>
      </c>
      <c r="AE42" s="21" t="s">
        <v>53</v>
      </c>
      <c r="AF42" s="7"/>
    </row>
    <row r="43" spans="2:32" ht="13.5" x14ac:dyDescent="0.15">
      <c r="B43" s="14" t="s">
        <v>54</v>
      </c>
      <c r="C43" s="15">
        <v>23</v>
      </c>
      <c r="D43" s="15">
        <v>4</v>
      </c>
      <c r="E43" s="16">
        <f t="shared" si="2"/>
        <v>17.391304347826086</v>
      </c>
      <c r="F43" s="17">
        <v>396</v>
      </c>
      <c r="G43" s="17">
        <v>189</v>
      </c>
      <c r="H43" s="18">
        <f t="shared" si="0"/>
        <v>47.727272727272727</v>
      </c>
      <c r="I43" s="17">
        <v>367</v>
      </c>
      <c r="J43" s="17">
        <v>162</v>
      </c>
      <c r="K43" s="18">
        <f t="shared" si="3"/>
        <v>44.141689373297005</v>
      </c>
      <c r="L43" s="17">
        <v>339</v>
      </c>
      <c r="M43" s="17">
        <v>12</v>
      </c>
      <c r="N43" s="18">
        <f t="shared" si="4"/>
        <v>3.5398230088495577</v>
      </c>
      <c r="O43" s="19"/>
      <c r="P43" s="17">
        <v>290</v>
      </c>
      <c r="Q43" s="17">
        <v>223</v>
      </c>
      <c r="R43" s="18">
        <f t="shared" si="5"/>
        <v>76.896551724137936</v>
      </c>
      <c r="S43" s="17">
        <v>270</v>
      </c>
      <c r="T43" s="17">
        <v>67</v>
      </c>
      <c r="U43" s="18">
        <f t="shared" si="6"/>
        <v>24.814814814814813</v>
      </c>
      <c r="V43" s="17">
        <v>1070</v>
      </c>
      <c r="W43" s="17">
        <v>921</v>
      </c>
      <c r="X43" s="18">
        <f t="shared" si="7"/>
        <v>86.074766355140184</v>
      </c>
      <c r="Y43" s="17">
        <v>0</v>
      </c>
      <c r="Z43" s="17">
        <v>0</v>
      </c>
      <c r="AA43" s="22" t="s">
        <v>18</v>
      </c>
      <c r="AB43" s="20">
        <f t="shared" si="1"/>
        <v>2755</v>
      </c>
      <c r="AC43" s="20">
        <f t="shared" si="1"/>
        <v>1578</v>
      </c>
      <c r="AD43" s="18">
        <f t="shared" si="8"/>
        <v>57.277676950998178</v>
      </c>
      <c r="AE43" s="21" t="s">
        <v>54</v>
      </c>
      <c r="AF43" s="7"/>
    </row>
    <row r="44" spans="2:32" ht="13.5" x14ac:dyDescent="0.15">
      <c r="B44" s="14" t="s">
        <v>55</v>
      </c>
      <c r="C44" s="15">
        <v>7</v>
      </c>
      <c r="D44" s="15">
        <v>4</v>
      </c>
      <c r="E44" s="16">
        <f t="shared" si="2"/>
        <v>57.142857142857139</v>
      </c>
      <c r="F44" s="17">
        <v>204</v>
      </c>
      <c r="G44" s="17">
        <v>94</v>
      </c>
      <c r="H44" s="18">
        <f t="shared" si="0"/>
        <v>46.078431372549019</v>
      </c>
      <c r="I44" s="17">
        <v>139</v>
      </c>
      <c r="J44" s="17">
        <v>72</v>
      </c>
      <c r="K44" s="18">
        <f t="shared" si="3"/>
        <v>51.798561151079134</v>
      </c>
      <c r="L44" s="17">
        <v>63</v>
      </c>
      <c r="M44" s="17">
        <v>3</v>
      </c>
      <c r="N44" s="18">
        <f t="shared" si="4"/>
        <v>4.7619047619047619</v>
      </c>
      <c r="O44" s="19"/>
      <c r="P44" s="17">
        <v>160</v>
      </c>
      <c r="Q44" s="17">
        <v>123</v>
      </c>
      <c r="R44" s="18">
        <f t="shared" si="5"/>
        <v>76.875</v>
      </c>
      <c r="S44" s="17">
        <v>87</v>
      </c>
      <c r="T44" s="17">
        <v>53</v>
      </c>
      <c r="U44" s="18">
        <f t="shared" si="6"/>
        <v>60.919540229885058</v>
      </c>
      <c r="V44" s="17">
        <v>254</v>
      </c>
      <c r="W44" s="17">
        <v>237</v>
      </c>
      <c r="X44" s="18">
        <f t="shared" si="7"/>
        <v>93.30708661417323</v>
      </c>
      <c r="Y44" s="17">
        <v>21</v>
      </c>
      <c r="Z44" s="17">
        <v>10</v>
      </c>
      <c r="AA44" s="18">
        <f t="shared" si="9"/>
        <v>47.619047619047613</v>
      </c>
      <c r="AB44" s="20">
        <f t="shared" si="1"/>
        <v>935</v>
      </c>
      <c r="AC44" s="20">
        <f t="shared" si="1"/>
        <v>596</v>
      </c>
      <c r="AD44" s="18">
        <f t="shared" si="8"/>
        <v>63.743315508021389</v>
      </c>
      <c r="AE44" s="21" t="s">
        <v>55</v>
      </c>
      <c r="AF44" s="13"/>
    </row>
    <row r="45" spans="2:32" ht="13.5" x14ac:dyDescent="0.15">
      <c r="B45" s="14" t="s">
        <v>56</v>
      </c>
      <c r="C45" s="15">
        <v>65</v>
      </c>
      <c r="D45" s="15">
        <v>26</v>
      </c>
      <c r="E45" s="16">
        <f t="shared" si="2"/>
        <v>40</v>
      </c>
      <c r="F45" s="17">
        <v>1575</v>
      </c>
      <c r="G45" s="17">
        <v>717</v>
      </c>
      <c r="H45" s="18">
        <f t="shared" si="0"/>
        <v>45.523809523809518</v>
      </c>
      <c r="I45" s="17">
        <v>1489</v>
      </c>
      <c r="J45" s="17">
        <v>720</v>
      </c>
      <c r="K45" s="18">
        <f t="shared" si="3"/>
        <v>48.354600402955008</v>
      </c>
      <c r="L45" s="17">
        <v>765</v>
      </c>
      <c r="M45" s="17">
        <v>29</v>
      </c>
      <c r="N45" s="18">
        <f t="shared" si="4"/>
        <v>3.7908496732026142</v>
      </c>
      <c r="O45" s="19"/>
      <c r="P45" s="17">
        <v>1188</v>
      </c>
      <c r="Q45" s="17">
        <v>776</v>
      </c>
      <c r="R45" s="18">
        <f t="shared" si="5"/>
        <v>65.319865319865329</v>
      </c>
      <c r="S45" s="17">
        <v>725</v>
      </c>
      <c r="T45" s="17">
        <v>235</v>
      </c>
      <c r="U45" s="18">
        <f t="shared" si="6"/>
        <v>32.41379310344827</v>
      </c>
      <c r="V45" s="17">
        <v>3078</v>
      </c>
      <c r="W45" s="17">
        <v>2938</v>
      </c>
      <c r="X45" s="18">
        <f t="shared" si="7"/>
        <v>95.451591942820016</v>
      </c>
      <c r="Y45" s="17">
        <v>189</v>
      </c>
      <c r="Z45" s="17">
        <v>106</v>
      </c>
      <c r="AA45" s="18">
        <f t="shared" si="9"/>
        <v>56.084656084656082</v>
      </c>
      <c r="AB45" s="20">
        <f t="shared" si="1"/>
        <v>9074</v>
      </c>
      <c r="AC45" s="20">
        <f t="shared" si="1"/>
        <v>5547</v>
      </c>
      <c r="AD45" s="18">
        <f t="shared" si="8"/>
        <v>61.130703107780469</v>
      </c>
      <c r="AE45" s="21" t="s">
        <v>56</v>
      </c>
      <c r="AF45" s="7"/>
    </row>
    <row r="46" spans="2:32" ht="13.5" x14ac:dyDescent="0.15">
      <c r="B46" s="14" t="s">
        <v>57</v>
      </c>
      <c r="C46" s="15">
        <v>15</v>
      </c>
      <c r="D46" s="15">
        <v>7</v>
      </c>
      <c r="E46" s="16">
        <f t="shared" si="2"/>
        <v>46.666666666666664</v>
      </c>
      <c r="F46" s="17">
        <v>266</v>
      </c>
      <c r="G46" s="17">
        <v>133</v>
      </c>
      <c r="H46" s="18">
        <f t="shared" si="0"/>
        <v>50</v>
      </c>
      <c r="I46" s="17">
        <v>368</v>
      </c>
      <c r="J46" s="17">
        <v>170</v>
      </c>
      <c r="K46" s="18">
        <f t="shared" si="3"/>
        <v>46.195652173913047</v>
      </c>
      <c r="L46" s="17">
        <v>213</v>
      </c>
      <c r="M46" s="17">
        <v>0</v>
      </c>
      <c r="N46" s="18">
        <f t="shared" si="4"/>
        <v>0</v>
      </c>
      <c r="O46" s="19"/>
      <c r="P46" s="17">
        <v>457</v>
      </c>
      <c r="Q46" s="17">
        <v>342</v>
      </c>
      <c r="R46" s="18">
        <f t="shared" si="5"/>
        <v>74.835886214442013</v>
      </c>
      <c r="S46" s="17">
        <v>162</v>
      </c>
      <c r="T46" s="17">
        <v>56</v>
      </c>
      <c r="U46" s="18">
        <f t="shared" si="6"/>
        <v>34.567901234567898</v>
      </c>
      <c r="V46" s="17">
        <v>569</v>
      </c>
      <c r="W46" s="17">
        <v>528</v>
      </c>
      <c r="X46" s="18">
        <f t="shared" si="7"/>
        <v>92.794376098418269</v>
      </c>
      <c r="Y46" s="17">
        <v>5</v>
      </c>
      <c r="Z46" s="17">
        <v>2</v>
      </c>
      <c r="AA46" s="18">
        <f t="shared" si="9"/>
        <v>40</v>
      </c>
      <c r="AB46" s="20">
        <f t="shared" si="1"/>
        <v>2055</v>
      </c>
      <c r="AC46" s="20">
        <f t="shared" si="1"/>
        <v>1238</v>
      </c>
      <c r="AD46" s="18">
        <f t="shared" si="8"/>
        <v>60.243309002433087</v>
      </c>
      <c r="AE46" s="21" t="s">
        <v>57</v>
      </c>
      <c r="AF46" s="7"/>
    </row>
    <row r="47" spans="2:32" ht="13.5" x14ac:dyDescent="0.15">
      <c r="B47" s="14" t="s">
        <v>58</v>
      </c>
      <c r="C47" s="15">
        <v>11</v>
      </c>
      <c r="D47" s="15">
        <v>3</v>
      </c>
      <c r="E47" s="16">
        <f t="shared" si="2"/>
        <v>27.27272727272727</v>
      </c>
      <c r="F47" s="17">
        <v>301</v>
      </c>
      <c r="G47" s="17">
        <v>135</v>
      </c>
      <c r="H47" s="18">
        <f t="shared" si="0"/>
        <v>44.85049833887043</v>
      </c>
      <c r="I47" s="17">
        <v>337</v>
      </c>
      <c r="J47" s="17">
        <v>198</v>
      </c>
      <c r="K47" s="18">
        <f t="shared" si="3"/>
        <v>58.753709198813056</v>
      </c>
      <c r="L47" s="17">
        <v>105</v>
      </c>
      <c r="M47" s="17">
        <v>2</v>
      </c>
      <c r="N47" s="18">
        <f t="shared" si="4"/>
        <v>1.9047619047619049</v>
      </c>
      <c r="O47" s="19"/>
      <c r="P47" s="17">
        <v>456</v>
      </c>
      <c r="Q47" s="17">
        <v>333</v>
      </c>
      <c r="R47" s="18">
        <f t="shared" si="5"/>
        <v>73.026315789473685</v>
      </c>
      <c r="S47" s="17">
        <v>91</v>
      </c>
      <c r="T47" s="17">
        <v>22</v>
      </c>
      <c r="U47" s="18">
        <f t="shared" si="6"/>
        <v>24.175824175824175</v>
      </c>
      <c r="V47" s="17">
        <v>484</v>
      </c>
      <c r="W47" s="17">
        <v>397</v>
      </c>
      <c r="X47" s="18">
        <f t="shared" si="7"/>
        <v>82.024793388429757</v>
      </c>
      <c r="Y47" s="17">
        <v>20</v>
      </c>
      <c r="Z47" s="17">
        <v>11</v>
      </c>
      <c r="AA47" s="18">
        <f t="shared" si="9"/>
        <v>55.000000000000007</v>
      </c>
      <c r="AB47" s="20">
        <f t="shared" si="1"/>
        <v>1805</v>
      </c>
      <c r="AC47" s="20">
        <f t="shared" si="1"/>
        <v>1101</v>
      </c>
      <c r="AD47" s="18">
        <f t="shared" si="8"/>
        <v>60.99722991689751</v>
      </c>
      <c r="AE47" s="21" t="s">
        <v>58</v>
      </c>
      <c r="AF47" s="13"/>
    </row>
    <row r="48" spans="2:32" ht="13.5" x14ac:dyDescent="0.15">
      <c r="B48" s="14" t="s">
        <v>59</v>
      </c>
      <c r="C48" s="15">
        <v>34</v>
      </c>
      <c r="D48" s="15">
        <v>12</v>
      </c>
      <c r="E48" s="16">
        <f t="shared" si="2"/>
        <v>35.294117647058826</v>
      </c>
      <c r="F48" s="17">
        <v>658</v>
      </c>
      <c r="G48" s="17">
        <v>307</v>
      </c>
      <c r="H48" s="18">
        <f t="shared" si="0"/>
        <v>46.656534954407299</v>
      </c>
      <c r="I48" s="17">
        <v>516</v>
      </c>
      <c r="J48" s="17">
        <v>250</v>
      </c>
      <c r="K48" s="18">
        <f t="shared" si="3"/>
        <v>48.449612403100772</v>
      </c>
      <c r="L48" s="17">
        <v>237</v>
      </c>
      <c r="M48" s="17">
        <v>0</v>
      </c>
      <c r="N48" s="18">
        <f t="shared" si="4"/>
        <v>0</v>
      </c>
      <c r="O48" s="19"/>
      <c r="P48" s="17">
        <v>1210</v>
      </c>
      <c r="Q48" s="17">
        <v>832</v>
      </c>
      <c r="R48" s="18">
        <f t="shared" si="5"/>
        <v>68.760330578512395</v>
      </c>
      <c r="S48" s="17">
        <v>248</v>
      </c>
      <c r="T48" s="17">
        <v>46</v>
      </c>
      <c r="U48" s="18">
        <f t="shared" si="6"/>
        <v>18.548387096774192</v>
      </c>
      <c r="V48" s="17">
        <v>1236</v>
      </c>
      <c r="W48" s="17">
        <v>1044</v>
      </c>
      <c r="X48" s="18">
        <f t="shared" si="7"/>
        <v>84.466019417475721</v>
      </c>
      <c r="Y48" s="17">
        <v>35</v>
      </c>
      <c r="Z48" s="17">
        <v>23</v>
      </c>
      <c r="AA48" s="18">
        <f t="shared" si="9"/>
        <v>65.714285714285708</v>
      </c>
      <c r="AB48" s="20">
        <f t="shared" si="1"/>
        <v>4174</v>
      </c>
      <c r="AC48" s="20">
        <f t="shared" si="1"/>
        <v>2514</v>
      </c>
      <c r="AD48" s="18">
        <f t="shared" si="8"/>
        <v>60.229995208433159</v>
      </c>
      <c r="AE48" s="21" t="s">
        <v>59</v>
      </c>
      <c r="AF48" s="7"/>
    </row>
    <row r="49" spans="2:32" ht="13.5" x14ac:dyDescent="0.15">
      <c r="B49" s="14" t="s">
        <v>60</v>
      </c>
      <c r="C49" s="15">
        <v>6</v>
      </c>
      <c r="D49" s="15">
        <v>3</v>
      </c>
      <c r="E49" s="16">
        <f t="shared" si="2"/>
        <v>50</v>
      </c>
      <c r="F49" s="17">
        <v>428</v>
      </c>
      <c r="G49" s="17">
        <v>170</v>
      </c>
      <c r="H49" s="18">
        <f t="shared" si="0"/>
        <v>39.719626168224295</v>
      </c>
      <c r="I49" s="17">
        <v>418</v>
      </c>
      <c r="J49" s="17">
        <v>165</v>
      </c>
      <c r="K49" s="18">
        <f t="shared" si="3"/>
        <v>39.473684210526315</v>
      </c>
      <c r="L49" s="17">
        <v>200</v>
      </c>
      <c r="M49" s="17">
        <v>6</v>
      </c>
      <c r="N49" s="18">
        <f t="shared" si="4"/>
        <v>3</v>
      </c>
      <c r="O49" s="19"/>
      <c r="P49" s="17">
        <v>779</v>
      </c>
      <c r="Q49" s="17">
        <v>527</v>
      </c>
      <c r="R49" s="18">
        <f t="shared" si="5"/>
        <v>67.650834403080879</v>
      </c>
      <c r="S49" s="17">
        <v>215</v>
      </c>
      <c r="T49" s="17">
        <v>31</v>
      </c>
      <c r="U49" s="18">
        <f t="shared" si="6"/>
        <v>14.418604651162791</v>
      </c>
      <c r="V49" s="17">
        <v>843</v>
      </c>
      <c r="W49" s="17">
        <v>804</v>
      </c>
      <c r="X49" s="18">
        <f t="shared" si="7"/>
        <v>95.37366548042705</v>
      </c>
      <c r="Y49" s="17">
        <v>16</v>
      </c>
      <c r="Z49" s="17">
        <v>7</v>
      </c>
      <c r="AA49" s="18">
        <f t="shared" si="9"/>
        <v>43.75</v>
      </c>
      <c r="AB49" s="20">
        <f t="shared" si="1"/>
        <v>2905</v>
      </c>
      <c r="AC49" s="20">
        <f t="shared" si="1"/>
        <v>1713</v>
      </c>
      <c r="AD49" s="18">
        <f t="shared" si="8"/>
        <v>58.967297762478488</v>
      </c>
      <c r="AE49" s="21" t="s">
        <v>60</v>
      </c>
      <c r="AF49" s="7"/>
    </row>
    <row r="50" spans="2:32" ht="13.5" x14ac:dyDescent="0.15">
      <c r="B50" s="14" t="s">
        <v>61</v>
      </c>
      <c r="C50" s="15">
        <v>13</v>
      </c>
      <c r="D50" s="15">
        <v>5</v>
      </c>
      <c r="E50" s="16">
        <f t="shared" si="2"/>
        <v>38.461538461538467</v>
      </c>
      <c r="F50" s="17">
        <v>438</v>
      </c>
      <c r="G50" s="17">
        <v>162</v>
      </c>
      <c r="H50" s="18">
        <f t="shared" si="0"/>
        <v>36.986301369863014</v>
      </c>
      <c r="I50" s="17">
        <v>419</v>
      </c>
      <c r="J50" s="17">
        <v>221</v>
      </c>
      <c r="K50" s="18">
        <f t="shared" si="3"/>
        <v>52.74463007159904</v>
      </c>
      <c r="L50" s="17">
        <v>167</v>
      </c>
      <c r="M50" s="17">
        <v>9</v>
      </c>
      <c r="N50" s="18">
        <f t="shared" si="4"/>
        <v>5.3892215568862278</v>
      </c>
      <c r="O50" s="19"/>
      <c r="P50" s="17">
        <v>407</v>
      </c>
      <c r="Q50" s="17">
        <v>266</v>
      </c>
      <c r="R50" s="18">
        <f t="shared" si="5"/>
        <v>65.356265356265354</v>
      </c>
      <c r="S50" s="17">
        <v>128</v>
      </c>
      <c r="T50" s="17">
        <v>27</v>
      </c>
      <c r="U50" s="18">
        <f t="shared" si="6"/>
        <v>21.09375</v>
      </c>
      <c r="V50" s="17">
        <v>716</v>
      </c>
      <c r="W50" s="17">
        <v>630</v>
      </c>
      <c r="X50" s="18">
        <f t="shared" si="7"/>
        <v>87.988826815642469</v>
      </c>
      <c r="Y50" s="17">
        <v>5</v>
      </c>
      <c r="Z50" s="17">
        <v>3</v>
      </c>
      <c r="AA50" s="18">
        <f t="shared" si="9"/>
        <v>60</v>
      </c>
      <c r="AB50" s="20">
        <f t="shared" si="1"/>
        <v>2293</v>
      </c>
      <c r="AC50" s="20">
        <f t="shared" si="1"/>
        <v>1323</v>
      </c>
      <c r="AD50" s="18">
        <f t="shared" si="8"/>
        <v>57.697339729611862</v>
      </c>
      <c r="AE50" s="21" t="s">
        <v>61</v>
      </c>
      <c r="AF50" s="13"/>
    </row>
    <row r="51" spans="2:32" ht="13.5" x14ac:dyDescent="0.15">
      <c r="B51" s="14" t="s">
        <v>62</v>
      </c>
      <c r="C51" s="15">
        <v>5</v>
      </c>
      <c r="D51" s="15">
        <v>3</v>
      </c>
      <c r="E51" s="16">
        <f t="shared" si="2"/>
        <v>60</v>
      </c>
      <c r="F51" s="17">
        <v>462</v>
      </c>
      <c r="G51" s="17">
        <v>197</v>
      </c>
      <c r="H51" s="18">
        <f t="shared" si="0"/>
        <v>42.640692640692642</v>
      </c>
      <c r="I51" s="17">
        <v>363</v>
      </c>
      <c r="J51" s="17">
        <v>160</v>
      </c>
      <c r="K51" s="18">
        <f t="shared" si="3"/>
        <v>44.0771349862259</v>
      </c>
      <c r="L51" s="17">
        <v>126</v>
      </c>
      <c r="M51" s="17">
        <v>1</v>
      </c>
      <c r="N51" s="18">
        <f t="shared" si="4"/>
        <v>0.79365079365079361</v>
      </c>
      <c r="O51" s="19"/>
      <c r="P51" s="17">
        <v>325</v>
      </c>
      <c r="Q51" s="17">
        <v>241</v>
      </c>
      <c r="R51" s="18">
        <f t="shared" si="5"/>
        <v>74.15384615384616</v>
      </c>
      <c r="S51" s="17">
        <v>219</v>
      </c>
      <c r="T51" s="17">
        <v>32</v>
      </c>
      <c r="U51" s="18">
        <f t="shared" si="6"/>
        <v>14.611872146118721</v>
      </c>
      <c r="V51" s="17">
        <v>727</v>
      </c>
      <c r="W51" s="17">
        <v>613</v>
      </c>
      <c r="X51" s="18">
        <f t="shared" si="7"/>
        <v>84.319119669876201</v>
      </c>
      <c r="Y51" s="17">
        <v>48</v>
      </c>
      <c r="Z51" s="17">
        <v>23</v>
      </c>
      <c r="AA51" s="18">
        <f t="shared" si="9"/>
        <v>47.916666666666671</v>
      </c>
      <c r="AB51" s="20">
        <f t="shared" si="1"/>
        <v>2275</v>
      </c>
      <c r="AC51" s="20">
        <f t="shared" si="1"/>
        <v>1270</v>
      </c>
      <c r="AD51" s="18">
        <f t="shared" si="8"/>
        <v>55.824175824175825</v>
      </c>
      <c r="AE51" s="21" t="s">
        <v>62</v>
      </c>
      <c r="AF51" s="7"/>
    </row>
    <row r="52" spans="2:32" ht="13.5" x14ac:dyDescent="0.15">
      <c r="B52" s="14" t="s">
        <v>63</v>
      </c>
      <c r="C52" s="15">
        <v>11</v>
      </c>
      <c r="D52" s="15">
        <v>2</v>
      </c>
      <c r="E52" s="16">
        <f t="shared" si="2"/>
        <v>18.181818181818183</v>
      </c>
      <c r="F52" s="17">
        <v>710</v>
      </c>
      <c r="G52" s="17">
        <v>265</v>
      </c>
      <c r="H52" s="18">
        <f t="shared" si="0"/>
        <v>37.323943661971832</v>
      </c>
      <c r="I52" s="17">
        <v>284</v>
      </c>
      <c r="J52" s="17">
        <v>134</v>
      </c>
      <c r="K52" s="18">
        <f t="shared" si="3"/>
        <v>47.183098591549296</v>
      </c>
      <c r="L52" s="17">
        <v>122</v>
      </c>
      <c r="M52" s="17">
        <v>4</v>
      </c>
      <c r="N52" s="18">
        <f t="shared" si="4"/>
        <v>3.278688524590164</v>
      </c>
      <c r="O52" s="19"/>
      <c r="P52" s="17">
        <v>646</v>
      </c>
      <c r="Q52" s="17">
        <v>414</v>
      </c>
      <c r="R52" s="18">
        <f>Q52/P52*100</f>
        <v>64.086687306501545</v>
      </c>
      <c r="S52" s="17">
        <v>99</v>
      </c>
      <c r="T52" s="17">
        <v>31</v>
      </c>
      <c r="U52" s="18">
        <f t="shared" si="6"/>
        <v>31.313131313131315</v>
      </c>
      <c r="V52" s="17">
        <v>554</v>
      </c>
      <c r="W52" s="17">
        <v>411</v>
      </c>
      <c r="X52" s="18">
        <f t="shared" si="7"/>
        <v>74.187725631768956</v>
      </c>
      <c r="Y52" s="17">
        <v>34</v>
      </c>
      <c r="Z52" s="17">
        <v>19</v>
      </c>
      <c r="AA52" s="18">
        <f t="shared" si="9"/>
        <v>55.882352941176471</v>
      </c>
      <c r="AB52" s="20">
        <f t="shared" si="1"/>
        <v>2460</v>
      </c>
      <c r="AC52" s="20">
        <f t="shared" si="1"/>
        <v>1280</v>
      </c>
      <c r="AD52" s="18">
        <f t="shared" si="8"/>
        <v>52.032520325203258</v>
      </c>
      <c r="AE52" s="21" t="s">
        <v>63</v>
      </c>
      <c r="AF52" s="7"/>
    </row>
    <row r="53" spans="2:32" ht="14.25" thickBot="1" x14ac:dyDescent="0.2">
      <c r="B53" s="23" t="s">
        <v>64</v>
      </c>
      <c r="C53" s="24">
        <f>SUM(C6:C52)</f>
        <v>3624</v>
      </c>
      <c r="D53" s="24">
        <f>SUM(D6:D52)</f>
        <v>1232</v>
      </c>
      <c r="E53" s="25">
        <f t="shared" si="2"/>
        <v>33.995584988962477</v>
      </c>
      <c r="F53" s="26">
        <f>SUM(F6:F52)</f>
        <v>39505</v>
      </c>
      <c r="G53" s="26">
        <f>SUM(G6:G52)</f>
        <v>17776</v>
      </c>
      <c r="H53" s="27">
        <f t="shared" si="0"/>
        <v>44.996835843564106</v>
      </c>
      <c r="I53" s="26">
        <f>SUM(I6:I52)</f>
        <v>47210</v>
      </c>
      <c r="J53" s="26">
        <f>SUM(J6:J52)</f>
        <v>23015</v>
      </c>
      <c r="K53" s="27">
        <f>J53/I53*100</f>
        <v>48.750264774412202</v>
      </c>
      <c r="L53" s="26">
        <f>SUM(L6:L52)</f>
        <v>22392</v>
      </c>
      <c r="M53" s="26">
        <f>SUM(M6:M52)</f>
        <v>375</v>
      </c>
      <c r="N53" s="27">
        <f>M53/L53*100</f>
        <v>1.67470525187567</v>
      </c>
      <c r="O53" s="19"/>
      <c r="P53" s="26">
        <f>SUM(P6:P52)</f>
        <v>28183</v>
      </c>
      <c r="Q53" s="26">
        <f>SUM(Q6:Q52)</f>
        <v>19464</v>
      </c>
      <c r="R53" s="27">
        <f>Q53/P53*100</f>
        <v>69.062910265053404</v>
      </c>
      <c r="S53" s="26">
        <f>SUM(S6:S52)</f>
        <v>22956</v>
      </c>
      <c r="T53" s="26">
        <f>SUM(T6:T52)</f>
        <v>6209</v>
      </c>
      <c r="U53" s="27">
        <f>T53/S53*100</f>
        <v>27.047395016553406</v>
      </c>
      <c r="V53" s="26">
        <f>SUM(V6:V52)</f>
        <v>85032</v>
      </c>
      <c r="W53" s="26">
        <f>SUM(W6:W52)</f>
        <v>74171</v>
      </c>
      <c r="X53" s="27">
        <f>W53/V53*100</f>
        <v>87.227161539185246</v>
      </c>
      <c r="Y53" s="28">
        <f>SUM(Y6:Y52)</f>
        <v>2145</v>
      </c>
      <c r="Z53" s="29">
        <f>SUM(Z6:Z52)</f>
        <v>1283</v>
      </c>
      <c r="AA53" s="27">
        <f>Z53/Y53*100</f>
        <v>59.813519813519811</v>
      </c>
      <c r="AB53" s="26">
        <f>SUM(AB6:AB52)</f>
        <v>251047</v>
      </c>
      <c r="AC53" s="26">
        <f>SUM(AC6:AC52)</f>
        <v>143525</v>
      </c>
      <c r="AD53" s="27">
        <f t="shared" si="8"/>
        <v>57.170569654287839</v>
      </c>
      <c r="AE53" s="30" t="s">
        <v>64</v>
      </c>
      <c r="AF53" s="13"/>
    </row>
    <row r="54" spans="2:32" ht="13.5" x14ac:dyDescent="0.15">
      <c r="B54" s="31" t="s">
        <v>65</v>
      </c>
      <c r="C54" s="32" t="s">
        <v>18</v>
      </c>
      <c r="D54" s="32" t="s">
        <v>18</v>
      </c>
      <c r="E54" s="33"/>
      <c r="F54" s="34">
        <v>68</v>
      </c>
      <c r="G54" s="34">
        <v>9</v>
      </c>
      <c r="H54" s="35">
        <f t="shared" si="0"/>
        <v>13.23529411764706</v>
      </c>
      <c r="I54" s="34">
        <v>830</v>
      </c>
      <c r="J54" s="34">
        <v>426</v>
      </c>
      <c r="K54" s="35">
        <f>J54/I54*100</f>
        <v>51.325301204819276</v>
      </c>
      <c r="L54" s="36" t="s">
        <v>18</v>
      </c>
      <c r="M54" s="36" t="s">
        <v>18</v>
      </c>
      <c r="N54" s="22"/>
      <c r="O54" s="19"/>
      <c r="P54" s="34">
        <v>3410</v>
      </c>
      <c r="Q54" s="34">
        <v>2219</v>
      </c>
      <c r="R54" s="37">
        <f>Q54/P54*100</f>
        <v>65.073313782991207</v>
      </c>
      <c r="S54" s="36" t="s">
        <v>18</v>
      </c>
      <c r="T54" s="36" t="s">
        <v>18</v>
      </c>
      <c r="U54" s="22"/>
      <c r="V54" s="36" t="s">
        <v>18</v>
      </c>
      <c r="W54" s="36" t="s">
        <v>18</v>
      </c>
      <c r="X54" s="22"/>
      <c r="Y54" s="36" t="s">
        <v>18</v>
      </c>
      <c r="Z54" s="38" t="s">
        <v>18</v>
      </c>
      <c r="AA54" s="39"/>
      <c r="AB54" s="40">
        <f t="shared" ref="AB54:AC75" si="10">SUM(C54,F54,I54,L54,P54,S54,V54,Y54)</f>
        <v>4308</v>
      </c>
      <c r="AC54" s="40">
        <f t="shared" si="10"/>
        <v>2654</v>
      </c>
      <c r="AD54" s="25">
        <f t="shared" si="8"/>
        <v>61.606313834726087</v>
      </c>
      <c r="AE54" s="31" t="s">
        <v>65</v>
      </c>
      <c r="AF54" s="7"/>
    </row>
    <row r="55" spans="2:32" ht="13.5" x14ac:dyDescent="0.15">
      <c r="B55" s="31" t="str">
        <f>ASC("キャリアコンサルティング")</f>
        <v>ｷｬﾘｱｺﾝｻﾙﾃｨﾝｸﾞ</v>
      </c>
      <c r="C55" s="32" t="s">
        <v>18</v>
      </c>
      <c r="D55" s="32" t="s">
        <v>18</v>
      </c>
      <c r="E55" s="18"/>
      <c r="F55" s="34">
        <v>1050</v>
      </c>
      <c r="G55" s="34">
        <v>73</v>
      </c>
      <c r="H55" s="41">
        <f t="shared" si="0"/>
        <v>6.9523809523809526</v>
      </c>
      <c r="I55" s="34">
        <v>3855</v>
      </c>
      <c r="J55" s="34">
        <v>551</v>
      </c>
      <c r="K55" s="41">
        <f t="shared" ref="K55:K72" si="11">J55/I55*100</f>
        <v>14.293125810635537</v>
      </c>
      <c r="L55" s="36" t="s">
        <v>18</v>
      </c>
      <c r="M55" s="36" t="s">
        <v>18</v>
      </c>
      <c r="N55" s="39"/>
      <c r="O55" s="19"/>
      <c r="P55" s="36" t="s">
        <v>18</v>
      </c>
      <c r="Q55" s="36" t="s">
        <v>18</v>
      </c>
      <c r="R55" s="42"/>
      <c r="S55" s="36" t="s">
        <v>18</v>
      </c>
      <c r="T55" s="36" t="s">
        <v>18</v>
      </c>
      <c r="U55" s="39"/>
      <c r="V55" s="36" t="s">
        <v>18</v>
      </c>
      <c r="W55" s="36" t="s">
        <v>18</v>
      </c>
      <c r="X55" s="43"/>
      <c r="Y55" s="36" t="s">
        <v>18</v>
      </c>
      <c r="Z55" s="36" t="s">
        <v>18</v>
      </c>
      <c r="AA55" s="42"/>
      <c r="AB55" s="20">
        <f t="shared" si="10"/>
        <v>4905</v>
      </c>
      <c r="AC55" s="20">
        <f t="shared" si="10"/>
        <v>624</v>
      </c>
      <c r="AD55" s="18">
        <f t="shared" si="8"/>
        <v>12.721712538226299</v>
      </c>
      <c r="AE55" s="44" t="str">
        <f>ASC("キャリアコンサルティング")</f>
        <v>ｷｬﾘｱｺﾝｻﾙﾃｨﾝｸﾞ</v>
      </c>
      <c r="AF55" s="7"/>
    </row>
    <row r="56" spans="2:32" ht="13.5" x14ac:dyDescent="0.15">
      <c r="B56" s="31" t="s">
        <v>66</v>
      </c>
      <c r="C56" s="32" t="s">
        <v>18</v>
      </c>
      <c r="D56" s="32" t="s">
        <v>18</v>
      </c>
      <c r="E56" s="18"/>
      <c r="F56" s="34">
        <v>133</v>
      </c>
      <c r="G56" s="34">
        <v>33</v>
      </c>
      <c r="H56" s="41">
        <f t="shared" si="0"/>
        <v>24.81203007518797</v>
      </c>
      <c r="I56" s="34">
        <v>77</v>
      </c>
      <c r="J56" s="34">
        <v>25</v>
      </c>
      <c r="K56" s="41">
        <f t="shared" si="11"/>
        <v>32.467532467532465</v>
      </c>
      <c r="L56" s="36" t="s">
        <v>18</v>
      </c>
      <c r="M56" s="36" t="s">
        <v>18</v>
      </c>
      <c r="N56" s="45"/>
      <c r="O56" s="19"/>
      <c r="P56" s="34">
        <v>177</v>
      </c>
      <c r="Q56" s="34">
        <v>68</v>
      </c>
      <c r="R56" s="46">
        <f t="shared" ref="R56:R72" si="12">Q56/P56*100</f>
        <v>38.418079096045197</v>
      </c>
      <c r="S56" s="36" t="s">
        <v>18</v>
      </c>
      <c r="T56" s="36" t="s">
        <v>18</v>
      </c>
      <c r="U56" s="45"/>
      <c r="V56" s="36" t="s">
        <v>18</v>
      </c>
      <c r="W56" s="36" t="s">
        <v>18</v>
      </c>
      <c r="X56" s="43"/>
      <c r="Y56" s="36" t="s">
        <v>18</v>
      </c>
      <c r="Z56" s="36" t="s">
        <v>18</v>
      </c>
      <c r="AA56" s="42"/>
      <c r="AB56" s="20">
        <f t="shared" si="10"/>
        <v>387</v>
      </c>
      <c r="AC56" s="20">
        <f t="shared" si="10"/>
        <v>126</v>
      </c>
      <c r="AD56" s="18">
        <f t="shared" si="8"/>
        <v>32.558139534883722</v>
      </c>
      <c r="AE56" s="44" t="s">
        <v>66</v>
      </c>
      <c r="AF56" s="7"/>
    </row>
    <row r="57" spans="2:32" ht="13.5" x14ac:dyDescent="0.15">
      <c r="B57" s="31" t="str">
        <f>ASC("ファイナンシャル・プランニング")</f>
        <v>ﾌｧｲﾅﾝｼｬﾙ･ﾌﾟﾗﾝﾆﾝｸﾞ</v>
      </c>
      <c r="C57" s="32" t="s">
        <v>18</v>
      </c>
      <c r="D57" s="32" t="s">
        <v>18</v>
      </c>
      <c r="E57" s="18"/>
      <c r="F57" s="34">
        <v>25178</v>
      </c>
      <c r="G57" s="34">
        <v>2363</v>
      </c>
      <c r="H57" s="41">
        <f t="shared" si="0"/>
        <v>9.3851775359440772</v>
      </c>
      <c r="I57" s="34">
        <v>223771</v>
      </c>
      <c r="J57" s="34">
        <v>53070</v>
      </c>
      <c r="K57" s="41">
        <f t="shared" si="11"/>
        <v>23.716209875274277</v>
      </c>
      <c r="L57" s="36" t="s">
        <v>18</v>
      </c>
      <c r="M57" s="36" t="s">
        <v>18</v>
      </c>
      <c r="N57" s="47"/>
      <c r="O57" s="19"/>
      <c r="P57" s="34">
        <v>223101</v>
      </c>
      <c r="Q57" s="34">
        <v>114416</v>
      </c>
      <c r="R57" s="46">
        <f t="shared" si="12"/>
        <v>51.284395856585128</v>
      </c>
      <c r="S57" s="36" t="s">
        <v>18</v>
      </c>
      <c r="T57" s="36" t="s">
        <v>18</v>
      </c>
      <c r="U57" s="47"/>
      <c r="V57" s="36" t="s">
        <v>18</v>
      </c>
      <c r="W57" s="36" t="s">
        <v>18</v>
      </c>
      <c r="X57" s="43"/>
      <c r="Y57" s="36" t="s">
        <v>18</v>
      </c>
      <c r="Z57" s="36" t="s">
        <v>18</v>
      </c>
      <c r="AA57" s="42"/>
      <c r="AB57" s="20">
        <f t="shared" si="10"/>
        <v>472050</v>
      </c>
      <c r="AC57" s="20">
        <f t="shared" si="10"/>
        <v>169849</v>
      </c>
      <c r="AD57" s="18">
        <f t="shared" si="8"/>
        <v>35.981146065035489</v>
      </c>
      <c r="AE57" s="44" t="str">
        <f>ASC("ファイナンシャル・プランニング")</f>
        <v>ﾌｧｲﾅﾝｼｬﾙ･ﾌﾟﾗﾝﾆﾝｸﾞ</v>
      </c>
      <c r="AF57" s="13"/>
    </row>
    <row r="58" spans="2:32" ht="13.5" x14ac:dyDescent="0.15">
      <c r="B58" s="31" t="s">
        <v>67</v>
      </c>
      <c r="C58" s="32" t="s">
        <v>18</v>
      </c>
      <c r="D58" s="32" t="s">
        <v>18</v>
      </c>
      <c r="E58" s="18"/>
      <c r="F58" s="34">
        <v>1223</v>
      </c>
      <c r="G58" s="34">
        <v>928</v>
      </c>
      <c r="H58" s="41">
        <f t="shared" si="0"/>
        <v>75.878986099754698</v>
      </c>
      <c r="I58" s="34">
        <v>2140</v>
      </c>
      <c r="J58" s="34">
        <v>711</v>
      </c>
      <c r="K58" s="41">
        <f t="shared" si="11"/>
        <v>33.22429906542056</v>
      </c>
      <c r="L58" s="36" t="s">
        <v>18</v>
      </c>
      <c r="M58" s="36" t="s">
        <v>18</v>
      </c>
      <c r="N58" s="47"/>
      <c r="O58" s="19"/>
      <c r="P58" s="36" t="s">
        <v>18</v>
      </c>
      <c r="Q58" s="36" t="s">
        <v>18</v>
      </c>
      <c r="R58" s="39"/>
      <c r="S58" s="36" t="s">
        <v>18</v>
      </c>
      <c r="T58" s="36" t="s">
        <v>18</v>
      </c>
      <c r="U58" s="47"/>
      <c r="V58" s="36" t="s">
        <v>18</v>
      </c>
      <c r="W58" s="36" t="s">
        <v>18</v>
      </c>
      <c r="X58" s="43"/>
      <c r="Y58" s="36" t="s">
        <v>18</v>
      </c>
      <c r="Z58" s="36" t="s">
        <v>18</v>
      </c>
      <c r="AA58" s="42"/>
      <c r="AB58" s="20">
        <f t="shared" si="10"/>
        <v>3363</v>
      </c>
      <c r="AC58" s="20">
        <f t="shared" si="10"/>
        <v>1639</v>
      </c>
      <c r="AD58" s="18">
        <f t="shared" si="8"/>
        <v>48.736247398156408</v>
      </c>
      <c r="AE58" s="44" t="s">
        <v>67</v>
      </c>
      <c r="AF58" s="13"/>
    </row>
    <row r="59" spans="2:32" ht="13.5" x14ac:dyDescent="0.15">
      <c r="B59" s="48" t="s">
        <v>68</v>
      </c>
      <c r="C59" s="32" t="s">
        <v>18</v>
      </c>
      <c r="D59" s="32" t="s">
        <v>18</v>
      </c>
      <c r="E59" s="18"/>
      <c r="F59" s="34">
        <v>775</v>
      </c>
      <c r="G59" s="34">
        <v>38</v>
      </c>
      <c r="H59" s="41">
        <f t="shared" si="0"/>
        <v>4.903225806451613</v>
      </c>
      <c r="I59" s="34">
        <v>7125</v>
      </c>
      <c r="J59" s="34">
        <v>2640</v>
      </c>
      <c r="K59" s="41">
        <f t="shared" si="11"/>
        <v>37.05263157894737</v>
      </c>
      <c r="L59" s="36" t="s">
        <v>18</v>
      </c>
      <c r="M59" s="36" t="s">
        <v>18</v>
      </c>
      <c r="N59" s="45"/>
      <c r="O59" s="19"/>
      <c r="P59" s="34">
        <v>9649</v>
      </c>
      <c r="Q59" s="34">
        <v>5923</v>
      </c>
      <c r="R59" s="46">
        <f t="shared" si="12"/>
        <v>61.38459944035651</v>
      </c>
      <c r="S59" s="36" t="s">
        <v>18</v>
      </c>
      <c r="T59" s="36" t="s">
        <v>18</v>
      </c>
      <c r="U59" s="45"/>
      <c r="V59" s="36" t="s">
        <v>18</v>
      </c>
      <c r="W59" s="36" t="s">
        <v>18</v>
      </c>
      <c r="X59" s="43"/>
      <c r="Y59" s="36" t="s">
        <v>18</v>
      </c>
      <c r="Z59" s="36" t="s">
        <v>18</v>
      </c>
      <c r="AA59" s="42"/>
      <c r="AB59" s="20">
        <f t="shared" si="10"/>
        <v>17549</v>
      </c>
      <c r="AC59" s="20">
        <f t="shared" si="10"/>
        <v>8601</v>
      </c>
      <c r="AD59" s="18">
        <f t="shared" si="8"/>
        <v>49.011339677474503</v>
      </c>
      <c r="AE59" s="49" t="s">
        <v>68</v>
      </c>
      <c r="AF59" s="7"/>
    </row>
    <row r="60" spans="2:32" ht="13.5" x14ac:dyDescent="0.15">
      <c r="B60" s="48" t="s">
        <v>69</v>
      </c>
      <c r="C60" s="32" t="s">
        <v>18</v>
      </c>
      <c r="D60" s="32" t="s">
        <v>18</v>
      </c>
      <c r="E60" s="18"/>
      <c r="F60" s="34">
        <v>247</v>
      </c>
      <c r="G60" s="34">
        <v>35</v>
      </c>
      <c r="H60" s="41">
        <f t="shared" si="0"/>
        <v>14.17004048582996</v>
      </c>
      <c r="I60" s="34">
        <v>973</v>
      </c>
      <c r="J60" s="34">
        <v>364</v>
      </c>
      <c r="K60" s="41">
        <f t="shared" si="11"/>
        <v>37.410071942446045</v>
      </c>
      <c r="L60" s="36" t="s">
        <v>18</v>
      </c>
      <c r="M60" s="36" t="s">
        <v>18</v>
      </c>
      <c r="N60" s="45"/>
      <c r="O60" s="19"/>
      <c r="P60" s="34">
        <v>1187</v>
      </c>
      <c r="Q60" s="34">
        <v>605</v>
      </c>
      <c r="R60" s="46">
        <f t="shared" si="12"/>
        <v>50.968828980623414</v>
      </c>
      <c r="S60" s="36" t="s">
        <v>18</v>
      </c>
      <c r="T60" s="36" t="s">
        <v>18</v>
      </c>
      <c r="U60" s="45"/>
      <c r="V60" s="36" t="s">
        <v>18</v>
      </c>
      <c r="W60" s="36" t="s">
        <v>18</v>
      </c>
      <c r="X60" s="22"/>
      <c r="Y60" s="36" t="s">
        <v>18</v>
      </c>
      <c r="Z60" s="36" t="s">
        <v>18</v>
      </c>
      <c r="AA60" s="39"/>
      <c r="AB60" s="20">
        <f t="shared" si="10"/>
        <v>2407</v>
      </c>
      <c r="AC60" s="20">
        <f t="shared" si="10"/>
        <v>1004</v>
      </c>
      <c r="AD60" s="18">
        <f t="shared" si="8"/>
        <v>41.711674283340258</v>
      </c>
      <c r="AE60" s="49" t="s">
        <v>69</v>
      </c>
      <c r="AF60" s="7"/>
    </row>
    <row r="61" spans="2:32" ht="13.5" x14ac:dyDescent="0.15">
      <c r="B61" s="48" t="str">
        <f>ASC("ブライダルコーディネート")</f>
        <v>ﾌﾞﾗｲﾀﾞﾙｺｰﾃﾞｨﾈｰﾄ</v>
      </c>
      <c r="C61" s="32" t="s">
        <v>18</v>
      </c>
      <c r="D61" s="32" t="s">
        <v>18</v>
      </c>
      <c r="E61" s="18"/>
      <c r="F61" s="34">
        <v>79</v>
      </c>
      <c r="G61" s="34">
        <v>33</v>
      </c>
      <c r="H61" s="41">
        <f t="shared" si="0"/>
        <v>41.77215189873418</v>
      </c>
      <c r="I61" s="34">
        <v>216</v>
      </c>
      <c r="J61" s="34">
        <v>68</v>
      </c>
      <c r="K61" s="41">
        <f t="shared" si="11"/>
        <v>31.481481481481481</v>
      </c>
      <c r="L61" s="36" t="s">
        <v>18</v>
      </c>
      <c r="M61" s="36" t="s">
        <v>18</v>
      </c>
      <c r="N61" s="45"/>
      <c r="O61" s="19"/>
      <c r="P61" s="34">
        <v>3901</v>
      </c>
      <c r="Q61" s="34">
        <v>3084</v>
      </c>
      <c r="R61" s="46">
        <f t="shared" si="12"/>
        <v>79.0566521404768</v>
      </c>
      <c r="S61" s="36" t="s">
        <v>18</v>
      </c>
      <c r="T61" s="36" t="s">
        <v>18</v>
      </c>
      <c r="U61" s="45"/>
      <c r="V61" s="36" t="s">
        <v>18</v>
      </c>
      <c r="W61" s="36" t="s">
        <v>18</v>
      </c>
      <c r="X61" s="22"/>
      <c r="Y61" s="36" t="s">
        <v>18</v>
      </c>
      <c r="Z61" s="36" t="s">
        <v>18</v>
      </c>
      <c r="AA61" s="39"/>
      <c r="AB61" s="20">
        <f t="shared" si="10"/>
        <v>4196</v>
      </c>
      <c r="AC61" s="20">
        <f t="shared" si="10"/>
        <v>3185</v>
      </c>
      <c r="AD61" s="18">
        <f t="shared" si="8"/>
        <v>75.905624404194469</v>
      </c>
      <c r="AE61" s="48" t="str">
        <f>ASC("ブライダルコーディネート")</f>
        <v>ﾌﾞﾗｲﾀﾞﾙｺｰﾃﾞｨﾈｰﾄ</v>
      </c>
      <c r="AF61" s="7"/>
    </row>
    <row r="62" spans="2:32" ht="13.5" x14ac:dyDescent="0.15">
      <c r="B62" s="48" t="s">
        <v>70</v>
      </c>
      <c r="C62" s="32" t="s">
        <v>18</v>
      </c>
      <c r="D62" s="32" t="s">
        <v>18</v>
      </c>
      <c r="E62" s="18"/>
      <c r="F62" s="34">
        <v>63</v>
      </c>
      <c r="G62" s="34">
        <v>14</v>
      </c>
      <c r="H62" s="41">
        <f t="shared" si="0"/>
        <v>22.222222222222221</v>
      </c>
      <c r="I62" s="34">
        <v>433</v>
      </c>
      <c r="J62" s="34">
        <v>232</v>
      </c>
      <c r="K62" s="41">
        <f t="shared" si="11"/>
        <v>53.579676674364897</v>
      </c>
      <c r="L62" s="36" t="s">
        <v>18</v>
      </c>
      <c r="M62" s="36" t="s">
        <v>18</v>
      </c>
      <c r="N62" s="47"/>
      <c r="O62" s="19"/>
      <c r="P62" s="34">
        <v>249</v>
      </c>
      <c r="Q62" s="34">
        <v>167</v>
      </c>
      <c r="R62" s="46">
        <f t="shared" si="12"/>
        <v>67.068273092369481</v>
      </c>
      <c r="S62" s="36" t="s">
        <v>18</v>
      </c>
      <c r="T62" s="36" t="s">
        <v>18</v>
      </c>
      <c r="U62" s="47"/>
      <c r="V62" s="36" t="s">
        <v>18</v>
      </c>
      <c r="W62" s="36" t="s">
        <v>18</v>
      </c>
      <c r="X62" s="43"/>
      <c r="Y62" s="36" t="s">
        <v>18</v>
      </c>
      <c r="Z62" s="36" t="s">
        <v>18</v>
      </c>
      <c r="AA62" s="42"/>
      <c r="AB62" s="20">
        <f t="shared" si="10"/>
        <v>745</v>
      </c>
      <c r="AC62" s="20">
        <f t="shared" si="10"/>
        <v>413</v>
      </c>
      <c r="AD62" s="18">
        <f t="shared" si="8"/>
        <v>55.436241610738257</v>
      </c>
      <c r="AE62" s="49" t="s">
        <v>70</v>
      </c>
      <c r="AF62" s="7"/>
    </row>
    <row r="63" spans="2:32" ht="13.5" x14ac:dyDescent="0.15">
      <c r="B63" s="48" t="s">
        <v>71</v>
      </c>
      <c r="C63" s="32" t="s">
        <v>18</v>
      </c>
      <c r="D63" s="32" t="s">
        <v>18</v>
      </c>
      <c r="E63" s="18"/>
      <c r="F63" s="34">
        <v>1157</v>
      </c>
      <c r="G63" s="34">
        <v>685</v>
      </c>
      <c r="H63" s="41">
        <f t="shared" si="0"/>
        <v>59.204840103716506</v>
      </c>
      <c r="I63" s="34">
        <v>335</v>
      </c>
      <c r="J63" s="34">
        <v>254</v>
      </c>
      <c r="K63" s="41">
        <f t="shared" si="11"/>
        <v>75.820895522388057</v>
      </c>
      <c r="L63" s="36" t="s">
        <v>18</v>
      </c>
      <c r="M63" s="36" t="s">
        <v>18</v>
      </c>
      <c r="N63" s="39"/>
      <c r="O63" s="19"/>
      <c r="P63" s="36" t="s">
        <v>18</v>
      </c>
      <c r="Q63" s="36" t="s">
        <v>18</v>
      </c>
      <c r="R63" s="42"/>
      <c r="S63" s="36" t="s">
        <v>18</v>
      </c>
      <c r="T63" s="36" t="s">
        <v>18</v>
      </c>
      <c r="U63" s="39"/>
      <c r="V63" s="36" t="s">
        <v>18</v>
      </c>
      <c r="W63" s="36" t="s">
        <v>18</v>
      </c>
      <c r="X63" s="43"/>
      <c r="Y63" s="36" t="s">
        <v>18</v>
      </c>
      <c r="Z63" s="36" t="s">
        <v>18</v>
      </c>
      <c r="AA63" s="42"/>
      <c r="AB63" s="20">
        <f t="shared" si="10"/>
        <v>1492</v>
      </c>
      <c r="AC63" s="20">
        <f t="shared" si="10"/>
        <v>939</v>
      </c>
      <c r="AD63" s="18">
        <f t="shared" si="8"/>
        <v>62.935656836461128</v>
      </c>
      <c r="AE63" s="49" t="s">
        <v>71</v>
      </c>
      <c r="AF63" s="7"/>
    </row>
    <row r="64" spans="2:32" ht="13.5" x14ac:dyDescent="0.15">
      <c r="B64" s="48" t="str">
        <f>ASC("ホテル・マネジメント")</f>
        <v>ﾎﾃﾙ･ﾏﾈｼﾞﾒﾝﾄ</v>
      </c>
      <c r="C64" s="32" t="s">
        <v>18</v>
      </c>
      <c r="D64" s="32" t="s">
        <v>18</v>
      </c>
      <c r="E64" s="18"/>
      <c r="F64" s="34">
        <v>54</v>
      </c>
      <c r="G64" s="34">
        <v>8</v>
      </c>
      <c r="H64" s="41">
        <f t="shared" si="0"/>
        <v>14.814814814814813</v>
      </c>
      <c r="I64" s="34">
        <v>43</v>
      </c>
      <c r="J64" s="34">
        <v>5</v>
      </c>
      <c r="K64" s="41">
        <f t="shared" si="11"/>
        <v>11.627906976744185</v>
      </c>
      <c r="L64" s="36" t="s">
        <v>18</v>
      </c>
      <c r="M64" s="36" t="s">
        <v>18</v>
      </c>
      <c r="N64" s="39"/>
      <c r="O64" s="19"/>
      <c r="P64" s="34">
        <v>290</v>
      </c>
      <c r="Q64" s="34">
        <v>123</v>
      </c>
      <c r="R64" s="50">
        <f t="shared" si="12"/>
        <v>42.413793103448278</v>
      </c>
      <c r="S64" s="36" t="s">
        <v>18</v>
      </c>
      <c r="T64" s="36" t="s">
        <v>18</v>
      </c>
      <c r="U64" s="39"/>
      <c r="V64" s="36" t="s">
        <v>18</v>
      </c>
      <c r="W64" s="36" t="s">
        <v>18</v>
      </c>
      <c r="X64" s="43"/>
      <c r="Y64" s="36" t="s">
        <v>18</v>
      </c>
      <c r="Z64" s="36" t="s">
        <v>18</v>
      </c>
      <c r="AA64" s="42"/>
      <c r="AB64" s="20">
        <f t="shared" si="10"/>
        <v>387</v>
      </c>
      <c r="AC64" s="20">
        <f t="shared" si="10"/>
        <v>136</v>
      </c>
      <c r="AD64" s="18">
        <f t="shared" si="8"/>
        <v>35.142118863049092</v>
      </c>
      <c r="AE64" s="48" t="str">
        <f>ASC("ホテル・マネジメント")</f>
        <v>ﾎﾃﾙ･ﾏﾈｼﾞﾒﾝﾄ</v>
      </c>
      <c r="AF64" s="7"/>
    </row>
    <row r="65" spans="2:32" ht="13.5" x14ac:dyDescent="0.15">
      <c r="B65" s="48" t="str">
        <f>ASC("レストランサービス")</f>
        <v>ﾚｽﾄﾗﾝｻｰﾋﾞｽ</v>
      </c>
      <c r="C65" s="32" t="s">
        <v>18</v>
      </c>
      <c r="D65" s="32" t="s">
        <v>18</v>
      </c>
      <c r="E65" s="18"/>
      <c r="F65" s="34">
        <v>260</v>
      </c>
      <c r="G65" s="34">
        <v>106</v>
      </c>
      <c r="H65" s="41">
        <f t="shared" si="0"/>
        <v>40.769230769230766</v>
      </c>
      <c r="I65" s="34">
        <v>462</v>
      </c>
      <c r="J65" s="34">
        <v>146</v>
      </c>
      <c r="K65" s="41">
        <f t="shared" si="11"/>
        <v>31.601731601731604</v>
      </c>
      <c r="L65" s="36" t="s">
        <v>18</v>
      </c>
      <c r="M65" s="36" t="s">
        <v>18</v>
      </c>
      <c r="N65" s="45"/>
      <c r="O65" s="19"/>
      <c r="P65" s="34">
        <v>2545</v>
      </c>
      <c r="Q65" s="34">
        <v>1514</v>
      </c>
      <c r="R65" s="46">
        <f t="shared" si="12"/>
        <v>59.489194499017685</v>
      </c>
      <c r="S65" s="36" t="s">
        <v>18</v>
      </c>
      <c r="T65" s="36" t="s">
        <v>18</v>
      </c>
      <c r="U65" s="45"/>
      <c r="V65" s="36" t="s">
        <v>18</v>
      </c>
      <c r="W65" s="36" t="s">
        <v>18</v>
      </c>
      <c r="X65" s="43"/>
      <c r="Y65" s="36" t="s">
        <v>18</v>
      </c>
      <c r="Z65" s="36" t="s">
        <v>18</v>
      </c>
      <c r="AA65" s="42"/>
      <c r="AB65" s="20">
        <f t="shared" si="10"/>
        <v>3267</v>
      </c>
      <c r="AC65" s="20">
        <f t="shared" si="10"/>
        <v>1766</v>
      </c>
      <c r="AD65" s="18">
        <f t="shared" si="8"/>
        <v>54.055708601163147</v>
      </c>
      <c r="AE65" s="49" t="str">
        <f>ASC("レストランサービス")</f>
        <v>ﾚｽﾄﾗﾝｻｰﾋﾞｽ</v>
      </c>
      <c r="AF65" s="13"/>
    </row>
    <row r="66" spans="2:32" ht="13.5" customHeight="1" x14ac:dyDescent="0.15">
      <c r="B66" s="51" t="str">
        <f>ASC("フィットネスクラブ・マネジメント")</f>
        <v>ﾌｨｯﾄﾈｽｸﾗﾌﾞ･ﾏﾈｼﾞﾒﾝﾄ</v>
      </c>
      <c r="C66" s="32" t="s">
        <v>18</v>
      </c>
      <c r="D66" s="32" t="s">
        <v>18</v>
      </c>
      <c r="E66" s="18"/>
      <c r="F66" s="34">
        <v>72</v>
      </c>
      <c r="G66" s="34">
        <v>8</v>
      </c>
      <c r="H66" s="41">
        <f t="shared" si="0"/>
        <v>11.111111111111111</v>
      </c>
      <c r="I66" s="34">
        <v>244</v>
      </c>
      <c r="J66" s="34">
        <v>108</v>
      </c>
      <c r="K66" s="41">
        <f t="shared" si="11"/>
        <v>44.26229508196721</v>
      </c>
      <c r="L66" s="36" t="s">
        <v>18</v>
      </c>
      <c r="M66" s="36" t="s">
        <v>18</v>
      </c>
      <c r="N66" s="39"/>
      <c r="O66" s="19"/>
      <c r="P66" s="34">
        <v>1508</v>
      </c>
      <c r="Q66" s="34">
        <v>874</v>
      </c>
      <c r="R66" s="46">
        <f t="shared" si="12"/>
        <v>57.95755968169761</v>
      </c>
      <c r="S66" s="36" t="s">
        <v>18</v>
      </c>
      <c r="T66" s="36" t="s">
        <v>18</v>
      </c>
      <c r="U66" s="39"/>
      <c r="V66" s="36" t="s">
        <v>18</v>
      </c>
      <c r="W66" s="36" t="s">
        <v>18</v>
      </c>
      <c r="X66" s="22"/>
      <c r="Y66" s="36" t="s">
        <v>18</v>
      </c>
      <c r="Z66" s="36" t="s">
        <v>18</v>
      </c>
      <c r="AA66" s="39"/>
      <c r="AB66" s="20">
        <f t="shared" si="10"/>
        <v>1824</v>
      </c>
      <c r="AC66" s="20">
        <f t="shared" si="10"/>
        <v>990</v>
      </c>
      <c r="AD66" s="18">
        <f t="shared" si="8"/>
        <v>54.276315789473685</v>
      </c>
      <c r="AE66" s="49" t="str">
        <f>ASC("フィットネスクラブ・マネジメント")</f>
        <v>ﾌｨｯﾄﾈｽｸﾗﾌﾞ･ﾏﾈｼﾞﾒﾝﾄ</v>
      </c>
      <c r="AF66" s="13"/>
    </row>
    <row r="67" spans="2:32" ht="13.5" x14ac:dyDescent="0.15">
      <c r="B67" s="48" t="s">
        <v>72</v>
      </c>
      <c r="C67" s="32" t="s">
        <v>18</v>
      </c>
      <c r="D67" s="32" t="s">
        <v>18</v>
      </c>
      <c r="E67" s="18"/>
      <c r="F67" s="34">
        <v>32</v>
      </c>
      <c r="G67" s="34">
        <v>18</v>
      </c>
      <c r="H67" s="41">
        <f>G67/F67*100</f>
        <v>56.25</v>
      </c>
      <c r="I67" s="34">
        <v>35</v>
      </c>
      <c r="J67" s="34">
        <v>17</v>
      </c>
      <c r="K67" s="41">
        <f t="shared" si="11"/>
        <v>48.571428571428569</v>
      </c>
      <c r="L67" s="36" t="s">
        <v>18</v>
      </c>
      <c r="M67" s="36" t="s">
        <v>18</v>
      </c>
      <c r="N67" s="39"/>
      <c r="O67" s="19"/>
      <c r="P67" s="36" t="s">
        <v>18</v>
      </c>
      <c r="Q67" s="36" t="s">
        <v>18</v>
      </c>
      <c r="R67" s="42"/>
      <c r="S67" s="36" t="s">
        <v>18</v>
      </c>
      <c r="T67" s="36" t="s">
        <v>18</v>
      </c>
      <c r="U67" s="39"/>
      <c r="V67" s="36" t="s">
        <v>18</v>
      </c>
      <c r="W67" s="36" t="s">
        <v>18</v>
      </c>
      <c r="X67" s="43"/>
      <c r="Y67" s="36" t="s">
        <v>18</v>
      </c>
      <c r="Z67" s="36" t="s">
        <v>18</v>
      </c>
      <c r="AA67" s="42"/>
      <c r="AB67" s="20">
        <f t="shared" si="10"/>
        <v>67</v>
      </c>
      <c r="AC67" s="20">
        <f t="shared" si="10"/>
        <v>35</v>
      </c>
      <c r="AD67" s="18">
        <f t="shared" si="8"/>
        <v>52.238805970149251</v>
      </c>
      <c r="AE67" s="49" t="s">
        <v>72</v>
      </c>
      <c r="AF67" s="7"/>
    </row>
    <row r="68" spans="2:32" ht="13.5" x14ac:dyDescent="0.15">
      <c r="B68" s="48" t="s">
        <v>73</v>
      </c>
      <c r="C68" s="52">
        <v>704</v>
      </c>
      <c r="D68" s="52">
        <v>141</v>
      </c>
      <c r="E68" s="53">
        <f t="shared" si="2"/>
        <v>20.02840909090909</v>
      </c>
      <c r="F68" s="34">
        <v>9547</v>
      </c>
      <c r="G68" s="34">
        <v>3410</v>
      </c>
      <c r="H68" s="41">
        <f t="shared" si="0"/>
        <v>35.718026605216295</v>
      </c>
      <c r="I68" s="34">
        <v>14362</v>
      </c>
      <c r="J68" s="34">
        <v>5924</v>
      </c>
      <c r="K68" s="41">
        <f t="shared" si="11"/>
        <v>41.247737083971593</v>
      </c>
      <c r="L68" s="54">
        <v>277</v>
      </c>
      <c r="M68" s="55">
        <v>2</v>
      </c>
      <c r="N68" s="18">
        <f>M68/L68*100</f>
        <v>0.72202166064981954</v>
      </c>
      <c r="O68" s="19"/>
      <c r="P68" s="34">
        <v>6593</v>
      </c>
      <c r="Q68" s="34">
        <v>5049</v>
      </c>
      <c r="R68" s="18">
        <f t="shared" si="12"/>
        <v>76.581222508721368</v>
      </c>
      <c r="S68" s="55">
        <v>286</v>
      </c>
      <c r="T68" s="55">
        <v>30</v>
      </c>
      <c r="U68" s="18">
        <f>T68/S68*100</f>
        <v>10.48951048951049</v>
      </c>
      <c r="V68" s="20">
        <v>658</v>
      </c>
      <c r="W68" s="20">
        <v>604</v>
      </c>
      <c r="X68" s="56">
        <f>W68/V68*100</f>
        <v>91.793313069908805</v>
      </c>
      <c r="Y68" s="36" t="s">
        <v>18</v>
      </c>
      <c r="Z68" s="36" t="s">
        <v>18</v>
      </c>
      <c r="AA68" s="42"/>
      <c r="AB68" s="20">
        <f t="shared" si="10"/>
        <v>32427</v>
      </c>
      <c r="AC68" s="20">
        <f t="shared" si="10"/>
        <v>15160</v>
      </c>
      <c r="AD68" s="18">
        <f t="shared" si="8"/>
        <v>46.751164153329015</v>
      </c>
      <c r="AE68" s="49" t="s">
        <v>73</v>
      </c>
      <c r="AF68" s="7"/>
    </row>
    <row r="69" spans="2:32" ht="13.5" x14ac:dyDescent="0.15">
      <c r="B69" s="48" t="s">
        <v>74</v>
      </c>
      <c r="C69" s="36" t="s">
        <v>18</v>
      </c>
      <c r="D69" s="36" t="s">
        <v>18</v>
      </c>
      <c r="E69" s="18"/>
      <c r="F69" s="34">
        <v>15</v>
      </c>
      <c r="G69" s="34">
        <v>4</v>
      </c>
      <c r="H69" s="41">
        <f t="shared" si="0"/>
        <v>26.666666666666668</v>
      </c>
      <c r="I69" s="34">
        <v>68</v>
      </c>
      <c r="J69" s="34">
        <v>29</v>
      </c>
      <c r="K69" s="41">
        <f t="shared" si="11"/>
        <v>42.647058823529413</v>
      </c>
      <c r="L69" s="36" t="s">
        <v>18</v>
      </c>
      <c r="M69" s="36" t="s">
        <v>18</v>
      </c>
      <c r="N69" s="45"/>
      <c r="O69" s="19"/>
      <c r="P69" s="34">
        <v>280</v>
      </c>
      <c r="Q69" s="34">
        <v>174</v>
      </c>
      <c r="R69" s="46">
        <f t="shared" si="12"/>
        <v>62.142857142857146</v>
      </c>
      <c r="S69" s="36" t="s">
        <v>18</v>
      </c>
      <c r="T69" s="36" t="s">
        <v>18</v>
      </c>
      <c r="U69" s="45"/>
      <c r="V69" s="36" t="s">
        <v>18</v>
      </c>
      <c r="W69" s="36" t="s">
        <v>18</v>
      </c>
      <c r="X69" s="43"/>
      <c r="Y69" s="36" t="s">
        <v>18</v>
      </c>
      <c r="Z69" s="36" t="s">
        <v>18</v>
      </c>
      <c r="AA69" s="42"/>
      <c r="AB69" s="20">
        <f t="shared" si="10"/>
        <v>363</v>
      </c>
      <c r="AC69" s="20">
        <f t="shared" si="10"/>
        <v>207</v>
      </c>
      <c r="AD69" s="18">
        <f t="shared" si="8"/>
        <v>57.02479338842975</v>
      </c>
      <c r="AE69" s="49" t="s">
        <v>74</v>
      </c>
      <c r="AF69" s="7"/>
    </row>
    <row r="70" spans="2:32" ht="13.5" x14ac:dyDescent="0.15">
      <c r="B70" s="48" t="s">
        <v>75</v>
      </c>
      <c r="C70" s="36" t="s">
        <v>18</v>
      </c>
      <c r="D70" s="36" t="s">
        <v>18</v>
      </c>
      <c r="E70" s="18"/>
      <c r="F70" s="34">
        <v>86</v>
      </c>
      <c r="G70" s="34">
        <v>50</v>
      </c>
      <c r="H70" s="41">
        <f t="shared" ref="H70:H72" si="13">G70/F70*100</f>
        <v>58.139534883720934</v>
      </c>
      <c r="I70" s="34">
        <v>142</v>
      </c>
      <c r="J70" s="34">
        <v>115</v>
      </c>
      <c r="K70" s="41">
        <f t="shared" si="11"/>
        <v>80.985915492957744</v>
      </c>
      <c r="L70" s="36" t="s">
        <v>18</v>
      </c>
      <c r="M70" s="36" t="s">
        <v>18</v>
      </c>
      <c r="N70" s="39"/>
      <c r="O70" s="19"/>
      <c r="P70" s="36" t="s">
        <v>18</v>
      </c>
      <c r="Q70" s="36" t="s">
        <v>18</v>
      </c>
      <c r="R70" s="42"/>
      <c r="S70" s="36" t="s">
        <v>18</v>
      </c>
      <c r="T70" s="36" t="s">
        <v>18</v>
      </c>
      <c r="U70" s="39"/>
      <c r="V70" s="36" t="s">
        <v>18</v>
      </c>
      <c r="W70" s="36" t="s">
        <v>18</v>
      </c>
      <c r="X70" s="43"/>
      <c r="Y70" s="36" t="s">
        <v>18</v>
      </c>
      <c r="Z70" s="36" t="s">
        <v>18</v>
      </c>
      <c r="AA70" s="42"/>
      <c r="AB70" s="20">
        <f t="shared" si="10"/>
        <v>228</v>
      </c>
      <c r="AC70" s="20">
        <f t="shared" si="10"/>
        <v>165</v>
      </c>
      <c r="AD70" s="18">
        <f t="shared" si="8"/>
        <v>72.368421052631575</v>
      </c>
      <c r="AE70" s="49" t="s">
        <v>75</v>
      </c>
      <c r="AF70" s="13"/>
    </row>
    <row r="71" spans="2:32" ht="13.5" x14ac:dyDescent="0.15">
      <c r="B71" s="48" t="s">
        <v>76</v>
      </c>
      <c r="C71" s="36" t="s">
        <v>18</v>
      </c>
      <c r="D71" s="36" t="s">
        <v>18</v>
      </c>
      <c r="E71" s="18"/>
      <c r="F71" s="36" t="s">
        <v>18</v>
      </c>
      <c r="G71" s="36" t="s">
        <v>18</v>
      </c>
      <c r="H71" s="47"/>
      <c r="I71" s="36" t="s">
        <v>18</v>
      </c>
      <c r="J71" s="36" t="s">
        <v>18</v>
      </c>
      <c r="K71" s="41"/>
      <c r="L71" s="36" t="s">
        <v>18</v>
      </c>
      <c r="M71" s="36" t="s">
        <v>18</v>
      </c>
      <c r="N71" s="39"/>
      <c r="O71" s="19"/>
      <c r="P71" s="36" t="s">
        <v>18</v>
      </c>
      <c r="Q71" s="36" t="s">
        <v>18</v>
      </c>
      <c r="R71" s="42"/>
      <c r="S71" s="36" t="s">
        <v>18</v>
      </c>
      <c r="T71" s="36" t="s">
        <v>18</v>
      </c>
      <c r="U71" s="39"/>
      <c r="V71" s="36" t="s">
        <v>18</v>
      </c>
      <c r="W71" s="36" t="s">
        <v>18</v>
      </c>
      <c r="X71" s="43"/>
      <c r="Y71" s="57">
        <v>638</v>
      </c>
      <c r="Z71" s="57">
        <v>335</v>
      </c>
      <c r="AA71" s="58">
        <f>Z71/Y71*100</f>
        <v>52.507836990595614</v>
      </c>
      <c r="AB71" s="20">
        <f t="shared" si="10"/>
        <v>638</v>
      </c>
      <c r="AC71" s="20">
        <f t="shared" si="10"/>
        <v>335</v>
      </c>
      <c r="AD71" s="18">
        <f t="shared" ref="AD71:AD75" si="14">AC71/AB71*100</f>
        <v>52.507836990595614</v>
      </c>
      <c r="AE71" s="49" t="s">
        <v>76</v>
      </c>
      <c r="AF71" s="7"/>
    </row>
    <row r="72" spans="2:32" ht="13.5" x14ac:dyDescent="0.15">
      <c r="B72" s="48" t="str">
        <f>ASC("ビルクリーニング")</f>
        <v>ﾋﾞﾙｸﾘｰﾆﾝｸﾞ</v>
      </c>
      <c r="C72" s="36" t="s">
        <v>18</v>
      </c>
      <c r="D72" s="36" t="s">
        <v>18</v>
      </c>
      <c r="E72" s="18"/>
      <c r="F72" s="59">
        <v>2025</v>
      </c>
      <c r="G72" s="59">
        <v>781</v>
      </c>
      <c r="H72" s="41">
        <f t="shared" si="13"/>
        <v>38.567901234567906</v>
      </c>
      <c r="I72" s="59">
        <v>682</v>
      </c>
      <c r="J72" s="59">
        <v>317</v>
      </c>
      <c r="K72" s="41">
        <f t="shared" si="11"/>
        <v>46.480938416422283</v>
      </c>
      <c r="L72" s="54">
        <v>304</v>
      </c>
      <c r="M72" s="55">
        <v>33</v>
      </c>
      <c r="N72" s="18">
        <f>M72/L72*100</f>
        <v>10.855263157894738</v>
      </c>
      <c r="O72" s="19"/>
      <c r="P72" s="59">
        <v>1061</v>
      </c>
      <c r="Q72" s="59">
        <v>644</v>
      </c>
      <c r="R72" s="18">
        <f t="shared" si="12"/>
        <v>60.69745523091423</v>
      </c>
      <c r="S72" s="59">
        <v>973</v>
      </c>
      <c r="T72" s="59">
        <v>498</v>
      </c>
      <c r="U72" s="18">
        <f>T72/S72*100</f>
        <v>51.181911613566285</v>
      </c>
      <c r="V72" s="20">
        <v>2819</v>
      </c>
      <c r="W72" s="20">
        <v>2491</v>
      </c>
      <c r="X72" s="50">
        <f>W72/V72*100</f>
        <v>88.364668322100044</v>
      </c>
      <c r="Y72" s="36" t="s">
        <v>18</v>
      </c>
      <c r="Z72" s="36" t="s">
        <v>18</v>
      </c>
      <c r="AA72" s="42"/>
      <c r="AB72" s="60">
        <f t="shared" si="10"/>
        <v>7864</v>
      </c>
      <c r="AC72" s="60">
        <f t="shared" si="10"/>
        <v>4764</v>
      </c>
      <c r="AD72" s="18">
        <f t="shared" si="14"/>
        <v>60.579857578840276</v>
      </c>
      <c r="AE72" s="49" t="str">
        <f>ASC("ビルクリーニング")</f>
        <v>ﾋﾞﾙｸﾘｰﾆﾝｸﾞ</v>
      </c>
      <c r="AF72" s="7"/>
    </row>
    <row r="73" spans="2:32" ht="13.5" x14ac:dyDescent="0.15">
      <c r="B73" s="61" t="str">
        <f>ASC("ハウスクリーニング")</f>
        <v>ﾊｳｽｸﾘｰﾆﾝｸﾞ</v>
      </c>
      <c r="C73" s="36" t="s">
        <v>18</v>
      </c>
      <c r="D73" s="36" t="s">
        <v>18</v>
      </c>
      <c r="E73" s="18"/>
      <c r="F73" s="36" t="s">
        <v>18</v>
      </c>
      <c r="G73" s="36" t="s">
        <v>18</v>
      </c>
      <c r="H73" s="47"/>
      <c r="I73" s="36" t="s">
        <v>18</v>
      </c>
      <c r="J73" s="36" t="s">
        <v>18</v>
      </c>
      <c r="K73" s="41"/>
      <c r="L73" s="36" t="s">
        <v>18</v>
      </c>
      <c r="M73" s="36" t="s">
        <v>18</v>
      </c>
      <c r="N73" s="39"/>
      <c r="O73" s="19"/>
      <c r="P73" s="36" t="s">
        <v>18</v>
      </c>
      <c r="Q73" s="36" t="s">
        <v>18</v>
      </c>
      <c r="R73" s="42"/>
      <c r="S73" s="36" t="s">
        <v>18</v>
      </c>
      <c r="T73" s="36" t="s">
        <v>18</v>
      </c>
      <c r="U73" s="39"/>
      <c r="V73" s="36" t="s">
        <v>18</v>
      </c>
      <c r="W73" s="36" t="s">
        <v>18</v>
      </c>
      <c r="X73" s="43"/>
      <c r="Y73" s="57">
        <v>158</v>
      </c>
      <c r="Z73" s="57">
        <v>45</v>
      </c>
      <c r="AA73" s="58">
        <f>Z73/Y73*100</f>
        <v>28.481012658227851</v>
      </c>
      <c r="AB73" s="20">
        <f t="shared" si="10"/>
        <v>158</v>
      </c>
      <c r="AC73" s="20">
        <f t="shared" si="10"/>
        <v>45</v>
      </c>
      <c r="AD73" s="18">
        <f t="shared" si="14"/>
        <v>28.481012658227851</v>
      </c>
      <c r="AE73" s="62" t="str">
        <f>ASC("ハウスクリーニング")</f>
        <v>ﾊｳｽｸﾘｰﾆﾝｸﾞ</v>
      </c>
      <c r="AF73" s="7"/>
    </row>
    <row r="74" spans="2:32" ht="14.25" thickBot="1" x14ac:dyDescent="0.2">
      <c r="B74" s="63" t="s">
        <v>77</v>
      </c>
      <c r="C74" s="64">
        <f>SUM(C54:C73)</f>
        <v>704</v>
      </c>
      <c r="D74" s="64">
        <f>SUM(D54:D73)</f>
        <v>141</v>
      </c>
      <c r="E74" s="65">
        <f t="shared" ref="E74:E75" si="15">D74/C74*100</f>
        <v>20.02840909090909</v>
      </c>
      <c r="F74" s="66">
        <f>SUM(F54:F73)</f>
        <v>42064</v>
      </c>
      <c r="G74" s="66">
        <f>SUM(G54:G73)</f>
        <v>8596</v>
      </c>
      <c r="H74" s="67">
        <f>G74/F74*100</f>
        <v>20.435526816279953</v>
      </c>
      <c r="I74" s="66">
        <f>SUM(I54:I73)</f>
        <v>255793</v>
      </c>
      <c r="J74" s="66">
        <f>SUM(J54:J73)</f>
        <v>65002</v>
      </c>
      <c r="K74" s="67">
        <f>J74/I74*100</f>
        <v>25.411954197339252</v>
      </c>
      <c r="L74" s="66">
        <f>SUM(L54:L73)</f>
        <v>581</v>
      </c>
      <c r="M74" s="66">
        <f>SUM(M54:M73)</f>
        <v>35</v>
      </c>
      <c r="N74" s="67">
        <f>M74/L74*100</f>
        <v>6.024096385542169</v>
      </c>
      <c r="O74" s="19"/>
      <c r="P74" s="66">
        <f>SUM(P54:P73)</f>
        <v>253951</v>
      </c>
      <c r="Q74" s="66">
        <f>SUM(Q54:Q73)</f>
        <v>134860</v>
      </c>
      <c r="R74" s="67">
        <f>Q74/P74*100</f>
        <v>53.104732802784795</v>
      </c>
      <c r="S74" s="66">
        <f>SUM(S54:S73)</f>
        <v>1259</v>
      </c>
      <c r="T74" s="66">
        <f>SUM(T54:T73)</f>
        <v>528</v>
      </c>
      <c r="U74" s="67">
        <f>100*T74/S74</f>
        <v>41.938046068308182</v>
      </c>
      <c r="V74" s="66">
        <f>SUM(V54:V73)</f>
        <v>3477</v>
      </c>
      <c r="W74" s="66">
        <f>SUM(W54:W73)</f>
        <v>3095</v>
      </c>
      <c r="X74" s="68">
        <f>W74/V74*100</f>
        <v>89.013517400057523</v>
      </c>
      <c r="Y74" s="66">
        <f>SUM(Y54:Y73)</f>
        <v>796</v>
      </c>
      <c r="Z74" s="66">
        <f>SUM(Z54:Z73)</f>
        <v>380</v>
      </c>
      <c r="AA74" s="68">
        <f>Z74/Y74*100</f>
        <v>47.738693467336688</v>
      </c>
      <c r="AB74" s="26">
        <f t="shared" si="10"/>
        <v>558625</v>
      </c>
      <c r="AC74" s="26">
        <f t="shared" si="10"/>
        <v>212637</v>
      </c>
      <c r="AD74" s="27">
        <f t="shared" si="14"/>
        <v>38.064354441709554</v>
      </c>
      <c r="AE74" s="63" t="s">
        <v>77</v>
      </c>
      <c r="AF74" s="13"/>
    </row>
    <row r="75" spans="2:32" ht="13.5" x14ac:dyDescent="0.15">
      <c r="B75" s="69" t="s">
        <v>78</v>
      </c>
      <c r="C75" s="70">
        <f>C53+C74</f>
        <v>4328</v>
      </c>
      <c r="D75" s="70">
        <f>D53+D74</f>
        <v>1373</v>
      </c>
      <c r="E75" s="33">
        <f t="shared" si="15"/>
        <v>31.723659889094268</v>
      </c>
      <c r="F75" s="70">
        <f>F53+F74</f>
        <v>81569</v>
      </c>
      <c r="G75" s="70">
        <f>G53+G74</f>
        <v>26372</v>
      </c>
      <c r="H75" s="37">
        <f>G75/F75*100</f>
        <v>32.33091002709363</v>
      </c>
      <c r="I75" s="70">
        <f>I53+I74</f>
        <v>303003</v>
      </c>
      <c r="J75" s="70">
        <f>J53+J74</f>
        <v>88017</v>
      </c>
      <c r="K75" s="37">
        <f>J75/I75*100</f>
        <v>29.048227245274798</v>
      </c>
      <c r="L75" s="70">
        <f>L53+L74</f>
        <v>22973</v>
      </c>
      <c r="M75" s="70">
        <f>M53+M74</f>
        <v>410</v>
      </c>
      <c r="N75" s="71">
        <f>100*M75/L75</f>
        <v>1.784703782701432</v>
      </c>
      <c r="O75" s="19"/>
      <c r="P75" s="72">
        <f>P53+P74</f>
        <v>282134</v>
      </c>
      <c r="Q75" s="72">
        <f>Q53+Q74</f>
        <v>154324</v>
      </c>
      <c r="R75" s="71">
        <f>100*Q75/P75</f>
        <v>54.698831051911505</v>
      </c>
      <c r="S75" s="70">
        <f>S53+S74</f>
        <v>24215</v>
      </c>
      <c r="T75" s="70">
        <f>T53+T74</f>
        <v>6737</v>
      </c>
      <c r="U75" s="71">
        <f>100*T75/S75</f>
        <v>27.821598182944456</v>
      </c>
      <c r="V75" s="72">
        <f>V53+V74</f>
        <v>88509</v>
      </c>
      <c r="W75" s="72">
        <f>W53+W74</f>
        <v>77266</v>
      </c>
      <c r="X75" s="71">
        <f>100*W75/V75</f>
        <v>87.297336993978007</v>
      </c>
      <c r="Y75" s="72">
        <f>Y53+Y74</f>
        <v>2941</v>
      </c>
      <c r="Z75" s="72">
        <f>Z53+Z74</f>
        <v>1663</v>
      </c>
      <c r="AA75" s="71">
        <f>100*Z75/Y75</f>
        <v>56.545392723563417</v>
      </c>
      <c r="AB75" s="72">
        <f t="shared" si="10"/>
        <v>809672</v>
      </c>
      <c r="AC75" s="72">
        <f t="shared" si="10"/>
        <v>356162</v>
      </c>
      <c r="AD75" s="33">
        <f t="shared" si="14"/>
        <v>43.988429882717938</v>
      </c>
      <c r="AE75" s="73" t="s">
        <v>78</v>
      </c>
      <c r="AF75" s="7"/>
    </row>
    <row r="76" spans="2:32" ht="13.5" x14ac:dyDescent="0.4">
      <c r="B76" s="74"/>
      <c r="C76" s="75"/>
      <c r="D76" s="75"/>
      <c r="E76" s="76"/>
      <c r="F76" s="75"/>
      <c r="G76" s="75"/>
      <c r="H76" s="76"/>
      <c r="I76" s="75"/>
      <c r="J76" s="75"/>
      <c r="K76" s="76"/>
      <c r="L76" s="75"/>
      <c r="M76" s="75"/>
      <c r="N76" s="76"/>
      <c r="P76" s="75"/>
      <c r="Q76" s="75"/>
      <c r="R76" s="76"/>
      <c r="S76" s="75"/>
      <c r="T76" s="75"/>
      <c r="U76" s="76"/>
      <c r="V76" s="76"/>
      <c r="W76" s="76"/>
      <c r="X76" s="76"/>
      <c r="Y76" s="75"/>
      <c r="Z76" s="75"/>
      <c r="AA76" s="77"/>
      <c r="AB76" s="75"/>
      <c r="AD76" s="76"/>
      <c r="AE76" s="74"/>
      <c r="AF76" s="7"/>
    </row>
    <row r="77" spans="2:32" ht="13.5" x14ac:dyDescent="0.4">
      <c r="V77" s="78"/>
      <c r="W77" s="78"/>
      <c r="X77" s="78"/>
      <c r="Y77" s="75"/>
      <c r="AF77" s="13"/>
    </row>
    <row r="78" spans="2:32" ht="13.5" x14ac:dyDescent="0.4">
      <c r="V78" s="2"/>
      <c r="W78" s="2"/>
      <c r="X78" s="2"/>
      <c r="AF78" s="7"/>
    </row>
    <row r="79" spans="2:32" ht="13.5" x14ac:dyDescent="0.4">
      <c r="M79" s="3"/>
      <c r="T79" s="3"/>
      <c r="AC79" s="3"/>
      <c r="AF79" s="7"/>
    </row>
    <row r="80" spans="2:32" ht="13.5" x14ac:dyDescent="0.4">
      <c r="AF80" s="13"/>
    </row>
    <row r="81" spans="4:32" ht="13.5" x14ac:dyDescent="0.4">
      <c r="K81" s="2"/>
      <c r="AF81" s="7"/>
    </row>
    <row r="82" spans="4:32" ht="13.5" x14ac:dyDescent="0.4">
      <c r="K82" s="2"/>
      <c r="AF82" s="7"/>
    </row>
    <row r="83" spans="4:32" x14ac:dyDescent="0.4">
      <c r="D83" s="3"/>
      <c r="E83" s="2"/>
      <c r="G83" s="3"/>
      <c r="H83" s="2"/>
      <c r="J83" s="3"/>
      <c r="K83" s="2"/>
      <c r="M83" s="3"/>
      <c r="N83" s="2"/>
      <c r="Q83" s="3"/>
      <c r="R83" s="2"/>
      <c r="T83" s="3"/>
      <c r="U83" s="2"/>
      <c r="V83" s="2"/>
      <c r="W83" s="2"/>
      <c r="X83" s="2"/>
      <c r="Z83" s="3"/>
      <c r="AA83" s="2"/>
      <c r="AC83" s="3"/>
    </row>
    <row r="84" spans="4:32" x14ac:dyDescent="0.4">
      <c r="D84" s="3"/>
      <c r="E84" s="2"/>
      <c r="G84" s="3"/>
      <c r="H84" s="2"/>
      <c r="J84" s="3"/>
      <c r="K84" s="2"/>
      <c r="M84" s="3"/>
      <c r="N84" s="2"/>
      <c r="Q84" s="3"/>
      <c r="R84" s="2"/>
      <c r="T84" s="3"/>
      <c r="U84" s="2"/>
      <c r="V84" s="2"/>
      <c r="W84" s="2"/>
      <c r="X84" s="2"/>
      <c r="Z84" s="3"/>
      <c r="AA84" s="2"/>
      <c r="AC84" s="3"/>
    </row>
    <row r="85" spans="4:32" x14ac:dyDescent="0.4">
      <c r="D85" s="3"/>
      <c r="E85" s="2"/>
      <c r="G85" s="3"/>
      <c r="H85" s="2"/>
      <c r="J85" s="3"/>
      <c r="M85" s="3"/>
      <c r="N85" s="2"/>
      <c r="Q85" s="3"/>
      <c r="R85" s="2"/>
      <c r="T85" s="3"/>
      <c r="U85" s="2"/>
      <c r="V85" s="2"/>
      <c r="W85" s="2"/>
      <c r="X85" s="2"/>
      <c r="Z85" s="3"/>
      <c r="AA85" s="2"/>
      <c r="AC85" s="3"/>
    </row>
    <row r="86" spans="4:32" x14ac:dyDescent="0.4">
      <c r="D86" s="3"/>
      <c r="E86" s="2"/>
      <c r="G86" s="3"/>
      <c r="H86" s="2"/>
      <c r="J86" s="3"/>
      <c r="M86" s="3"/>
      <c r="N86" s="2"/>
      <c r="Q86" s="3"/>
      <c r="R86" s="2"/>
      <c r="T86" s="3"/>
      <c r="U86" s="2"/>
      <c r="V86" s="2"/>
      <c r="W86" s="2"/>
      <c r="X86" s="2"/>
      <c r="Z86" s="3"/>
      <c r="AA86" s="2"/>
      <c r="AC86" s="3"/>
    </row>
  </sheetData>
  <mergeCells count="1">
    <mergeCell ref="V3:X3"/>
  </mergeCells>
  <phoneticPr fontId="4"/>
  <conditionalFormatting sqref="L68 L72">
    <cfRule type="cellIs" dxfId="0" priority="1" stopIfTrue="1" operator="equal">
      <formula>488</formula>
    </cfRule>
  </conditionalFormatting>
  <pageMargins left="0.31496062992125984" right="0.39370078740157483" top="0.78740157480314965" bottom="0.59055118110236227" header="0.51181102362204722" footer="0.11811023622047245"/>
  <pageSetup paperSize="9" scale="74" fitToWidth="0" orientation="portrait" r:id="rId1"/>
  <headerFooter>
    <oddHeader>&amp;C&amp;9　　　　　　　　　　　　　　第９表　都道府県・指定試験機関別、等級別　受検申請者数、合格者数及び合格率　（令和５年度）</oddHeader>
  </headerFooter>
  <colBreaks count="1" manualBreakCount="1">
    <brk id="14" max="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335681FB23F374293649DDF313DF078" ma:contentTypeVersion="14" ma:contentTypeDescription="新しいドキュメントを作成します。" ma:contentTypeScope="" ma:versionID="0f8ec197d9f3b86c25ba2b9a55862920">
  <xsd:schema xmlns:xsd="http://www.w3.org/2001/XMLSchema" xmlns:xs="http://www.w3.org/2001/XMLSchema" xmlns:p="http://schemas.microsoft.com/office/2006/metadata/properties" xmlns:ns2="3d44c8ac-039a-4195-8d49-abd72f071ad9" xmlns:ns3="263dbbe5-076b-4606-a03b-9598f5f2f35a" targetNamespace="http://schemas.microsoft.com/office/2006/metadata/properties" ma:root="true" ma:fieldsID="7f21f151ca73b06d36e9405b4685c0b7" ns2:_="" ns3:_="">
    <xsd:import namespace="3d44c8ac-039a-4195-8d49-abd72f071ad9"/>
    <xsd:import namespace="263dbbe5-076b-4606-a03b-9598f5f2f35a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44c8ac-039a-4195-8d49-abd72f071ad9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3dbbe5-076b-4606-a03b-9598f5f2f35a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8fc2c1e1-7237-4531-8a47-eeb416e7cb1a}" ma:internalName="TaxCatchAll" ma:showField="CatchAllData" ma:web="263dbbe5-076b-4606-a03b-9598f5f2f35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3d44c8ac-039a-4195-8d49-abd72f071ad9">
      <Terms xmlns="http://schemas.microsoft.com/office/infopath/2007/PartnerControls"/>
    </lcf76f155ced4ddcb4097134ff3c332f>
    <TaxCatchAll xmlns="263dbbe5-076b-4606-a03b-9598f5f2f35a" xsi:nil="true"/>
    <Owner xmlns="3d44c8ac-039a-4195-8d49-abd72f071ad9">
      <UserInfo>
        <DisplayName/>
        <AccountId xsi:nil="true"/>
        <AccountType/>
      </UserInfo>
    </Owner>
  </documentManagement>
</p:properties>
</file>

<file path=customXml/itemProps1.xml><?xml version="1.0" encoding="utf-8"?>
<ds:datastoreItem xmlns:ds="http://schemas.openxmlformats.org/officeDocument/2006/customXml" ds:itemID="{A6CE298E-BFC1-4FDC-B909-82EE60AF65A1}"/>
</file>

<file path=customXml/itemProps2.xml><?xml version="1.0" encoding="utf-8"?>
<ds:datastoreItem xmlns:ds="http://schemas.openxmlformats.org/officeDocument/2006/customXml" ds:itemID="{7CB1FAFF-5146-4991-8931-5F13B52CF60B}"/>
</file>

<file path=customXml/itemProps3.xml><?xml version="1.0" encoding="utf-8"?>
<ds:datastoreItem xmlns:ds="http://schemas.openxmlformats.org/officeDocument/2006/customXml" ds:itemID="{8DD4465D-1B6C-4118-9CC2-B3E54A658754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都道府県別（第９表）</vt:lpstr>
      <vt:lpstr>'都道府県別（第９表）'!Print_Area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2025-02-27T06:34:12Z</dcterms:created>
  <dcterms:modified xsi:type="dcterms:W3CDTF">2025-02-27T06:34:19Z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0x0101004335681FB23F374293649DDF313DF078</vt:lpwstr>
  </property>
</Properties>
</file>