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AE94C050-6087-4E67-86AE-13F289E26E2D}" xr6:coauthVersionLast="47" xr6:coauthVersionMax="47" xr10:uidLastSave="{00000000-0000-0000-0000-000000000000}"/>
  <bookViews>
    <workbookView xWindow="390" yWindow="390" windowWidth="15330" windowHeight="15135" tabRatio="879" xr2:uid="{00000000-000D-0000-FFFF-FFFF00000000}"/>
  </bookViews>
  <sheets>
    <sheet name="2-8-1" sheetId="25" r:id="rId1"/>
    <sheet name="2-8-2" sheetId="26" r:id="rId2"/>
    <sheet name="2-8-3" sheetId="27" r:id="rId3"/>
    <sheet name="2-8-4" sheetId="28" r:id="rId4"/>
    <sheet name="2-8-5" sheetId="29" r:id="rId5"/>
  </sheets>
  <externalReferences>
    <externalReference r:id="rId6"/>
    <externalReference r:id="rId7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'2-8-1'!$A$6:$Y$253</definedName>
    <definedName name="_xlnm._FilterDatabase" localSheetId="3" hidden="1">'2-8-4'!$A$6:$Z$229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'2-8-1'!$A$1:$W$254</definedName>
    <definedName name="_xlnm.Print_Area" localSheetId="1">'2-8-2'!$A$1:$S$49</definedName>
    <definedName name="_xlnm.Print_Area" localSheetId="2">'2-8-3'!$A$1:$Y$52</definedName>
    <definedName name="_xlnm.Print_Area" localSheetId="3">'2-8-4'!$A$1:$W$230</definedName>
    <definedName name="_xlnm.Print_Area" localSheetId="4">'2-8-5'!$A$1:$Y$52</definedName>
    <definedName name="_xlnm.Print_Titles" localSheetId="0">'2-8-1'!$1:$5</definedName>
    <definedName name="_xlnm.Print_Titles" localSheetId="3">'2-8-4'!$1:$5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27" l="1"/>
  <c r="E246" i="25"/>
  <c r="G246" i="25"/>
  <c r="I246" i="25"/>
  <c r="K246" i="25"/>
  <c r="M246" i="25"/>
  <c r="O246" i="25"/>
  <c r="Q246" i="25"/>
  <c r="S246" i="25"/>
  <c r="U246" i="25"/>
  <c r="W246" i="25"/>
  <c r="E247" i="25"/>
  <c r="G247" i="25"/>
  <c r="I247" i="25"/>
  <c r="K247" i="25"/>
  <c r="M247" i="25"/>
  <c r="O247" i="25"/>
  <c r="Q247" i="25"/>
  <c r="S247" i="25"/>
  <c r="U247" i="25"/>
  <c r="W247" i="25"/>
  <c r="E248" i="25"/>
  <c r="G248" i="25"/>
  <c r="I248" i="25"/>
  <c r="K248" i="25"/>
  <c r="M248" i="25"/>
  <c r="O248" i="25"/>
  <c r="Q248" i="25"/>
  <c r="S248" i="25"/>
  <c r="U248" i="25"/>
  <c r="W248" i="25"/>
  <c r="E249" i="25"/>
  <c r="G249" i="25"/>
  <c r="I249" i="25"/>
  <c r="K249" i="25"/>
  <c r="M249" i="25"/>
  <c r="O249" i="25"/>
  <c r="Q249" i="25"/>
  <c r="S249" i="25"/>
  <c r="U249" i="25"/>
  <c r="W249" i="25"/>
  <c r="E250" i="25"/>
  <c r="G250" i="25"/>
  <c r="I250" i="25"/>
  <c r="K250" i="25"/>
  <c r="M250" i="25"/>
  <c r="O250" i="25"/>
  <c r="Q250" i="25"/>
  <c r="S250" i="25"/>
  <c r="U250" i="25"/>
  <c r="W250" i="25"/>
  <c r="K7" i="26" l="1"/>
  <c r="N7" i="26"/>
  <c r="Q7" i="26"/>
  <c r="K8" i="26"/>
  <c r="N8" i="26"/>
  <c r="Q8" i="26"/>
  <c r="K9" i="26"/>
  <c r="N9" i="26"/>
  <c r="Q9" i="26"/>
  <c r="K10" i="26"/>
  <c r="N10" i="26"/>
  <c r="Q10" i="26"/>
  <c r="K11" i="26"/>
  <c r="N11" i="26"/>
  <c r="Q11" i="26"/>
  <c r="K13" i="26"/>
  <c r="N13" i="26"/>
  <c r="Q13" i="26"/>
  <c r="K14" i="26"/>
  <c r="N14" i="26"/>
  <c r="Q14" i="26"/>
  <c r="K15" i="26"/>
  <c r="N15" i="26"/>
  <c r="Q15" i="26"/>
  <c r="K16" i="26"/>
  <c r="N16" i="26"/>
  <c r="Q16" i="26"/>
  <c r="K17" i="26"/>
  <c r="N17" i="26"/>
  <c r="Q17" i="26"/>
  <c r="K19" i="26"/>
  <c r="N19" i="26"/>
  <c r="Q19" i="26"/>
  <c r="K20" i="26"/>
  <c r="N20" i="26"/>
  <c r="Q20" i="26"/>
  <c r="K21" i="26"/>
  <c r="N21" i="26"/>
  <c r="Q21" i="26"/>
  <c r="K22" i="26"/>
  <c r="N22" i="26"/>
  <c r="Q22" i="26"/>
  <c r="K23" i="26"/>
  <c r="N23" i="26"/>
  <c r="Q23" i="26"/>
  <c r="K25" i="26"/>
  <c r="N25" i="26"/>
  <c r="Q25" i="26"/>
  <c r="K26" i="26"/>
  <c r="N26" i="26"/>
  <c r="Q26" i="26"/>
  <c r="K27" i="26"/>
  <c r="N27" i="26"/>
  <c r="Q27" i="26"/>
  <c r="K28" i="26"/>
  <c r="N28" i="26"/>
  <c r="Q28" i="26"/>
  <c r="K29" i="26"/>
  <c r="N29" i="26"/>
  <c r="Q29" i="26"/>
  <c r="K31" i="26"/>
  <c r="N31" i="26"/>
  <c r="Q31" i="26"/>
  <c r="K32" i="26"/>
  <c r="N32" i="26"/>
  <c r="Q32" i="26"/>
  <c r="K33" i="26"/>
  <c r="N33" i="26"/>
  <c r="Q33" i="26"/>
  <c r="K34" i="26"/>
  <c r="N34" i="26"/>
  <c r="Q34" i="26"/>
  <c r="K35" i="26"/>
  <c r="N35" i="26"/>
  <c r="Q35" i="26"/>
  <c r="K37" i="26"/>
  <c r="N37" i="26"/>
  <c r="Q37" i="26"/>
  <c r="K38" i="26"/>
  <c r="N38" i="26"/>
  <c r="Q38" i="26"/>
  <c r="K39" i="26"/>
  <c r="N39" i="26"/>
  <c r="Q39" i="26"/>
  <c r="K40" i="26"/>
  <c r="N40" i="26"/>
  <c r="Q40" i="26"/>
  <c r="K41" i="26"/>
  <c r="N41" i="26"/>
  <c r="Q41" i="26"/>
  <c r="K43" i="26"/>
  <c r="N43" i="26"/>
  <c r="Q43" i="26"/>
  <c r="K44" i="26"/>
  <c r="N44" i="26"/>
  <c r="Q44" i="26"/>
  <c r="K45" i="26"/>
  <c r="N45" i="26"/>
  <c r="Q45" i="26"/>
  <c r="K46" i="26"/>
  <c r="N46" i="26"/>
  <c r="Q46" i="26"/>
  <c r="K47" i="26"/>
  <c r="N47" i="26"/>
  <c r="Q47" i="26"/>
  <c r="U237" i="25" l="1"/>
  <c r="K236" i="25"/>
  <c r="U238" i="25"/>
  <c r="U236" i="25"/>
  <c r="E238" i="25" l="1"/>
  <c r="E237" i="25"/>
  <c r="E235" i="25"/>
  <c r="Q234" i="25"/>
  <c r="Q238" i="25"/>
  <c r="Q235" i="25"/>
  <c r="K238" i="25"/>
  <c r="Q237" i="25"/>
  <c r="K237" i="25"/>
  <c r="U235" i="25"/>
  <c r="O238" i="25"/>
  <c r="E236" i="25"/>
  <c r="K235" i="25"/>
  <c r="M237" i="25"/>
  <c r="Q236" i="25"/>
  <c r="I234" i="25" l="1"/>
  <c r="G236" i="25"/>
  <c r="G238" i="25"/>
  <c r="G235" i="25"/>
  <c r="K234" i="25"/>
  <c r="O237" i="25"/>
  <c r="O236" i="25"/>
  <c r="I236" i="25"/>
  <c r="I235" i="25"/>
  <c r="I237" i="25"/>
  <c r="I238" i="25"/>
  <c r="M235" i="25"/>
  <c r="M236" i="25"/>
  <c r="S236" i="25"/>
  <c r="S238" i="25"/>
  <c r="S235" i="25"/>
  <c r="M238" i="25"/>
  <c r="E234" i="25"/>
  <c r="U234" i="25"/>
  <c r="S237" i="25"/>
  <c r="O235" i="25"/>
  <c r="W236" i="25"/>
  <c r="G237" i="25"/>
  <c r="W234" i="25" l="1"/>
  <c r="S234" i="25"/>
  <c r="M234" i="25"/>
  <c r="W235" i="25"/>
  <c r="W237" i="25"/>
  <c r="O234" i="25"/>
  <c r="G234" i="25"/>
  <c r="W238" i="25"/>
  <c r="X37" i="29" l="1"/>
  <c r="P22" i="29" l="1"/>
  <c r="P39" i="29"/>
  <c r="P40" i="29"/>
  <c r="P18" i="29"/>
  <c r="P36" i="29"/>
  <c r="X19" i="29"/>
  <c r="V47" i="29"/>
  <c r="X20" i="29"/>
  <c r="R46" i="29"/>
  <c r="P38" i="29"/>
  <c r="X39" i="29"/>
  <c r="T47" i="29"/>
  <c r="V45" i="29"/>
  <c r="X38" i="29"/>
  <c r="X22" i="29"/>
  <c r="R48" i="29"/>
  <c r="X21" i="29"/>
  <c r="T45" i="29"/>
  <c r="V49" i="29"/>
  <c r="R45" i="29"/>
  <c r="T48" i="29"/>
  <c r="X36" i="29"/>
  <c r="T49" i="29"/>
  <c r="P37" i="29"/>
  <c r="V46" i="29"/>
  <c r="P21" i="29"/>
  <c r="P19" i="29"/>
  <c r="R47" i="29"/>
  <c r="P20" i="29"/>
  <c r="R49" i="29"/>
  <c r="X40" i="29"/>
  <c r="T46" i="29"/>
  <c r="X18" i="29"/>
  <c r="V48" i="29"/>
  <c r="P30" i="29"/>
  <c r="X27" i="29"/>
  <c r="X31" i="29"/>
  <c r="P45" i="29"/>
  <c r="P29" i="29"/>
  <c r="P48" i="29"/>
  <c r="X30" i="29"/>
  <c r="P28" i="29"/>
  <c r="P46" i="29"/>
  <c r="X29" i="29"/>
  <c r="P49" i="29"/>
  <c r="P27" i="29"/>
  <c r="P31" i="29"/>
  <c r="X28" i="29"/>
  <c r="P47" i="29"/>
  <c r="R45" i="27" l="1"/>
  <c r="N32" i="27"/>
  <c r="T45" i="27"/>
  <c r="B23" i="27"/>
  <c r="J23" i="27"/>
  <c r="K22" i="27" s="1"/>
  <c r="P18" i="27"/>
  <c r="F9" i="27"/>
  <c r="F10" i="27"/>
  <c r="F8" i="27"/>
  <c r="F6" i="27"/>
  <c r="X27" i="27"/>
  <c r="V45" i="27"/>
  <c r="H31" i="27"/>
  <c r="H39" i="27"/>
  <c r="X39" i="27"/>
  <c r="P47" i="27"/>
  <c r="H27" i="27"/>
  <c r="P28" i="27"/>
  <c r="P37" i="27"/>
  <c r="H37" i="27"/>
  <c r="P31" i="27"/>
  <c r="X38" i="27"/>
  <c r="H45" i="27"/>
  <c r="P45" i="27"/>
  <c r="H38" i="27"/>
  <c r="P36" i="27"/>
  <c r="P40" i="27"/>
  <c r="H46" i="27"/>
  <c r="P48" i="27"/>
  <c r="H40" i="27"/>
  <c r="P29" i="27"/>
  <c r="X37" i="27"/>
  <c r="H47" i="27"/>
  <c r="H28" i="27"/>
  <c r="P39" i="27"/>
  <c r="H48" i="27"/>
  <c r="P46" i="27"/>
  <c r="H29" i="27"/>
  <c r="P27" i="27"/>
  <c r="X36" i="27"/>
  <c r="X40" i="27"/>
  <c r="H49" i="27"/>
  <c r="P49" i="27"/>
  <c r="H30" i="27"/>
  <c r="P30" i="27"/>
  <c r="H36" i="27"/>
  <c r="P38" i="27"/>
  <c r="K21" i="27" l="1"/>
  <c r="K19" i="27"/>
  <c r="K20" i="27"/>
  <c r="K18" i="27"/>
  <c r="X45" i="27"/>
  <c r="L6" i="27" s="1"/>
  <c r="N50" i="29" l="1"/>
  <c r="L50" i="29"/>
  <c r="D50" i="29"/>
  <c r="V41" i="29"/>
  <c r="L41" i="29"/>
  <c r="B41" i="29"/>
  <c r="H31" i="29"/>
  <c r="H29" i="29"/>
  <c r="V32" i="29"/>
  <c r="H6" i="29"/>
  <c r="N32" i="29"/>
  <c r="F32" i="29"/>
  <c r="F10" i="29"/>
  <c r="J9" i="29"/>
  <c r="H9" i="29"/>
  <c r="F9" i="29"/>
  <c r="J8" i="29"/>
  <c r="F8" i="29"/>
  <c r="J7" i="29"/>
  <c r="F7" i="29"/>
  <c r="F6" i="29"/>
  <c r="N50" i="27"/>
  <c r="F50" i="27"/>
  <c r="T41" i="27"/>
  <c r="L41" i="27"/>
  <c r="D41" i="27"/>
  <c r="B41" i="27"/>
  <c r="B32" i="27"/>
  <c r="V49" i="27"/>
  <c r="P21" i="27"/>
  <c r="T48" i="27"/>
  <c r="V23" i="27"/>
  <c r="D23" i="27"/>
  <c r="H10" i="27"/>
  <c r="H9" i="27"/>
  <c r="H8" i="27"/>
  <c r="H7" i="27"/>
  <c r="H6" i="27"/>
  <c r="P49" i="26"/>
  <c r="D48" i="26"/>
  <c r="C48" i="26"/>
  <c r="H47" i="26"/>
  <c r="D47" i="26"/>
  <c r="E47" i="26" s="1"/>
  <c r="C47" i="26"/>
  <c r="H46" i="26"/>
  <c r="D46" i="26"/>
  <c r="E46" i="26" s="1"/>
  <c r="C46" i="26"/>
  <c r="H45" i="26"/>
  <c r="D45" i="26"/>
  <c r="E45" i="26" s="1"/>
  <c r="C45" i="26"/>
  <c r="H44" i="26"/>
  <c r="D44" i="26"/>
  <c r="E44" i="26" s="1"/>
  <c r="C44" i="26"/>
  <c r="H43" i="26"/>
  <c r="D43" i="26"/>
  <c r="E43" i="26" s="1"/>
  <c r="C43" i="26"/>
  <c r="D42" i="26"/>
  <c r="C42" i="26"/>
  <c r="H41" i="26"/>
  <c r="D41" i="26"/>
  <c r="E41" i="26" s="1"/>
  <c r="C41" i="26"/>
  <c r="H40" i="26"/>
  <c r="D40" i="26"/>
  <c r="E40" i="26" s="1"/>
  <c r="C40" i="26"/>
  <c r="H39" i="26"/>
  <c r="D39" i="26"/>
  <c r="E39" i="26" s="1"/>
  <c r="C39" i="26"/>
  <c r="H38" i="26"/>
  <c r="D38" i="26"/>
  <c r="E38" i="26" s="1"/>
  <c r="C38" i="26"/>
  <c r="H37" i="26"/>
  <c r="D37" i="26"/>
  <c r="E37" i="26" s="1"/>
  <c r="C37" i="26"/>
  <c r="D36" i="26"/>
  <c r="C36" i="26"/>
  <c r="H35" i="26"/>
  <c r="D35" i="26"/>
  <c r="E35" i="26" s="1"/>
  <c r="C35" i="26"/>
  <c r="H34" i="26"/>
  <c r="D34" i="26"/>
  <c r="E34" i="26" s="1"/>
  <c r="C34" i="26"/>
  <c r="H33" i="26"/>
  <c r="D33" i="26"/>
  <c r="E33" i="26" s="1"/>
  <c r="C33" i="26"/>
  <c r="H32" i="26"/>
  <c r="D32" i="26"/>
  <c r="E32" i="26" s="1"/>
  <c r="C32" i="26"/>
  <c r="H31" i="26"/>
  <c r="D31" i="26"/>
  <c r="E31" i="26" s="1"/>
  <c r="C31" i="26"/>
  <c r="D30" i="26"/>
  <c r="C30" i="26"/>
  <c r="H29" i="26"/>
  <c r="D29" i="26"/>
  <c r="E29" i="26" s="1"/>
  <c r="C29" i="26"/>
  <c r="H28" i="26"/>
  <c r="D28" i="26"/>
  <c r="E28" i="26" s="1"/>
  <c r="C28" i="26"/>
  <c r="H27" i="26"/>
  <c r="D27" i="26"/>
  <c r="E27" i="26" s="1"/>
  <c r="C27" i="26"/>
  <c r="H26" i="26"/>
  <c r="D26" i="26"/>
  <c r="E26" i="26" s="1"/>
  <c r="C26" i="26"/>
  <c r="H25" i="26"/>
  <c r="D25" i="26"/>
  <c r="E25" i="26" s="1"/>
  <c r="C25" i="26"/>
  <c r="D24" i="26"/>
  <c r="C24" i="26"/>
  <c r="H23" i="26"/>
  <c r="D23" i="26"/>
  <c r="E23" i="26" s="1"/>
  <c r="C23" i="26"/>
  <c r="H22" i="26"/>
  <c r="D22" i="26"/>
  <c r="E22" i="26" s="1"/>
  <c r="C22" i="26"/>
  <c r="H21" i="26"/>
  <c r="D21" i="26"/>
  <c r="E21" i="26" s="1"/>
  <c r="C21" i="26"/>
  <c r="H20" i="26"/>
  <c r="D20" i="26"/>
  <c r="E20" i="26" s="1"/>
  <c r="C20" i="26"/>
  <c r="H19" i="26"/>
  <c r="D19" i="26"/>
  <c r="E19" i="26" s="1"/>
  <c r="C19" i="26"/>
  <c r="D18" i="26"/>
  <c r="C18" i="26"/>
  <c r="H17" i="26"/>
  <c r="D17" i="26"/>
  <c r="E17" i="26" s="1"/>
  <c r="C17" i="26"/>
  <c r="H16" i="26"/>
  <c r="D16" i="26"/>
  <c r="E16" i="26" s="1"/>
  <c r="C16" i="26"/>
  <c r="H15" i="26"/>
  <c r="D15" i="26"/>
  <c r="E15" i="26" s="1"/>
  <c r="C15" i="26"/>
  <c r="H14" i="26"/>
  <c r="D14" i="26"/>
  <c r="E14" i="26" s="1"/>
  <c r="C14" i="26"/>
  <c r="H13" i="26"/>
  <c r="D13" i="26"/>
  <c r="E13" i="26" s="1"/>
  <c r="C13" i="26"/>
  <c r="D12" i="26"/>
  <c r="C12" i="26"/>
  <c r="H11" i="26"/>
  <c r="D11" i="26"/>
  <c r="E11" i="26" s="1"/>
  <c r="C11" i="26"/>
  <c r="H10" i="26"/>
  <c r="D10" i="26"/>
  <c r="E10" i="26" s="1"/>
  <c r="C10" i="26"/>
  <c r="H9" i="26"/>
  <c r="D9" i="26"/>
  <c r="E9" i="26" s="1"/>
  <c r="C9" i="26"/>
  <c r="H8" i="26"/>
  <c r="D8" i="26"/>
  <c r="E8" i="26" s="1"/>
  <c r="C8" i="26"/>
  <c r="H7" i="26"/>
  <c r="D7" i="26"/>
  <c r="E7" i="26" s="1"/>
  <c r="C7" i="26"/>
  <c r="G32" i="29" l="1"/>
  <c r="G27" i="29"/>
  <c r="G29" i="29"/>
  <c r="G30" i="29"/>
  <c r="G31" i="29"/>
  <c r="G28" i="29"/>
  <c r="E46" i="29"/>
  <c r="E48" i="29"/>
  <c r="E47" i="29"/>
  <c r="E49" i="29"/>
  <c r="E45" i="29"/>
  <c r="O28" i="29"/>
  <c r="O27" i="29"/>
  <c r="O30" i="29"/>
  <c r="O29" i="29"/>
  <c r="O31" i="29"/>
  <c r="M50" i="29"/>
  <c r="M45" i="29"/>
  <c r="M49" i="29"/>
  <c r="M48" i="29"/>
  <c r="M47" i="29"/>
  <c r="M46" i="29"/>
  <c r="W29" i="29"/>
  <c r="W27" i="29"/>
  <c r="W31" i="29"/>
  <c r="W28" i="29"/>
  <c r="W30" i="29"/>
  <c r="O50" i="29"/>
  <c r="O46" i="29"/>
  <c r="O45" i="29"/>
  <c r="O47" i="29"/>
  <c r="O48" i="29"/>
  <c r="O49" i="29"/>
  <c r="U36" i="27"/>
  <c r="U37" i="27"/>
  <c r="U39" i="27"/>
  <c r="U38" i="27"/>
  <c r="U40" i="27"/>
  <c r="G49" i="27"/>
  <c r="G45" i="27"/>
  <c r="G46" i="27"/>
  <c r="G48" i="27"/>
  <c r="G47" i="27"/>
  <c r="O45" i="27"/>
  <c r="O49" i="27"/>
  <c r="O46" i="27"/>
  <c r="O47" i="27"/>
  <c r="O48" i="27"/>
  <c r="C32" i="27"/>
  <c r="C28" i="27"/>
  <c r="C29" i="27"/>
  <c r="C30" i="27"/>
  <c r="C31" i="27"/>
  <c r="C27" i="27"/>
  <c r="O28" i="27"/>
  <c r="O31" i="27"/>
  <c r="O29" i="27"/>
  <c r="O30" i="27"/>
  <c r="O27" i="27"/>
  <c r="C41" i="27"/>
  <c r="C36" i="27"/>
  <c r="C38" i="27"/>
  <c r="C39" i="27"/>
  <c r="C37" i="27"/>
  <c r="C40" i="27"/>
  <c r="E38" i="27"/>
  <c r="E37" i="27"/>
  <c r="E39" i="27"/>
  <c r="E40" i="27"/>
  <c r="E36" i="27"/>
  <c r="M37" i="27"/>
  <c r="M39" i="27"/>
  <c r="M36" i="27"/>
  <c r="M38" i="27"/>
  <c r="M40" i="27"/>
  <c r="W29" i="27"/>
  <c r="W27" i="27"/>
  <c r="W31" i="27"/>
  <c r="W28" i="27"/>
  <c r="W30" i="27"/>
  <c r="M37" i="29"/>
  <c r="M36" i="29"/>
  <c r="M38" i="29"/>
  <c r="M39" i="29"/>
  <c r="M40" i="29"/>
  <c r="W36" i="29"/>
  <c r="W39" i="29"/>
  <c r="W37" i="29"/>
  <c r="W38" i="29"/>
  <c r="W40" i="29"/>
  <c r="E18" i="27"/>
  <c r="E22" i="27"/>
  <c r="E19" i="27"/>
  <c r="E20" i="27"/>
  <c r="E21" i="27"/>
  <c r="W21" i="27"/>
  <c r="W20" i="27"/>
  <c r="W19" i="27"/>
  <c r="W18" i="27"/>
  <c r="W22" i="27"/>
  <c r="C41" i="29"/>
  <c r="C40" i="29"/>
  <c r="C39" i="29"/>
  <c r="C38" i="29"/>
  <c r="C37" i="29"/>
  <c r="O50" i="27"/>
  <c r="G50" i="27"/>
  <c r="M41" i="27"/>
  <c r="O32" i="27"/>
  <c r="W23" i="27"/>
  <c r="E23" i="27"/>
  <c r="E41" i="27"/>
  <c r="U41" i="27"/>
  <c r="E50" i="29"/>
  <c r="C23" i="27"/>
  <c r="C20" i="27"/>
  <c r="C22" i="27"/>
  <c r="F32" i="27"/>
  <c r="J41" i="27"/>
  <c r="X18" i="27"/>
  <c r="R23" i="27"/>
  <c r="X21" i="27"/>
  <c r="N23" i="27"/>
  <c r="J7" i="27"/>
  <c r="T23" i="27"/>
  <c r="C18" i="27"/>
  <c r="D32" i="27"/>
  <c r="X28" i="27"/>
  <c r="F7" i="27"/>
  <c r="J10" i="27"/>
  <c r="D10" i="27" s="1"/>
  <c r="N23" i="29"/>
  <c r="H19" i="27"/>
  <c r="R46" i="27"/>
  <c r="C19" i="27"/>
  <c r="R41" i="27"/>
  <c r="T46" i="27"/>
  <c r="R48" i="27"/>
  <c r="H11" i="27"/>
  <c r="I9" i="27" s="1"/>
  <c r="V47" i="27"/>
  <c r="T49" i="27"/>
  <c r="F41" i="27"/>
  <c r="V48" i="27"/>
  <c r="V23" i="29"/>
  <c r="H10" i="29"/>
  <c r="J10" i="29"/>
  <c r="H21" i="27"/>
  <c r="T32" i="27"/>
  <c r="R32" i="27"/>
  <c r="B50" i="27"/>
  <c r="J9" i="27"/>
  <c r="X20" i="27"/>
  <c r="C21" i="27"/>
  <c r="X22" i="27"/>
  <c r="F23" i="27"/>
  <c r="V41" i="27"/>
  <c r="D32" i="29"/>
  <c r="V46" i="27"/>
  <c r="P20" i="27"/>
  <c r="V32" i="27"/>
  <c r="D23" i="29"/>
  <c r="M41" i="29"/>
  <c r="H20" i="27"/>
  <c r="R47" i="27"/>
  <c r="L32" i="27"/>
  <c r="X31" i="27"/>
  <c r="H30" i="29"/>
  <c r="X19" i="27"/>
  <c r="P22" i="27"/>
  <c r="L23" i="27"/>
  <c r="X30" i="27"/>
  <c r="J32" i="27"/>
  <c r="N41" i="27"/>
  <c r="H7" i="29"/>
  <c r="D7" i="29" s="1"/>
  <c r="J6" i="27"/>
  <c r="D6" i="27" s="1"/>
  <c r="J8" i="27"/>
  <c r="D8" i="27" s="1"/>
  <c r="P19" i="27"/>
  <c r="T47" i="27"/>
  <c r="H22" i="27"/>
  <c r="R49" i="27"/>
  <c r="X29" i="27"/>
  <c r="J50" i="27"/>
  <c r="L23" i="29"/>
  <c r="F23" i="29"/>
  <c r="L32" i="29"/>
  <c r="F41" i="29"/>
  <c r="J6" i="29"/>
  <c r="D6" i="29" s="1"/>
  <c r="H20" i="29"/>
  <c r="J41" i="29"/>
  <c r="H19" i="29"/>
  <c r="O32" i="29"/>
  <c r="T41" i="29"/>
  <c r="W41" i="29"/>
  <c r="D50" i="27"/>
  <c r="L50" i="27"/>
  <c r="B23" i="29"/>
  <c r="H18" i="29"/>
  <c r="H8" i="29"/>
  <c r="D8" i="29" s="1"/>
  <c r="F11" i="29"/>
  <c r="G8" i="29" s="1"/>
  <c r="T23" i="29"/>
  <c r="D9" i="29"/>
  <c r="H22" i="29"/>
  <c r="W32" i="29"/>
  <c r="T32" i="29"/>
  <c r="N41" i="29"/>
  <c r="H40" i="29"/>
  <c r="H37" i="29"/>
  <c r="J50" i="29"/>
  <c r="D41" i="29"/>
  <c r="H21" i="29"/>
  <c r="H27" i="29"/>
  <c r="H28" i="29"/>
  <c r="H38" i="29"/>
  <c r="B50" i="29"/>
  <c r="H45" i="29"/>
  <c r="H36" i="29"/>
  <c r="J23" i="29"/>
  <c r="R23" i="29"/>
  <c r="B32" i="29"/>
  <c r="J32" i="29"/>
  <c r="R32" i="29"/>
  <c r="C36" i="29"/>
  <c r="H39" i="29"/>
  <c r="R41" i="29"/>
  <c r="H46" i="29"/>
  <c r="F50" i="29"/>
  <c r="H47" i="29"/>
  <c r="H48" i="29"/>
  <c r="H49" i="29"/>
  <c r="E21" i="29" l="1"/>
  <c r="E19" i="29"/>
  <c r="U27" i="29"/>
  <c r="U29" i="29"/>
  <c r="U28" i="29"/>
  <c r="U30" i="29"/>
  <c r="U31" i="29"/>
  <c r="K50" i="29"/>
  <c r="K49" i="29"/>
  <c r="K48" i="29"/>
  <c r="K47" i="29"/>
  <c r="K46" i="29"/>
  <c r="K45" i="29"/>
  <c r="E31" i="29"/>
  <c r="E28" i="29"/>
  <c r="E29" i="29"/>
  <c r="E27" i="29"/>
  <c r="E30" i="29"/>
  <c r="S28" i="29"/>
  <c r="S31" i="29"/>
  <c r="S30" i="29"/>
  <c r="S27" i="29"/>
  <c r="S29" i="29"/>
  <c r="G48" i="29"/>
  <c r="G47" i="29"/>
  <c r="G49" i="29"/>
  <c r="G46" i="29"/>
  <c r="G45" i="29"/>
  <c r="K31" i="29"/>
  <c r="K27" i="29"/>
  <c r="K28" i="29"/>
  <c r="K29" i="29"/>
  <c r="K30" i="29"/>
  <c r="M29" i="29"/>
  <c r="M31" i="29"/>
  <c r="M30" i="29"/>
  <c r="M28" i="29"/>
  <c r="M27" i="29"/>
  <c r="C31" i="29"/>
  <c r="C30" i="29"/>
  <c r="C28" i="29"/>
  <c r="C29" i="29"/>
  <c r="C27" i="29"/>
  <c r="C50" i="29"/>
  <c r="C49" i="29"/>
  <c r="C45" i="29"/>
  <c r="C47" i="29"/>
  <c r="C48" i="29"/>
  <c r="C46" i="29"/>
  <c r="E47" i="27"/>
  <c r="E46" i="27"/>
  <c r="E48" i="27"/>
  <c r="E45" i="27"/>
  <c r="E49" i="27"/>
  <c r="S38" i="27"/>
  <c r="S37" i="27"/>
  <c r="S39" i="27"/>
  <c r="S36" i="27"/>
  <c r="S40" i="27"/>
  <c r="E29" i="27"/>
  <c r="E30" i="27"/>
  <c r="E31" i="27"/>
  <c r="E27" i="27"/>
  <c r="E28" i="27"/>
  <c r="K40" i="27"/>
  <c r="K37" i="27"/>
  <c r="K39" i="27"/>
  <c r="K38" i="27"/>
  <c r="K36" i="27"/>
  <c r="G28" i="27"/>
  <c r="G29" i="27"/>
  <c r="G30" i="27"/>
  <c r="G31" i="27"/>
  <c r="G27" i="27"/>
  <c r="K47" i="27"/>
  <c r="K49" i="27"/>
  <c r="K45" i="27"/>
  <c r="K48" i="27"/>
  <c r="K46" i="27"/>
  <c r="C48" i="27"/>
  <c r="C45" i="27"/>
  <c r="C49" i="27"/>
  <c r="C46" i="27"/>
  <c r="C47" i="27"/>
  <c r="G37" i="27"/>
  <c r="G40" i="27"/>
  <c r="G39" i="27"/>
  <c r="G38" i="27"/>
  <c r="G36" i="27"/>
  <c r="O40" i="27"/>
  <c r="O38" i="27"/>
  <c r="O37" i="27"/>
  <c r="O39" i="27"/>
  <c r="O36" i="27"/>
  <c r="M27" i="27"/>
  <c r="M31" i="27"/>
  <c r="M28" i="27"/>
  <c r="M29" i="27"/>
  <c r="M30" i="27"/>
  <c r="W36" i="27"/>
  <c r="W38" i="27"/>
  <c r="W37" i="27"/>
  <c r="W40" i="27"/>
  <c r="W39" i="27"/>
  <c r="M45" i="27"/>
  <c r="M49" i="27"/>
  <c r="M46" i="27"/>
  <c r="M47" i="27"/>
  <c r="M48" i="27"/>
  <c r="K29" i="27"/>
  <c r="K30" i="27"/>
  <c r="K27" i="27"/>
  <c r="K31" i="27"/>
  <c r="K28" i="27"/>
  <c r="U31" i="27"/>
  <c r="U27" i="27"/>
  <c r="U28" i="27"/>
  <c r="U29" i="27"/>
  <c r="U30" i="27"/>
  <c r="S30" i="27"/>
  <c r="S29" i="27"/>
  <c r="S28" i="27"/>
  <c r="S31" i="27"/>
  <c r="S27" i="27"/>
  <c r="U39" i="29"/>
  <c r="U40" i="29"/>
  <c r="U37" i="29"/>
  <c r="U38" i="29"/>
  <c r="U36" i="29"/>
  <c r="S37" i="29"/>
  <c r="S36" i="29"/>
  <c r="S38" i="29"/>
  <c r="S40" i="29"/>
  <c r="S39" i="29"/>
  <c r="K37" i="29"/>
  <c r="K38" i="29"/>
  <c r="K39" i="29"/>
  <c r="K36" i="29"/>
  <c r="K40" i="29"/>
  <c r="O39" i="29"/>
  <c r="O40" i="29"/>
  <c r="O38" i="29"/>
  <c r="O37" i="29"/>
  <c r="O36" i="29"/>
  <c r="E37" i="29"/>
  <c r="E38" i="29"/>
  <c r="E39" i="29"/>
  <c r="E36" i="29"/>
  <c r="E40" i="29"/>
  <c r="G36" i="29"/>
  <c r="G37" i="29"/>
  <c r="G40" i="29"/>
  <c r="G38" i="29"/>
  <c r="G39" i="29"/>
  <c r="M22" i="29"/>
  <c r="M19" i="29"/>
  <c r="M21" i="29"/>
  <c r="M20" i="29"/>
  <c r="M18" i="29"/>
  <c r="W21" i="29"/>
  <c r="W20" i="29"/>
  <c r="W19" i="29"/>
  <c r="W18" i="29"/>
  <c r="W22" i="29"/>
  <c r="K22" i="29"/>
  <c r="K19" i="29"/>
  <c r="K20" i="29"/>
  <c r="K18" i="29"/>
  <c r="K21" i="29"/>
  <c r="S22" i="29"/>
  <c r="S21" i="29"/>
  <c r="S19" i="29"/>
  <c r="S20" i="29"/>
  <c r="S18" i="29"/>
  <c r="U21" i="29"/>
  <c r="U22" i="29"/>
  <c r="U20" i="29"/>
  <c r="U18" i="29"/>
  <c r="U19" i="29"/>
  <c r="O20" i="29"/>
  <c r="O21" i="29"/>
  <c r="O22" i="29"/>
  <c r="O19" i="29"/>
  <c r="O18" i="29"/>
  <c r="G22" i="29"/>
  <c r="G20" i="29"/>
  <c r="G21" i="29"/>
  <c r="G19" i="29"/>
  <c r="G18" i="29"/>
  <c r="E20" i="29"/>
  <c r="E18" i="29"/>
  <c r="E22" i="29"/>
  <c r="S18" i="27"/>
  <c r="S20" i="27"/>
  <c r="S22" i="27"/>
  <c r="S21" i="27"/>
  <c r="S19" i="27"/>
  <c r="M18" i="27"/>
  <c r="M22" i="27"/>
  <c r="M21" i="27"/>
  <c r="M20" i="27"/>
  <c r="M19" i="27"/>
  <c r="U22" i="27"/>
  <c r="U21" i="27"/>
  <c r="U20" i="27"/>
  <c r="U19" i="27"/>
  <c r="U18" i="27"/>
  <c r="G20" i="27"/>
  <c r="G21" i="27"/>
  <c r="G18" i="27"/>
  <c r="G22" i="27"/>
  <c r="G19" i="27"/>
  <c r="O22" i="27"/>
  <c r="O21" i="27"/>
  <c r="O20" i="27"/>
  <c r="O19" i="27"/>
  <c r="O18" i="27"/>
  <c r="B6" i="27"/>
  <c r="H23" i="27"/>
  <c r="P23" i="27"/>
  <c r="X32" i="27"/>
  <c r="Y32" i="27" s="1"/>
  <c r="P32" i="27"/>
  <c r="S41" i="29"/>
  <c r="W23" i="29"/>
  <c r="S23" i="29"/>
  <c r="K23" i="29"/>
  <c r="M23" i="29"/>
  <c r="C23" i="29"/>
  <c r="C21" i="29"/>
  <c r="C20" i="29"/>
  <c r="C19" i="29"/>
  <c r="C22" i="29"/>
  <c r="G23" i="29"/>
  <c r="S41" i="27"/>
  <c r="W41" i="27"/>
  <c r="K41" i="27"/>
  <c r="O41" i="27"/>
  <c r="G41" i="27"/>
  <c r="S32" i="27"/>
  <c r="W32" i="27"/>
  <c r="K32" i="27"/>
  <c r="G32" i="27"/>
  <c r="G23" i="27"/>
  <c r="X48" i="29"/>
  <c r="L9" i="29" s="1"/>
  <c r="G6" i="29"/>
  <c r="H23" i="29"/>
  <c r="I23" i="29" s="1"/>
  <c r="B6" i="29"/>
  <c r="H32" i="27"/>
  <c r="E41" i="29"/>
  <c r="P50" i="29"/>
  <c r="X49" i="27"/>
  <c r="G7" i="29"/>
  <c r="M32" i="27"/>
  <c r="D10" i="29"/>
  <c r="O23" i="27"/>
  <c r="K23" i="27"/>
  <c r="X49" i="29"/>
  <c r="P41" i="29"/>
  <c r="X23" i="29"/>
  <c r="X41" i="29"/>
  <c r="C18" i="29"/>
  <c r="U41" i="29"/>
  <c r="G41" i="29"/>
  <c r="B10" i="27"/>
  <c r="X48" i="27"/>
  <c r="D7" i="27"/>
  <c r="R50" i="27"/>
  <c r="S50" i="27" s="1"/>
  <c r="H32" i="29"/>
  <c r="I27" i="29" s="1"/>
  <c r="U32" i="27"/>
  <c r="P23" i="29"/>
  <c r="G9" i="29"/>
  <c r="U23" i="29"/>
  <c r="R50" i="29"/>
  <c r="X45" i="29"/>
  <c r="H11" i="29"/>
  <c r="I10" i="29" s="1"/>
  <c r="V50" i="27"/>
  <c r="W46" i="27" s="1"/>
  <c r="P41" i="27"/>
  <c r="F11" i="27"/>
  <c r="G7" i="27" s="1"/>
  <c r="C50" i="27"/>
  <c r="B9" i="27"/>
  <c r="X46" i="27"/>
  <c r="H50" i="29"/>
  <c r="I50" i="29" s="1"/>
  <c r="I10" i="27"/>
  <c r="I8" i="27"/>
  <c r="I6" i="27"/>
  <c r="I11" i="27"/>
  <c r="G50" i="29"/>
  <c r="M32" i="29"/>
  <c r="K50" i="27"/>
  <c r="X47" i="27"/>
  <c r="H50" i="27"/>
  <c r="B7" i="27"/>
  <c r="U23" i="27"/>
  <c r="I7" i="27"/>
  <c r="J11" i="29"/>
  <c r="K10" i="29" s="1"/>
  <c r="J11" i="27"/>
  <c r="K11" i="27" s="1"/>
  <c r="S32" i="29"/>
  <c r="X47" i="29"/>
  <c r="H41" i="29"/>
  <c r="I41" i="29" s="1"/>
  <c r="B9" i="29"/>
  <c r="M50" i="27"/>
  <c r="B7" i="29"/>
  <c r="B8" i="27"/>
  <c r="T50" i="29"/>
  <c r="E32" i="29"/>
  <c r="T50" i="27"/>
  <c r="U45" i="27" s="1"/>
  <c r="K32" i="29"/>
  <c r="X46" i="29"/>
  <c r="X32" i="29"/>
  <c r="V50" i="29"/>
  <c r="E50" i="27"/>
  <c r="B8" i="29"/>
  <c r="P50" i="27"/>
  <c r="D9" i="27"/>
  <c r="M23" i="27"/>
  <c r="E32" i="27"/>
  <c r="S23" i="27"/>
  <c r="U32" i="29"/>
  <c r="C32" i="29"/>
  <c r="P32" i="29"/>
  <c r="O41" i="29"/>
  <c r="B10" i="29"/>
  <c r="G11" i="29"/>
  <c r="G10" i="29"/>
  <c r="K41" i="29"/>
  <c r="H41" i="27"/>
  <c r="E23" i="29"/>
  <c r="X41" i="27"/>
  <c r="O23" i="29"/>
  <c r="X23" i="27"/>
  <c r="I41" i="27" l="1"/>
  <c r="I39" i="27"/>
  <c r="I36" i="27"/>
  <c r="I40" i="27"/>
  <c r="I38" i="27"/>
  <c r="I37" i="27"/>
  <c r="Q46" i="27"/>
  <c r="Q49" i="27"/>
  <c r="Q45" i="27"/>
  <c r="Q48" i="27"/>
  <c r="Q47" i="27"/>
  <c r="Q32" i="27"/>
  <c r="Q27" i="27"/>
  <c r="Q31" i="27"/>
  <c r="Q30" i="27"/>
  <c r="Q28" i="27"/>
  <c r="Q29" i="27"/>
  <c r="Q41" i="27"/>
  <c r="Q37" i="27"/>
  <c r="Q38" i="27"/>
  <c r="Q36" i="27"/>
  <c r="Q39" i="27"/>
  <c r="Q40" i="27"/>
  <c r="Y41" i="27"/>
  <c r="Y39" i="27"/>
  <c r="Y37" i="27"/>
  <c r="Y40" i="27"/>
  <c r="Y36" i="27"/>
  <c r="Y38" i="27"/>
  <c r="I45" i="27"/>
  <c r="I49" i="27"/>
  <c r="I48" i="27"/>
  <c r="I46" i="27"/>
  <c r="I47" i="27"/>
  <c r="I32" i="27"/>
  <c r="I28" i="27"/>
  <c r="I27" i="27"/>
  <c r="I30" i="27"/>
  <c r="I31" i="27"/>
  <c r="I29" i="27"/>
  <c r="Y23" i="27"/>
  <c r="Q22" i="27"/>
  <c r="Q50" i="29"/>
  <c r="Q48" i="29"/>
  <c r="Q45" i="29"/>
  <c r="Q46" i="29"/>
  <c r="Q49" i="29"/>
  <c r="Q47" i="29"/>
  <c r="Q41" i="29"/>
  <c r="Q40" i="29"/>
  <c r="Q39" i="29"/>
  <c r="Q38" i="29"/>
  <c r="Q37" i="29"/>
  <c r="Q36" i="29"/>
  <c r="Y38" i="29"/>
  <c r="Y36" i="29"/>
  <c r="Y37" i="29"/>
  <c r="Y39" i="29"/>
  <c r="Y40" i="29"/>
  <c r="Q28" i="29"/>
  <c r="Q29" i="29"/>
  <c r="Q27" i="29"/>
  <c r="Q31" i="29"/>
  <c r="Q30" i="29"/>
  <c r="Y29" i="29"/>
  <c r="Y30" i="29"/>
  <c r="Y28" i="29"/>
  <c r="Y31" i="29"/>
  <c r="Y27" i="29"/>
  <c r="Q23" i="29"/>
  <c r="Q21" i="29"/>
  <c r="Q20" i="29"/>
  <c r="Q18" i="29"/>
  <c r="Q22" i="29"/>
  <c r="Q19" i="29"/>
  <c r="Y23" i="29"/>
  <c r="Y19" i="29"/>
  <c r="Y18" i="29"/>
  <c r="Y22" i="29"/>
  <c r="Y21" i="29"/>
  <c r="Y20" i="29"/>
  <c r="X50" i="27"/>
  <c r="Y50" i="27" s="1"/>
  <c r="U50" i="29"/>
  <c r="U47" i="29"/>
  <c r="U48" i="29"/>
  <c r="U49" i="29"/>
  <c r="U45" i="29"/>
  <c r="U46" i="29"/>
  <c r="S46" i="29"/>
  <c r="S47" i="29"/>
  <c r="S48" i="29"/>
  <c r="S49" i="29"/>
  <c r="S45" i="29"/>
  <c r="W49" i="29"/>
  <c r="W45" i="29"/>
  <c r="W46" i="29"/>
  <c r="W47" i="29"/>
  <c r="W48" i="29"/>
  <c r="I23" i="27"/>
  <c r="I18" i="27"/>
  <c r="I7" i="29"/>
  <c r="I20" i="27"/>
  <c r="I22" i="27"/>
  <c r="K7" i="27"/>
  <c r="I19" i="27"/>
  <c r="Y29" i="27"/>
  <c r="Y28" i="27"/>
  <c r="S46" i="27"/>
  <c r="Y31" i="27"/>
  <c r="Y27" i="27"/>
  <c r="G9" i="27"/>
  <c r="S45" i="27"/>
  <c r="Y30" i="27"/>
  <c r="I49" i="29"/>
  <c r="I28" i="29"/>
  <c r="I30" i="29"/>
  <c r="Q20" i="27"/>
  <c r="W48" i="27"/>
  <c r="D11" i="29"/>
  <c r="E11" i="29" s="1"/>
  <c r="U49" i="27"/>
  <c r="I36" i="29"/>
  <c r="Q18" i="27"/>
  <c r="I37" i="29"/>
  <c r="I39" i="29"/>
  <c r="Q19" i="27"/>
  <c r="K8" i="27"/>
  <c r="W47" i="27"/>
  <c r="I21" i="29"/>
  <c r="Y19" i="27"/>
  <c r="I38" i="29"/>
  <c r="K6" i="27"/>
  <c r="I40" i="29"/>
  <c r="I47" i="29"/>
  <c r="I50" i="27"/>
  <c r="Y21" i="27"/>
  <c r="B11" i="27"/>
  <c r="C11" i="27" s="1"/>
  <c r="B11" i="29"/>
  <c r="C11" i="29" s="1"/>
  <c r="Y18" i="27"/>
  <c r="Q32" i="29"/>
  <c r="Y22" i="27"/>
  <c r="K10" i="27"/>
  <c r="I11" i="29"/>
  <c r="I6" i="29"/>
  <c r="I9" i="29"/>
  <c r="L10" i="27"/>
  <c r="I18" i="29"/>
  <c r="Y32" i="29"/>
  <c r="U50" i="27"/>
  <c r="U48" i="27"/>
  <c r="K11" i="29"/>
  <c r="K7" i="29"/>
  <c r="K9" i="29"/>
  <c r="K8" i="29"/>
  <c r="I45" i="29"/>
  <c r="L7" i="27"/>
  <c r="G6" i="27"/>
  <c r="U47" i="27"/>
  <c r="I32" i="29"/>
  <c r="I29" i="29"/>
  <c r="I31" i="29"/>
  <c r="K9" i="27"/>
  <c r="S49" i="27"/>
  <c r="K6" i="29"/>
  <c r="D11" i="27"/>
  <c r="E7" i="27" s="1"/>
  <c r="G11" i="27"/>
  <c r="G8" i="27"/>
  <c r="G10" i="27"/>
  <c r="L10" i="29"/>
  <c r="U46" i="27"/>
  <c r="Q50" i="27"/>
  <c r="Y20" i="27"/>
  <c r="L7" i="29"/>
  <c r="I46" i="29"/>
  <c r="I48" i="29"/>
  <c r="X50" i="29"/>
  <c r="Y45" i="29" s="1"/>
  <c r="L6" i="29"/>
  <c r="S48" i="27"/>
  <c r="Y41" i="29"/>
  <c r="W50" i="29"/>
  <c r="I22" i="29"/>
  <c r="I20" i="29"/>
  <c r="S47" i="27"/>
  <c r="I21" i="27"/>
  <c r="S50" i="29"/>
  <c r="L9" i="27"/>
  <c r="I8" i="29"/>
  <c r="I19" i="29"/>
  <c r="L8" i="29"/>
  <c r="L8" i="27"/>
  <c r="W50" i="27"/>
  <c r="W49" i="27"/>
  <c r="W45" i="27"/>
  <c r="Q23" i="27"/>
  <c r="Q21" i="27"/>
  <c r="L11" i="27" l="1"/>
  <c r="M11" i="27" s="1"/>
  <c r="L11" i="29"/>
  <c r="M7" i="29" s="1"/>
  <c r="E9" i="29"/>
  <c r="C10" i="27"/>
  <c r="C7" i="27"/>
  <c r="C9" i="27"/>
  <c r="C8" i="27"/>
  <c r="E7" i="29"/>
  <c r="C8" i="29"/>
  <c r="C7" i="29"/>
  <c r="Y49" i="29"/>
  <c r="E10" i="29"/>
  <c r="Y47" i="27"/>
  <c r="C6" i="27"/>
  <c r="E6" i="29"/>
  <c r="Y45" i="27"/>
  <c r="Y48" i="27"/>
  <c r="Y46" i="27"/>
  <c r="Y47" i="29"/>
  <c r="Y46" i="29"/>
  <c r="E8" i="29"/>
  <c r="Y49" i="27"/>
  <c r="C6" i="29"/>
  <c r="E6" i="27"/>
  <c r="C9" i="29"/>
  <c r="E11" i="27"/>
  <c r="E10" i="27"/>
  <c r="E8" i="27"/>
  <c r="E9" i="27"/>
  <c r="Y50" i="29"/>
  <c r="Y48" i="29"/>
  <c r="C10" i="29"/>
  <c r="M8" i="27" l="1"/>
  <c r="M9" i="27"/>
  <c r="M10" i="27"/>
  <c r="M7" i="27"/>
  <c r="M6" i="27"/>
  <c r="M8" i="29"/>
  <c r="M11" i="29"/>
  <c r="M9" i="29"/>
  <c r="M10" i="29"/>
  <c r="M6" i="29"/>
</calcChain>
</file>

<file path=xl/sharedStrings.xml><?xml version="1.0" encoding="utf-8"?>
<sst xmlns="http://schemas.openxmlformats.org/spreadsheetml/2006/main" count="941" uniqueCount="159">
  <si>
    <t>資本金</t>
  </si>
  <si>
    <t>年度</t>
    <rPh sb="0" eb="2">
      <t>ネンド</t>
    </rPh>
    <phoneticPr fontId="5"/>
  </si>
  <si>
    <t>R01年度</t>
  </si>
  <si>
    <t>業種</t>
    <rPh sb="0" eb="2">
      <t>ギョウシュ</t>
    </rPh>
    <phoneticPr fontId="5"/>
  </si>
  <si>
    <t>-</t>
  </si>
  <si>
    <t>一次下請</t>
    <rPh sb="0" eb="4">
      <t>イチ</t>
    </rPh>
    <phoneticPr fontId="5"/>
  </si>
  <si>
    <t>１０％未満</t>
    <rPh sb="3" eb="5">
      <t>ミマン</t>
    </rPh>
    <phoneticPr fontId="5"/>
  </si>
  <si>
    <t>二次下請</t>
    <rPh sb="0" eb="4">
      <t>ニ</t>
    </rPh>
    <phoneticPr fontId="5"/>
  </si>
  <si>
    <t>７０％以上</t>
    <rPh sb="3" eb="5">
      <t>イジョウ</t>
    </rPh>
    <phoneticPr fontId="5"/>
  </si>
  <si>
    <t>合　　　計</t>
    <rPh sb="0" eb="5">
      <t>ゴウケイ</t>
    </rPh>
    <phoneticPr fontId="5"/>
  </si>
  <si>
    <t>（単位：社、％）</t>
    <rPh sb="1" eb="3">
      <t>タンイ</t>
    </rPh>
    <rPh sb="4" eb="5">
      <t>シャ</t>
    </rPh>
    <phoneticPr fontId="5"/>
  </si>
  <si>
    <t>個　　人</t>
    <phoneticPr fontId="5"/>
  </si>
  <si>
    <t>合　　計</t>
    <phoneticPr fontId="5"/>
  </si>
  <si>
    <t>3000万円以上　　　　　 5000万円未満</t>
    <phoneticPr fontId="5"/>
  </si>
  <si>
    <t>5000万円以上　　　　　    1億円未満</t>
    <phoneticPr fontId="5"/>
  </si>
  <si>
    <t>しゅんせつ工事業</t>
    <rPh sb="5" eb="7">
      <t>コウジ</t>
    </rPh>
    <rPh sb="7" eb="8">
      <t>ギョウ</t>
    </rPh>
    <phoneticPr fontId="5"/>
  </si>
  <si>
    <t>小　　計</t>
    <rPh sb="0" eb="4">
      <t>ショウケイ</t>
    </rPh>
    <phoneticPr fontId="5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</si>
  <si>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</si>
  <si>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</si>
  <si>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ガラス工事業</t>
    <rPh sb="3" eb="5">
      <t>コウジ</t>
    </rPh>
    <rPh sb="5" eb="6">
      <t>ギョウ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</si>
  <si>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</si>
  <si>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</si>
  <si>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</si>
  <si>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</si>
  <si>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増減</t>
    <rPh sb="0" eb="2">
      <t>ゾウゲン</t>
    </rPh>
    <phoneticPr fontId="5"/>
  </si>
  <si>
    <t>H26年度</t>
    <rPh sb="3" eb="5">
      <t>ネンド</t>
    </rPh>
    <phoneticPr fontId="5"/>
  </si>
  <si>
    <t>１００％</t>
    <phoneticPr fontId="5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</si>
  <si>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</si>
  <si>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>木造建築</t>
    <rPh sb="0" eb="2">
      <t>モクゾウ</t>
    </rPh>
    <rPh sb="2" eb="4">
      <t>ケンチク</t>
    </rPh>
    <phoneticPr fontId="5"/>
  </si>
  <si>
    <t>三次以下下請</t>
    <rPh sb="0" eb="6">
      <t>サン</t>
    </rPh>
    <phoneticPr fontId="5"/>
  </si>
  <si>
    <t>2.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</si>
  <si>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>５０％以上１００％以下</t>
    <rPh sb="3" eb="5">
      <t>イジョウ</t>
    </rPh>
    <rPh sb="9" eb="11">
      <t>イカ</t>
    </rPh>
    <phoneticPr fontId="5"/>
  </si>
  <si>
    <t>-</t>
    <phoneticPr fontId="5"/>
  </si>
  <si>
    <t>　建　　　築</t>
    <rPh sb="1" eb="6">
      <t>ケンチク</t>
    </rPh>
    <phoneticPr fontId="5"/>
  </si>
  <si>
    <t>　職　　　別</t>
    <rPh sb="1" eb="6">
      <t>ショクベツ</t>
    </rPh>
    <phoneticPr fontId="5"/>
  </si>
  <si>
    <t>　設　　　備</t>
    <rPh sb="1" eb="6">
      <t>セツビ</t>
    </rPh>
    <phoneticPr fontId="5"/>
  </si>
  <si>
    <t>表2－8－1　特定業者への専属状況（下請比率上位１社）（下請完工高のある企業のみ対象）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シタヒ</t>
    </rPh>
    <rPh sb="30" eb="33">
      <t>カンコウダカ</t>
    </rPh>
    <rPh sb="36" eb="38">
      <t>キギョウ</t>
    </rPh>
    <rPh sb="40" eb="42">
      <t>タイショウ</t>
    </rPh>
    <phoneticPr fontId="5"/>
  </si>
  <si>
    <t>法　　　　　　　人</t>
    <phoneticPr fontId="5"/>
  </si>
  <si>
    <t>専属比率</t>
    <rPh sb="0" eb="2">
      <t>センゾク</t>
    </rPh>
    <rPh sb="2" eb="4">
      <t>ヒリツ</t>
    </rPh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</si>
  <si>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</si>
  <si>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</si>
  <si>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</si>
  <si>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1億円以上      　　　　　   3億円未満</t>
    <phoneticPr fontId="5"/>
  </si>
  <si>
    <t>3億円以上      　　　　　   10億円未満</t>
    <rPh sb="1" eb="2">
      <t>オク</t>
    </rPh>
    <phoneticPr fontId="5"/>
  </si>
  <si>
    <t>10億円以上</t>
    <phoneticPr fontId="5"/>
  </si>
  <si>
    <t>　一般土木建築</t>
    <phoneticPr fontId="5"/>
  </si>
  <si>
    <t>一般土木建築工事業</t>
    <phoneticPr fontId="5"/>
  </si>
  <si>
    <t>10%未満</t>
    <rPh sb="3" eb="5">
      <t>ミマン</t>
    </rPh>
    <phoneticPr fontId="5"/>
  </si>
  <si>
    <t>10%以上30%未満</t>
    <rPh sb="3" eb="5">
      <t>イジョウ</t>
    </rPh>
    <rPh sb="8" eb="10">
      <t>ミマン</t>
    </rPh>
    <phoneticPr fontId="5"/>
  </si>
  <si>
    <t>30%以上50%未満</t>
    <rPh sb="3" eb="5">
      <t>イジョウ</t>
    </rPh>
    <rPh sb="8" eb="10">
      <t>ミマン</t>
    </rPh>
    <phoneticPr fontId="5"/>
  </si>
  <si>
    <t>50%以上70%未満</t>
    <rPh sb="3" eb="5">
      <t>イジョウ</t>
    </rPh>
    <rPh sb="8" eb="10">
      <t>ミマン</t>
    </rPh>
    <phoneticPr fontId="5"/>
  </si>
  <si>
    <t>70%以上</t>
    <rPh sb="3" eb="5">
      <t>イジョウ</t>
    </rPh>
    <phoneticPr fontId="5"/>
  </si>
  <si>
    <t>　土　　　　木</t>
    <rPh sb="1" eb="7">
      <t>ドボク</t>
    </rPh>
    <phoneticPr fontId="5"/>
  </si>
  <si>
    <t>　土木工事業</t>
    <rPh sb="1" eb="3">
      <t>ドボク</t>
    </rPh>
    <rPh sb="3" eb="5">
      <t>コウジ</t>
    </rPh>
    <rPh sb="5" eb="6">
      <t>ギョウ</t>
    </rPh>
    <phoneticPr fontId="5"/>
  </si>
  <si>
    <t>　ほ装工事業</t>
    <rPh sb="1" eb="3">
      <t>ホソウ</t>
    </rPh>
    <rPh sb="3" eb="5">
      <t>コウジ</t>
    </rPh>
    <rPh sb="5" eb="6">
      <t>ギョウ</t>
    </rPh>
    <phoneticPr fontId="5"/>
  </si>
  <si>
    <t>　造園工事業</t>
    <rPh sb="1" eb="3">
      <t>ゾウエン</t>
    </rPh>
    <rPh sb="3" eb="5">
      <t>コウジ</t>
    </rPh>
    <rPh sb="5" eb="6">
      <t>ギョウ</t>
    </rPh>
    <phoneticPr fontId="5"/>
  </si>
  <si>
    <t>水道施設工事業　　</t>
    <rPh sb="0" eb="4">
      <t>スイド</t>
    </rPh>
    <rPh sb="4" eb="6">
      <t>コウジ</t>
    </rPh>
    <rPh sb="6" eb="7">
      <t>ギョウ</t>
    </rPh>
    <phoneticPr fontId="5"/>
  </si>
  <si>
    <t>小　　　計</t>
    <rPh sb="0" eb="5">
      <t>ショウケイ</t>
    </rPh>
    <phoneticPr fontId="5"/>
  </si>
  <si>
    <t>　建築工事業</t>
    <rPh sb="1" eb="3">
      <t>ケンチク</t>
    </rPh>
    <rPh sb="3" eb="5">
      <t>コウジ</t>
    </rPh>
    <rPh sb="5" eb="6">
      <t>ギョウ</t>
    </rPh>
    <phoneticPr fontId="5"/>
  </si>
  <si>
    <t>　大工工事業</t>
    <rPh sb="1" eb="3">
      <t>ダイク</t>
    </rPh>
    <rPh sb="3" eb="5">
      <t>コウジ</t>
    </rPh>
    <rPh sb="5" eb="6">
      <t>ギョウ</t>
    </rPh>
    <phoneticPr fontId="5"/>
  </si>
  <si>
    <t>コンクリート工事業　とび・土工・</t>
    <rPh sb="6" eb="8">
      <t>コウジ</t>
    </rPh>
    <rPh sb="8" eb="9">
      <t>ギョウ</t>
    </rPh>
    <rPh sb="13" eb="14">
      <t>ド</t>
    </rPh>
    <phoneticPr fontId="5"/>
  </si>
  <si>
    <t>　鋼構造物工事業</t>
    <rPh sb="1" eb="2">
      <t>コウ</t>
    </rPh>
    <rPh sb="2" eb="5">
      <t>コウゾウブツ</t>
    </rPh>
    <rPh sb="5" eb="7">
      <t>コウジ</t>
    </rPh>
    <rPh sb="7" eb="8">
      <t>ギョウ</t>
    </rPh>
    <phoneticPr fontId="5"/>
  </si>
  <si>
    <t>　鉄筋工事業</t>
    <rPh sb="1" eb="3">
      <t>テッキン</t>
    </rPh>
    <rPh sb="3" eb="5">
      <t>コウジ</t>
    </rPh>
    <rPh sb="5" eb="6">
      <t>ギョウ</t>
    </rPh>
    <phoneticPr fontId="5"/>
  </si>
  <si>
    <t>　解体工事業</t>
    <phoneticPr fontId="5"/>
  </si>
  <si>
    <t>　左官工事業</t>
    <rPh sb="1" eb="3">
      <t>サカン</t>
    </rPh>
    <rPh sb="3" eb="5">
      <t>コウジ</t>
    </rPh>
    <rPh sb="5" eb="6">
      <t>ギョウ</t>
    </rPh>
    <phoneticPr fontId="5"/>
  </si>
  <si>
    <t>　職 　　別</t>
    <rPh sb="1" eb="2">
      <t>ショク</t>
    </rPh>
    <rPh sb="5" eb="6">
      <t>ベツ</t>
    </rPh>
    <phoneticPr fontId="5"/>
  </si>
  <si>
    <t>　石工事業</t>
    <rPh sb="1" eb="2">
      <t>イシ</t>
    </rPh>
    <rPh sb="2" eb="4">
      <t>コウジ</t>
    </rPh>
    <rPh sb="4" eb="5">
      <t>ギョウ</t>
    </rPh>
    <phoneticPr fontId="5"/>
  </si>
  <si>
    <t>　屋根工事業</t>
    <rPh sb="1" eb="3">
      <t>ヤネ</t>
    </rPh>
    <rPh sb="3" eb="5">
      <t>コウジ</t>
    </rPh>
    <rPh sb="5" eb="6">
      <t>ギョウ</t>
    </rPh>
    <phoneticPr fontId="5"/>
  </si>
  <si>
    <t>　ブロック工事業　　　　　　タイル・れんが・</t>
    <rPh sb="5" eb="7">
      <t>コウジ</t>
    </rPh>
    <rPh sb="7" eb="8">
      <t>ギョウ</t>
    </rPh>
    <phoneticPr fontId="5"/>
  </si>
  <si>
    <t>　板金工事業</t>
    <rPh sb="1" eb="3">
      <t>バンキン</t>
    </rPh>
    <rPh sb="3" eb="5">
      <t>コウジ</t>
    </rPh>
    <rPh sb="5" eb="6">
      <t>ギョウ</t>
    </rPh>
    <phoneticPr fontId="5"/>
  </si>
  <si>
    <t>　塗装工事業</t>
    <rPh sb="1" eb="3">
      <t>トソウ</t>
    </rPh>
    <rPh sb="3" eb="5">
      <t>コウジ</t>
    </rPh>
    <rPh sb="5" eb="6">
      <t>ギョウ</t>
    </rPh>
    <phoneticPr fontId="5"/>
  </si>
  <si>
    <t>　防水工事業</t>
    <rPh sb="1" eb="3">
      <t>ボウスイ</t>
    </rPh>
    <rPh sb="3" eb="6">
      <t>コージ</t>
    </rPh>
    <phoneticPr fontId="5"/>
  </si>
  <si>
    <t>　内装仕上工事業</t>
    <rPh sb="1" eb="3">
      <t>ナイソウ</t>
    </rPh>
    <rPh sb="3" eb="5">
      <t>シアゲ</t>
    </rPh>
    <rPh sb="5" eb="8">
      <t>コージ</t>
    </rPh>
    <phoneticPr fontId="5"/>
  </si>
  <si>
    <t>　職　　　別</t>
    <rPh sb="1" eb="2">
      <t>ショク</t>
    </rPh>
    <rPh sb="5" eb="6">
      <t>ベツ</t>
    </rPh>
    <phoneticPr fontId="5"/>
  </si>
  <si>
    <t>　建具工事業</t>
    <rPh sb="1" eb="3">
      <t>ケング</t>
    </rPh>
    <rPh sb="3" eb="5">
      <t>コウジ</t>
    </rPh>
    <rPh sb="5" eb="6">
      <t>ギョウ</t>
    </rPh>
    <phoneticPr fontId="5"/>
  </si>
  <si>
    <t>　電気工事業</t>
    <rPh sb="1" eb="3">
      <t>デンキ</t>
    </rPh>
    <rPh sb="3" eb="5">
      <t>コウジ</t>
    </rPh>
    <rPh sb="5" eb="6">
      <t>ギョウ</t>
    </rPh>
    <phoneticPr fontId="5"/>
  </si>
  <si>
    <t>　管工事業</t>
    <rPh sb="1" eb="2">
      <t>クダ</t>
    </rPh>
    <rPh sb="2" eb="4">
      <t>コウジ</t>
    </rPh>
    <rPh sb="4" eb="5">
      <t>ギョウ</t>
    </rPh>
    <phoneticPr fontId="5"/>
  </si>
  <si>
    <t>　熱絶縁工事業</t>
    <rPh sb="1" eb="2">
      <t>ネツ</t>
    </rPh>
    <rPh sb="2" eb="4">
      <t>ゼツエン</t>
    </rPh>
    <rPh sb="4" eb="6">
      <t>コウジ</t>
    </rPh>
    <rPh sb="6" eb="7">
      <t>ギョウ</t>
    </rPh>
    <phoneticPr fontId="5"/>
  </si>
  <si>
    <t>　電気通信工事業</t>
    <rPh sb="1" eb="3">
      <t>デンキ</t>
    </rPh>
    <rPh sb="3" eb="5">
      <t>ツウシン</t>
    </rPh>
    <rPh sb="5" eb="7">
      <t>コウジ</t>
    </rPh>
    <rPh sb="7" eb="8">
      <t>ギョウ</t>
    </rPh>
    <phoneticPr fontId="5"/>
  </si>
  <si>
    <t>　さく井工事業</t>
    <rPh sb="3" eb="4">
      <t>イ</t>
    </rPh>
    <rPh sb="4" eb="6">
      <t>コウジ</t>
    </rPh>
    <rPh sb="6" eb="7">
      <t>ギョウ</t>
    </rPh>
    <phoneticPr fontId="5"/>
  </si>
  <si>
    <t>　消防施設工事業</t>
    <rPh sb="1" eb="3">
      <t>ショウボウ</t>
    </rPh>
    <rPh sb="3" eb="5">
      <t>シセツ</t>
    </rPh>
    <rPh sb="5" eb="7">
      <t>コウジ</t>
    </rPh>
    <rPh sb="7" eb="8">
      <t>ギョウ</t>
    </rPh>
    <phoneticPr fontId="5"/>
  </si>
  <si>
    <t>増　　減</t>
    <rPh sb="0" eb="1">
      <t>ゾウ</t>
    </rPh>
    <rPh sb="3" eb="4">
      <t>ゲン</t>
    </rPh>
    <phoneticPr fontId="5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</si>
  <si>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</si>
  <si>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</si>
  <si>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</si>
  <si>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</si>
  <si>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</si>
  <si>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</si>
  <si>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1. 下請比率上位1社とは、最も取引高の高い建設業者1社から請け負った下請け完成工事高の占める割合</t>
    <rPh sb="3" eb="5">
      <t>シタウケ</t>
    </rPh>
    <rPh sb="5" eb="7">
      <t>ヒリツ</t>
    </rPh>
    <rPh sb="7" eb="9">
      <t>ジョウイ</t>
    </rPh>
    <rPh sb="9" eb="11">
      <t>１シャ</t>
    </rPh>
    <rPh sb="14" eb="15">
      <t>モット</t>
    </rPh>
    <rPh sb="16" eb="18">
      <t>トリヒキ</t>
    </rPh>
    <rPh sb="18" eb="19">
      <t>ダカ</t>
    </rPh>
    <rPh sb="20" eb="21">
      <t>タカ</t>
    </rPh>
    <rPh sb="22" eb="25">
      <t>ケンセツギョウ</t>
    </rPh>
    <rPh sb="25" eb="26">
      <t>シャ</t>
    </rPh>
    <rPh sb="26" eb="28">
      <t>１シャ</t>
    </rPh>
    <rPh sb="30" eb="33">
      <t>ウケオ</t>
    </rPh>
    <rPh sb="35" eb="37">
      <t>シタウ</t>
    </rPh>
    <rPh sb="38" eb="40">
      <t>カンセイ</t>
    </rPh>
    <rPh sb="40" eb="42">
      <t>コウジ</t>
    </rPh>
    <rPh sb="42" eb="43">
      <t>ダカ</t>
    </rPh>
    <rPh sb="44" eb="45">
      <t>シ</t>
    </rPh>
    <rPh sb="47" eb="49">
      <t>ワリアイ</t>
    </rPh>
    <phoneticPr fontId="5"/>
  </si>
  <si>
    <t>表2－8－2　特定業者への専属状況（下請比率上位1社）（経年変化）（下請完工高のある企業のみ対象）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ケイネン</t>
    </rPh>
    <rPh sb="30" eb="32">
      <t>ヘンカ</t>
    </rPh>
    <rPh sb="34" eb="36">
      <t>シタヒ</t>
    </rPh>
    <rPh sb="36" eb="39">
      <t>カンコウダカ</t>
    </rPh>
    <rPh sb="42" eb="44">
      <t>キギョウ</t>
    </rPh>
    <rPh sb="46" eb="48">
      <t>タイショウ</t>
    </rPh>
    <phoneticPr fontId="5"/>
  </si>
  <si>
    <t>一般土木建築</t>
    <phoneticPr fontId="5"/>
  </si>
  <si>
    <t>１０％以上３０％未満</t>
    <rPh sb="3" eb="5">
      <t>イジョウ</t>
    </rPh>
    <rPh sb="8" eb="10">
      <t>ミマン</t>
    </rPh>
    <phoneticPr fontId="5"/>
  </si>
  <si>
    <t>３０％以上５０％未満</t>
    <rPh sb="3" eb="5">
      <t>イジョウ</t>
    </rPh>
    <rPh sb="8" eb="10">
      <t>ミマン</t>
    </rPh>
    <phoneticPr fontId="5"/>
  </si>
  <si>
    <t>５０％以上７０％未満</t>
    <rPh sb="3" eb="5">
      <t>イジョウ</t>
    </rPh>
    <rPh sb="8" eb="10">
      <t>ミマン</t>
    </rPh>
    <phoneticPr fontId="5"/>
  </si>
  <si>
    <t>-</t>
    <phoneticPr fontId="5"/>
  </si>
  <si>
    <t>-</t>
    <phoneticPr fontId="5"/>
  </si>
  <si>
    <t>土　　　木</t>
    <rPh sb="0" eb="5">
      <t>ドボク</t>
    </rPh>
    <phoneticPr fontId="5"/>
  </si>
  <si>
    <t>-</t>
    <phoneticPr fontId="5"/>
  </si>
  <si>
    <t>建　　　築</t>
    <rPh sb="0" eb="5">
      <t>ケンチク</t>
    </rPh>
    <phoneticPr fontId="5"/>
  </si>
  <si>
    <t>-</t>
    <phoneticPr fontId="5"/>
  </si>
  <si>
    <t>-</t>
    <phoneticPr fontId="5"/>
  </si>
  <si>
    <t>-</t>
    <phoneticPr fontId="5"/>
  </si>
  <si>
    <t>職   別</t>
    <rPh sb="0" eb="5">
      <t>ショクベツ</t>
    </rPh>
    <phoneticPr fontId="5"/>
  </si>
  <si>
    <t>-</t>
    <phoneticPr fontId="5"/>
  </si>
  <si>
    <t>設　　　備</t>
    <rPh sb="0" eb="5">
      <t>セツビ</t>
    </rPh>
    <phoneticPr fontId="5"/>
  </si>
  <si>
    <t>-</t>
    <phoneticPr fontId="5"/>
  </si>
  <si>
    <t>表2－8－3　特定業者への専属状況（下請比率上位１社）（下請比率、次数別集計）（下請完工高のある企業のみ対象）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シタウケ</t>
    </rPh>
    <rPh sb="30" eb="32">
      <t>ヒリツ</t>
    </rPh>
    <rPh sb="33" eb="35">
      <t>ジスウ</t>
    </rPh>
    <rPh sb="35" eb="36">
      <t>ベツ</t>
    </rPh>
    <rPh sb="36" eb="38">
      <t>シュウケイ</t>
    </rPh>
    <rPh sb="40" eb="42">
      <t>シタヒ</t>
    </rPh>
    <rPh sb="42" eb="45">
      <t>カンコウダカ</t>
    </rPh>
    <rPh sb="48" eb="50">
      <t>キギョウ</t>
    </rPh>
    <rPh sb="52" eb="54">
      <t>タイショウ</t>
    </rPh>
    <phoneticPr fontId="5"/>
  </si>
  <si>
    <t>（概要）</t>
    <rPh sb="1" eb="3">
      <t>ガイヨウ</t>
    </rPh>
    <phoneticPr fontId="5"/>
  </si>
  <si>
    <t>下請比率、次数</t>
    <rPh sb="0" eb="4">
      <t>シタヒ</t>
    </rPh>
    <rPh sb="5" eb="7">
      <t>ジスウ</t>
    </rPh>
    <phoneticPr fontId="5"/>
  </si>
  <si>
    <t>０％超　　　　　　　５０％未満</t>
    <rPh sb="2" eb="3">
      <t>コ</t>
    </rPh>
    <rPh sb="13" eb="15">
      <t>ミマン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</si>
  <si>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</si>
  <si>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コ</t>
    </rPh>
    <rPh sb="6" eb="8">
      <t>ミマン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</si>
  <si>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</si>
  <si>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</si>
  <si>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</si>
  <si>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</si>
  <si>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</si>
  <si>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合　　計</t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</si>
  <si>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</si>
  <si>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</si>
  <si>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</si>
  <si>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</si>
  <si>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合　　　　　計</t>
    <rPh sb="0" eb="7">
      <t>ゴウケイ</t>
    </rPh>
    <phoneticPr fontId="5"/>
  </si>
  <si>
    <t>小　　計</t>
    <phoneticPr fontId="3"/>
  </si>
  <si>
    <t>合　　計</t>
    <phoneticPr fontId="5"/>
  </si>
  <si>
    <t>表2－8－4　特定業者への専属状況（下請比率上位２社）（下請完工高のある企業のみ対象）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シタヒ</t>
    </rPh>
    <rPh sb="30" eb="33">
      <t>カンコウダカ</t>
    </rPh>
    <rPh sb="36" eb="38">
      <t>キギョウ</t>
    </rPh>
    <rPh sb="40" eb="42">
      <t>タイショウ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</si>
  <si>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</si>
  <si>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</si>
  <si>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</si>
  <si>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</si>
  <si>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</si>
  <si>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</si>
  <si>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</si>
  <si>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</si>
  <si>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</si>
  <si>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10億円以上</t>
    <phoneticPr fontId="5"/>
  </si>
  <si>
    <t>　一般土木建築</t>
    <phoneticPr fontId="5"/>
  </si>
  <si>
    <t>一般土木建築工事業</t>
    <phoneticPr fontId="5"/>
  </si>
  <si>
    <t>　　土　　　　　木</t>
    <rPh sb="2" eb="9">
      <t>ドボク</t>
    </rPh>
    <phoneticPr fontId="5"/>
  </si>
  <si>
    <t>　　建　　　　　築</t>
    <rPh sb="2" eb="9">
      <t>ケンチク</t>
    </rPh>
    <phoneticPr fontId="5"/>
  </si>
  <si>
    <t>　木造建築工事業</t>
    <rPh sb="1" eb="3">
      <t>モクゾウ</t>
    </rPh>
    <rPh sb="3" eb="5">
      <t>ケンチク</t>
    </rPh>
    <rPh sb="5" eb="7">
      <t>コウジ</t>
    </rPh>
    <rPh sb="7" eb="8">
      <t>ギョウ</t>
    </rPh>
    <phoneticPr fontId="5"/>
  </si>
  <si>
    <t>小　　　計</t>
    <phoneticPr fontId="3"/>
  </si>
  <si>
    <t>　　職　　　　　別</t>
    <rPh sb="2" eb="9">
      <t>ショクベツ</t>
    </rPh>
    <phoneticPr fontId="5"/>
  </si>
  <si>
    <t>コンクリート工事業
とび・土工・</t>
    <rPh sb="6" eb="8">
      <t>コウジ</t>
    </rPh>
    <rPh sb="8" eb="9">
      <t>ギョウ</t>
    </rPh>
    <rPh sb="13" eb="14">
      <t>ド</t>
    </rPh>
    <phoneticPr fontId="5"/>
  </si>
  <si>
    <t>　解体工事業</t>
    <phoneticPr fontId="5"/>
  </si>
  <si>
    <t>　　職　　　　　別</t>
    <rPh sb="2" eb="3">
      <t>ショク</t>
    </rPh>
    <rPh sb="8" eb="9">
      <t>ベツ</t>
    </rPh>
    <phoneticPr fontId="5"/>
  </si>
  <si>
    <t>　ガラス工事業</t>
    <rPh sb="4" eb="6">
      <t>コウジ</t>
    </rPh>
    <rPh sb="6" eb="7">
      <t>ギョウ</t>
    </rPh>
    <phoneticPr fontId="5"/>
  </si>
  <si>
    <t>　　設　　　　　備</t>
    <rPh sb="2" eb="9">
      <t>セツビ</t>
    </rPh>
    <phoneticPr fontId="5"/>
  </si>
  <si>
    <t>1. 下請比率上位2社とは、最も取引高の高い建設業者2社から請け負った下請け完成工事高の占める割合</t>
    <rPh sb="3" eb="5">
      <t>シタウケ</t>
    </rPh>
    <rPh sb="5" eb="7">
      <t>ヒリツ</t>
    </rPh>
    <rPh sb="7" eb="9">
      <t>ジョウイ</t>
    </rPh>
    <rPh sb="10" eb="11">
      <t>１シャ</t>
    </rPh>
    <rPh sb="14" eb="15">
      <t>モット</t>
    </rPh>
    <rPh sb="16" eb="18">
      <t>トリヒキ</t>
    </rPh>
    <rPh sb="18" eb="19">
      <t>ダカ</t>
    </rPh>
    <rPh sb="20" eb="21">
      <t>タカ</t>
    </rPh>
    <rPh sb="22" eb="25">
      <t>ケンセツギョウ</t>
    </rPh>
    <rPh sb="25" eb="26">
      <t>シャ</t>
    </rPh>
    <rPh sb="27" eb="28">
      <t>１シャ</t>
    </rPh>
    <rPh sb="30" eb="33">
      <t>ウケオ</t>
    </rPh>
    <rPh sb="35" eb="37">
      <t>シタウ</t>
    </rPh>
    <rPh sb="38" eb="40">
      <t>カンセイ</t>
    </rPh>
    <rPh sb="40" eb="42">
      <t>コウジ</t>
    </rPh>
    <rPh sb="42" eb="43">
      <t>ダカ</t>
    </rPh>
    <rPh sb="44" eb="45">
      <t>シ</t>
    </rPh>
    <rPh sb="47" eb="49">
      <t>ワリアイ</t>
    </rPh>
    <phoneticPr fontId="5"/>
  </si>
  <si>
    <t>表2－8－5　特定業者への専属状況（下請比率上位２社）（下請比率、次数別集計）（下請完工高のある企業のみ対象）</t>
    <rPh sb="0" eb="1">
      <t>ヒョウ</t>
    </rPh>
    <rPh sb="7" eb="9">
      <t>トクテイ</t>
    </rPh>
    <rPh sb="9" eb="11">
      <t>ギョウシャ</t>
    </rPh>
    <rPh sb="13" eb="15">
      <t>センゾク</t>
    </rPh>
    <rPh sb="15" eb="17">
      <t>ジョウキョウ</t>
    </rPh>
    <rPh sb="18" eb="20">
      <t>シタウケ</t>
    </rPh>
    <rPh sb="20" eb="22">
      <t>ヒリツ</t>
    </rPh>
    <rPh sb="22" eb="24">
      <t>ジョウイ</t>
    </rPh>
    <rPh sb="25" eb="26">
      <t>シャ</t>
    </rPh>
    <rPh sb="28" eb="30">
      <t>シタウケ</t>
    </rPh>
    <rPh sb="30" eb="32">
      <t>ヒリツ</t>
    </rPh>
    <rPh sb="33" eb="35">
      <t>ジスウ</t>
    </rPh>
    <rPh sb="35" eb="36">
      <t>ベツ</t>
    </rPh>
    <rPh sb="36" eb="38">
      <t>シュウケイ</t>
    </rPh>
    <rPh sb="40" eb="42">
      <t>シタヒ</t>
    </rPh>
    <rPh sb="42" eb="45">
      <t>カンコウダカ</t>
    </rPh>
    <rPh sb="48" eb="50">
      <t>キギョウ</t>
    </rPh>
    <rPh sb="52" eb="54">
      <t>タイショウ</t>
    </rPh>
    <phoneticPr fontId="5"/>
  </si>
  <si>
    <t>合　　計</t>
    <phoneticPr fontId="5"/>
  </si>
  <si>
    <t>１００％</t>
    <phoneticPr fontId="5"/>
  </si>
  <si>
    <t>R1年度</t>
    <rPh sb="2" eb="4">
      <t>ネンド</t>
    </rPh>
    <phoneticPr fontId="5"/>
  </si>
  <si>
    <t>R06年度</t>
    <phoneticPr fontId="4"/>
  </si>
  <si>
    <t>H20年度</t>
  </si>
  <si>
    <t>増減</t>
  </si>
  <si>
    <t>H17年度</t>
  </si>
  <si>
    <t>H23年度</t>
  </si>
  <si>
    <t>H26年度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</si>
</sst>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&quot;▲ &quot;#,##0.0"/>
    <numFmt numFmtId="178" formatCode="#,##0_ "/>
    <numFmt numFmtId="179" formatCode="\(0.0\)"/>
    <numFmt numFmtId="181" formatCode="[Black]\(#,##0.0\)"/>
    <numFmt numFmtId="182" formatCode="#,##0;&quot;▲ &quot;#,##0"/>
    <numFmt numFmtId="183" formatCode="0_ "/>
  </numFmts>
  <fonts count="14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1" fillId="0" borderId="0"/>
    <xf numFmtId="38" fontId="11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1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center" vertical="center" wrapText="1"/>
    </xf>
    <xf numFmtId="176" fontId="7" fillId="0" borderId="10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vertical="center"/>
    </xf>
    <xf numFmtId="178" fontId="6" fillId="0" borderId="0" xfId="1" quotePrefix="1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6" xfId="3" applyNumberFormat="1" applyFont="1" applyBorder="1" applyAlignment="1">
      <alignment vertical="center"/>
    </xf>
    <xf numFmtId="176" fontId="6" fillId="0" borderId="1" xfId="3" applyNumberFormat="1" applyFont="1" applyBorder="1" applyAlignment="1">
      <alignment vertical="center"/>
    </xf>
    <xf numFmtId="176" fontId="6" fillId="0" borderId="7" xfId="3" applyNumberFormat="1" applyFont="1" applyBorder="1" applyAlignment="1">
      <alignment vertical="center"/>
    </xf>
    <xf numFmtId="176" fontId="6" fillId="0" borderId="10" xfId="3" applyNumberFormat="1" applyFont="1" applyBorder="1" applyAlignment="1">
      <alignment vertical="center" shrinkToFit="1"/>
    </xf>
    <xf numFmtId="176" fontId="6" fillId="0" borderId="12" xfId="3" applyNumberFormat="1" applyFont="1" applyBorder="1" applyAlignment="1">
      <alignment vertical="center" shrinkToFit="1"/>
    </xf>
    <xf numFmtId="176" fontId="6" fillId="0" borderId="14" xfId="3" applyNumberFormat="1" applyFont="1" applyBorder="1" applyAlignment="1">
      <alignment vertical="center" shrinkToFit="1"/>
    </xf>
    <xf numFmtId="0" fontId="2" fillId="0" borderId="0" xfId="1"/>
    <xf numFmtId="0" fontId="6" fillId="0" borderId="0" xfId="3" applyFont="1"/>
    <xf numFmtId="176" fontId="7" fillId="0" borderId="19" xfId="3" applyNumberFormat="1" applyFont="1" applyBorder="1" applyAlignment="1">
      <alignment vertical="center"/>
    </xf>
    <xf numFmtId="176" fontId="7" fillId="0" borderId="12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0" fontId="6" fillId="0" borderId="0" xfId="3" applyFont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7" fillId="0" borderId="37" xfId="1" applyNumberFormat="1" applyFont="1" applyBorder="1" applyAlignment="1">
      <alignment vertical="center"/>
    </xf>
    <xf numFmtId="0" fontId="7" fillId="0" borderId="18" xfId="1" applyFont="1" applyBorder="1" applyAlignment="1">
      <alignment vertical="top" textRotation="255" wrapText="1"/>
    </xf>
    <xf numFmtId="0" fontId="2" fillId="0" borderId="18" xfId="1" applyBorder="1" applyAlignment="1">
      <alignment vertical="top" textRotation="255" wrapText="1"/>
    </xf>
    <xf numFmtId="0" fontId="2" fillId="0" borderId="18" xfId="1" applyBorder="1" applyAlignment="1">
      <alignment horizontal="center" vertical="top" textRotation="255"/>
    </xf>
    <xf numFmtId="176" fontId="6" fillId="0" borderId="9" xfId="3" applyNumberFormat="1" applyFont="1" applyBorder="1" applyAlignment="1">
      <alignment horizontal="center" vertical="center" wrapText="1"/>
    </xf>
    <xf numFmtId="176" fontId="6" fillId="0" borderId="0" xfId="3" applyNumberFormat="1" applyFont="1" applyAlignment="1">
      <alignment horizontal="center" vertical="center" wrapText="1"/>
    </xf>
    <xf numFmtId="176" fontId="7" fillId="0" borderId="10" xfId="3" applyNumberFormat="1" applyFont="1" applyBorder="1" applyAlignment="1">
      <alignment vertical="center"/>
    </xf>
    <xf numFmtId="181" fontId="6" fillId="0" borderId="0" xfId="1" applyNumberFormat="1" applyFont="1" applyAlignment="1">
      <alignment vertical="center"/>
    </xf>
    <xf numFmtId="176" fontId="7" fillId="0" borderId="24" xfId="1" applyNumberFormat="1" applyFont="1" applyBorder="1" applyAlignment="1">
      <alignment horizontal="right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0" fontId="2" fillId="0" borderId="9" xfId="1" applyBorder="1" applyAlignment="1">
      <alignment vertical="top"/>
    </xf>
    <xf numFmtId="0" fontId="7" fillId="0" borderId="18" xfId="1" applyFont="1" applyBorder="1" applyAlignment="1">
      <alignment vertical="top"/>
    </xf>
    <xf numFmtId="176" fontId="7" fillId="0" borderId="18" xfId="1" applyNumberFormat="1" applyFont="1" applyBorder="1" applyAlignment="1">
      <alignment vertical="top"/>
    </xf>
    <xf numFmtId="0" fontId="7" fillId="0" borderId="9" xfId="1" applyFont="1" applyBorder="1" applyAlignment="1">
      <alignment vertical="top" textRotation="255" wrapText="1"/>
    </xf>
    <xf numFmtId="176" fontId="7" fillId="0" borderId="9" xfId="1" applyNumberFormat="1" applyFont="1" applyBorder="1" applyAlignment="1">
      <alignment vertical="top"/>
    </xf>
    <xf numFmtId="0" fontId="7" fillId="0" borderId="18" xfId="1" applyFont="1" applyBorder="1" applyAlignment="1">
      <alignment horizontal="center" vertical="top" textRotation="255"/>
    </xf>
    <xf numFmtId="176" fontId="7" fillId="0" borderId="18" xfId="1" applyNumberFormat="1" applyFont="1" applyBorder="1" applyAlignment="1">
      <alignment vertical="top" textRotation="255" wrapText="1"/>
    </xf>
    <xf numFmtId="176" fontId="13" fillId="0" borderId="0" xfId="3" applyNumberFormat="1" applyFont="1" applyAlignment="1">
      <alignment vertical="center"/>
    </xf>
    <xf numFmtId="178" fontId="6" fillId="0" borderId="0" xfId="3" applyNumberFormat="1" applyFont="1" applyAlignment="1">
      <alignment vertical="center"/>
    </xf>
    <xf numFmtId="0" fontId="6" fillId="0" borderId="0" xfId="3" applyFont="1" applyAlignment="1">
      <alignment horizontal="right"/>
    </xf>
    <xf numFmtId="176" fontId="6" fillId="0" borderId="8" xfId="3" applyNumberFormat="1" applyFont="1" applyBorder="1" applyAlignment="1">
      <alignment horizontal="right" vertical="center"/>
    </xf>
    <xf numFmtId="176" fontId="6" fillId="0" borderId="18" xfId="3" applyNumberFormat="1" applyFont="1" applyBorder="1" applyAlignment="1">
      <alignment vertical="center"/>
    </xf>
    <xf numFmtId="176" fontId="6" fillId="0" borderId="7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>
      <alignment horizontal="center" vertical="center" wrapText="1"/>
    </xf>
    <xf numFmtId="0" fontId="6" fillId="0" borderId="7" xfId="3" applyFont="1" applyBorder="1" applyAlignment="1">
      <alignment vertical="center"/>
    </xf>
    <xf numFmtId="0" fontId="6" fillId="0" borderId="8" xfId="3" applyFont="1" applyBorder="1" applyAlignment="1">
      <alignment vertical="center"/>
    </xf>
    <xf numFmtId="176" fontId="6" fillId="0" borderId="9" xfId="3" applyNumberFormat="1" applyFont="1" applyBorder="1" applyAlignment="1">
      <alignment horizontal="center" vertical="center" shrinkToFit="1"/>
    </xf>
    <xf numFmtId="176" fontId="7" fillId="0" borderId="36" xfId="3" applyNumberFormat="1" applyFont="1" applyBorder="1" applyAlignment="1">
      <alignment horizontal="center" vertical="center"/>
    </xf>
    <xf numFmtId="176" fontId="6" fillId="0" borderId="21" xfId="3" applyNumberFormat="1" applyFont="1" applyBorder="1" applyAlignment="1">
      <alignment horizontal="center" vertical="center" shrinkToFit="1"/>
    </xf>
    <xf numFmtId="176" fontId="6" fillId="0" borderId="19" xfId="3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vertical="center" wrapText="1"/>
    </xf>
    <xf numFmtId="0" fontId="2" fillId="0" borderId="18" xfId="1" applyBorder="1" applyAlignment="1">
      <alignment vertical="top"/>
    </xf>
    <xf numFmtId="176" fontId="7" fillId="0" borderId="7" xfId="1" applyNumberFormat="1" applyFont="1" applyBorder="1" applyAlignment="1">
      <alignment horizontal="center" vertical="center" textRotation="255" wrapText="1"/>
    </xf>
    <xf numFmtId="0" fontId="2" fillId="0" borderId="7" xfId="1" applyBorder="1" applyAlignment="1">
      <alignment horizontal="center" vertical="center" textRotation="255" wrapText="1"/>
    </xf>
    <xf numFmtId="181" fontId="6" fillId="0" borderId="0" xfId="1" quotePrefix="1" applyNumberFormat="1" applyFont="1" applyAlignment="1">
      <alignment vertical="center"/>
    </xf>
    <xf numFmtId="179" fontId="7" fillId="0" borderId="32" xfId="1" applyNumberFormat="1" applyFont="1" applyBorder="1" applyAlignment="1">
      <alignment vertical="center" shrinkToFit="1"/>
    </xf>
    <xf numFmtId="179" fontId="7" fillId="0" borderId="28" xfId="1" applyNumberFormat="1" applyFont="1" applyBorder="1" applyAlignment="1">
      <alignment vertical="center" shrinkToFit="1"/>
    </xf>
    <xf numFmtId="179" fontId="7" fillId="0" borderId="26" xfId="1" applyNumberFormat="1" applyFont="1" applyBorder="1" applyAlignment="1">
      <alignment vertical="center" shrinkToFit="1"/>
    </xf>
    <xf numFmtId="179" fontId="7" fillId="0" borderId="22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8" fontId="7" fillId="0" borderId="13" xfId="1" applyNumberFormat="1" applyFont="1" applyBorder="1" applyAlignment="1">
      <alignment vertical="center" shrinkToFit="1"/>
    </xf>
    <xf numFmtId="178" fontId="7" fillId="0" borderId="16" xfId="1" applyNumberFormat="1" applyFont="1" applyBorder="1" applyAlignment="1">
      <alignment vertical="center" shrinkToFit="1"/>
    </xf>
    <xf numFmtId="178" fontId="7" fillId="0" borderId="38" xfId="1" applyNumberFormat="1" applyFont="1" applyBorder="1" applyAlignment="1">
      <alignment vertical="center" shrinkToFit="1"/>
    </xf>
    <xf numFmtId="182" fontId="7" fillId="0" borderId="25" xfId="1" applyNumberFormat="1" applyFont="1" applyBorder="1" applyAlignment="1">
      <alignment vertical="center" shrinkToFit="1"/>
    </xf>
    <xf numFmtId="181" fontId="7" fillId="0" borderId="26" xfId="1" applyNumberFormat="1" applyFont="1" applyBorder="1" applyAlignment="1">
      <alignment vertical="center" shrinkToFit="1"/>
    </xf>
    <xf numFmtId="182" fontId="7" fillId="0" borderId="27" xfId="1" applyNumberFormat="1" applyFont="1" applyBorder="1" applyAlignment="1">
      <alignment vertical="center" shrinkToFit="1"/>
    </xf>
    <xf numFmtId="181" fontId="7" fillId="0" borderId="28" xfId="1" applyNumberFormat="1" applyFont="1" applyBorder="1" applyAlignment="1">
      <alignment vertical="center" shrinkToFit="1"/>
    </xf>
    <xf numFmtId="182" fontId="7" fillId="0" borderId="29" xfId="1" applyNumberFormat="1" applyFont="1" applyBorder="1" applyAlignment="1">
      <alignment vertical="center" shrinkToFit="1"/>
    </xf>
    <xf numFmtId="181" fontId="7" fillId="0" borderId="30" xfId="1" applyNumberFormat="1" applyFont="1" applyBorder="1" applyAlignment="1">
      <alignment vertical="center" shrinkToFit="1"/>
    </xf>
    <xf numFmtId="182" fontId="7" fillId="0" borderId="23" xfId="1" applyNumberFormat="1" applyFont="1" applyBorder="1" applyAlignment="1">
      <alignment vertical="center" shrinkToFit="1"/>
    </xf>
    <xf numFmtId="181" fontId="7" fillId="0" borderId="17" xfId="1" applyNumberFormat="1" applyFont="1" applyBorder="1" applyAlignment="1">
      <alignment vertical="center" shrinkToFit="1"/>
    </xf>
    <xf numFmtId="182" fontId="7" fillId="0" borderId="27" xfId="1" applyNumberFormat="1" applyFont="1" applyBorder="1" applyAlignment="1">
      <alignment horizontal="right" vertical="center" shrinkToFit="1"/>
    </xf>
    <xf numFmtId="181" fontId="7" fillId="0" borderId="28" xfId="1" applyNumberFormat="1" applyFont="1" applyBorder="1" applyAlignment="1">
      <alignment horizontal="right" vertical="center" shrinkToFit="1"/>
    </xf>
    <xf numFmtId="182" fontId="7" fillId="0" borderId="23" xfId="1" applyNumberFormat="1" applyFont="1" applyBorder="1" applyAlignment="1">
      <alignment horizontal="right" vertical="center" shrinkToFit="1"/>
    </xf>
    <xf numFmtId="181" fontId="7" fillId="0" borderId="17" xfId="1" applyNumberFormat="1" applyFont="1" applyBorder="1" applyAlignment="1">
      <alignment horizontal="right" vertical="center" shrinkToFit="1"/>
    </xf>
    <xf numFmtId="182" fontId="7" fillId="0" borderId="31" xfId="1" applyNumberFormat="1" applyFont="1" applyBorder="1" applyAlignment="1">
      <alignment vertical="center" shrinkToFit="1"/>
    </xf>
    <xf numFmtId="181" fontId="7" fillId="0" borderId="32" xfId="1" applyNumberFormat="1" applyFont="1" applyBorder="1" applyAlignment="1">
      <alignment vertical="center" shrinkToFit="1"/>
    </xf>
    <xf numFmtId="182" fontId="7" fillId="0" borderId="25" xfId="1" applyNumberFormat="1" applyFont="1" applyBorder="1" applyAlignment="1">
      <alignment horizontal="right" vertical="center" shrinkToFit="1"/>
    </xf>
    <xf numFmtId="181" fontId="7" fillId="0" borderId="26" xfId="1" applyNumberFormat="1" applyFont="1" applyBorder="1" applyAlignment="1">
      <alignment horizontal="right" vertical="center" shrinkToFit="1"/>
    </xf>
    <xf numFmtId="182" fontId="7" fillId="0" borderId="34" xfId="1" applyNumberFormat="1" applyFont="1" applyBorder="1" applyAlignment="1">
      <alignment vertical="center" shrinkToFit="1"/>
    </xf>
    <xf numFmtId="181" fontId="7" fillId="0" borderId="35" xfId="1" applyNumberFormat="1" applyFont="1" applyBorder="1" applyAlignment="1">
      <alignment vertical="center" shrinkToFit="1"/>
    </xf>
    <xf numFmtId="176" fontId="7" fillId="0" borderId="32" xfId="1" applyNumberFormat="1" applyFont="1" applyBorder="1" applyAlignment="1">
      <alignment vertical="center" shrinkToFit="1"/>
    </xf>
    <xf numFmtId="176" fontId="7" fillId="0" borderId="28" xfId="1" applyNumberFormat="1" applyFont="1" applyBorder="1" applyAlignment="1">
      <alignment vertical="center" shrinkToFit="1"/>
    </xf>
    <xf numFmtId="176" fontId="7" fillId="0" borderId="30" xfId="1" applyNumberFormat="1" applyFont="1" applyBorder="1" applyAlignment="1">
      <alignment vertical="center" shrinkToFit="1"/>
    </xf>
    <xf numFmtId="181" fontId="7" fillId="0" borderId="17" xfId="1" applyNumberFormat="1" applyFont="1" applyBorder="1" applyAlignment="1">
      <alignment horizontal="center" vertical="center" shrinkToFit="1"/>
    </xf>
    <xf numFmtId="182" fontId="7" fillId="0" borderId="11" xfId="3" applyNumberFormat="1" applyFont="1" applyBorder="1" applyAlignment="1">
      <alignment vertical="center" shrinkToFit="1"/>
    </xf>
    <xf numFmtId="179" fontId="7" fillId="0" borderId="26" xfId="3" applyNumberFormat="1" applyFont="1" applyBorder="1" applyAlignment="1">
      <alignment vertical="center" shrinkToFit="1"/>
    </xf>
    <xf numFmtId="182" fontId="7" fillId="0" borderId="13" xfId="3" applyNumberFormat="1" applyFont="1" applyBorder="1" applyAlignment="1">
      <alignment vertical="center" shrinkToFit="1"/>
    </xf>
    <xf numFmtId="179" fontId="7" fillId="0" borderId="28" xfId="3" applyNumberFormat="1" applyFont="1" applyBorder="1" applyAlignment="1">
      <alignment vertical="center" shrinkToFit="1"/>
    </xf>
    <xf numFmtId="182" fontId="7" fillId="0" borderId="15" xfId="3" applyNumberFormat="1" applyFont="1" applyBorder="1" applyAlignment="1">
      <alignment vertical="center" shrinkToFit="1"/>
    </xf>
    <xf numFmtId="179" fontId="7" fillId="0" borderId="30" xfId="3" applyNumberFormat="1" applyFont="1" applyBorder="1" applyAlignment="1">
      <alignment vertical="center" shrinkToFit="1"/>
    </xf>
    <xf numFmtId="182" fontId="7" fillId="0" borderId="16" xfId="3" applyNumberFormat="1" applyFont="1" applyBorder="1" applyAlignment="1">
      <alignment vertical="center" shrinkToFit="1"/>
    </xf>
    <xf numFmtId="179" fontId="7" fillId="0" borderId="17" xfId="3" applyNumberFormat="1" applyFont="1" applyBorder="1" applyAlignment="1">
      <alignment vertical="center" shrinkToFit="1"/>
    </xf>
    <xf numFmtId="182" fontId="7" fillId="0" borderId="33" xfId="3" applyNumberFormat="1" applyFont="1" applyBorder="1" applyAlignment="1">
      <alignment vertical="center" shrinkToFit="1"/>
    </xf>
    <xf numFmtId="179" fontId="7" fillId="0" borderId="35" xfId="3" applyNumberFormat="1" applyFont="1" applyBorder="1" applyAlignment="1">
      <alignment vertical="center" shrinkToFit="1"/>
    </xf>
    <xf numFmtId="182" fontId="7" fillId="0" borderId="20" xfId="3" applyNumberFormat="1" applyFont="1" applyBorder="1" applyAlignment="1">
      <alignment vertical="center" shrinkToFit="1"/>
    </xf>
    <xf numFmtId="179" fontId="7" fillId="0" borderId="32" xfId="3" applyNumberFormat="1" applyFont="1" applyBorder="1" applyAlignment="1">
      <alignment vertical="center" shrinkToFit="1"/>
    </xf>
    <xf numFmtId="178" fontId="7" fillId="0" borderId="20" xfId="1" applyNumberFormat="1" applyFont="1" applyBorder="1" applyAlignment="1">
      <alignment vertical="center" shrinkToFit="1"/>
    </xf>
    <xf numFmtId="179" fontId="7" fillId="0" borderId="39" xfId="1" applyNumberFormat="1" applyFont="1" applyBorder="1" applyAlignment="1">
      <alignment vertical="center" shrinkToFit="1"/>
    </xf>
    <xf numFmtId="179" fontId="7" fillId="0" borderId="17" xfId="1" applyNumberFormat="1" applyFont="1" applyBorder="1" applyAlignment="1">
      <alignment vertical="center" shrinkToFit="1"/>
    </xf>
    <xf numFmtId="182" fontId="7" fillId="0" borderId="4" xfId="1" applyNumberFormat="1" applyFont="1" applyBorder="1" applyAlignment="1">
      <alignment vertical="center" shrinkToFit="1"/>
    </xf>
    <xf numFmtId="181" fontId="7" fillId="0" borderId="6" xfId="1" applyNumberFormat="1" applyFont="1" applyBorder="1" applyAlignment="1">
      <alignment vertical="center" shrinkToFit="1"/>
    </xf>
    <xf numFmtId="182" fontId="7" fillId="0" borderId="5" xfId="1" applyNumberFormat="1" applyFont="1" applyBorder="1" applyAlignment="1">
      <alignment vertical="center" shrinkToFit="1"/>
    </xf>
    <xf numFmtId="0" fontId="6" fillId="0" borderId="16" xfId="1" applyFont="1" applyBorder="1" applyAlignment="1">
      <alignment vertical="center"/>
    </xf>
    <xf numFmtId="0" fontId="6" fillId="0" borderId="23" xfId="1" applyFont="1" applyBorder="1" applyAlignment="1">
      <alignment vertical="center"/>
    </xf>
    <xf numFmtId="179" fontId="7" fillId="0" borderId="31" xfId="1" applyNumberFormat="1" applyFont="1" applyBorder="1" applyAlignment="1">
      <alignment vertical="center" shrinkToFit="1"/>
    </xf>
    <xf numFmtId="179" fontId="7" fillId="0" borderId="27" xfId="1" applyNumberFormat="1" applyFont="1" applyBorder="1" applyAlignment="1">
      <alignment vertical="center" shrinkToFit="1"/>
    </xf>
    <xf numFmtId="179" fontId="7" fillId="0" borderId="40" xfId="1" applyNumberFormat="1" applyFont="1" applyBorder="1" applyAlignment="1">
      <alignment vertical="center" shrinkToFit="1"/>
    </xf>
    <xf numFmtId="179" fontId="7" fillId="0" borderId="23" xfId="1" applyNumberFormat="1" applyFont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6" fillId="0" borderId="0" xfId="1" quotePrefix="1" applyFont="1" applyAlignment="1">
      <alignment horizontal="center" vertical="center"/>
    </xf>
    <xf numFmtId="179" fontId="7" fillId="0" borderId="25" xfId="1" applyNumberFormat="1" applyFont="1" applyBorder="1" applyAlignment="1">
      <alignment vertical="center" shrinkToFit="1"/>
    </xf>
    <xf numFmtId="183" fontId="7" fillId="0" borderId="20" xfId="1" applyNumberFormat="1" applyFont="1" applyBorder="1" applyAlignment="1">
      <alignment vertical="center" shrinkToFit="1"/>
    </xf>
    <xf numFmtId="183" fontId="7" fillId="0" borderId="13" xfId="1" applyNumberFormat="1" applyFont="1" applyBorder="1" applyAlignment="1">
      <alignment vertical="center" shrinkToFit="1"/>
    </xf>
    <xf numFmtId="183" fontId="7" fillId="0" borderId="38" xfId="1" applyNumberFormat="1" applyFont="1" applyBorder="1" applyAlignment="1">
      <alignment vertical="center" shrinkToFit="1"/>
    </xf>
    <xf numFmtId="176" fontId="7" fillId="0" borderId="16" xfId="1" applyNumberFormat="1" applyFont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33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11" fillId="0" borderId="24" xfId="3" applyBorder="1" applyAlignment="1">
      <alignment horizontal="center" vertical="center"/>
    </xf>
    <xf numFmtId="0" fontId="11" fillId="0" borderId="2" xfId="3" applyBorder="1" applyAlignment="1">
      <alignment horizontal="center" vertical="center"/>
    </xf>
    <xf numFmtId="176" fontId="7" fillId="0" borderId="16" xfId="1" applyNumberFormat="1" applyFont="1" applyBorder="1" applyAlignment="1">
      <alignment horizontal="center" vertical="center" wrapText="1"/>
    </xf>
    <xf numFmtId="0" fontId="2" fillId="0" borderId="18" xfId="1" applyBorder="1" applyAlignment="1">
      <alignment horizontal="center" vertical="top" textRotation="255"/>
    </xf>
    <xf numFmtId="176" fontId="7" fillId="0" borderId="23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vertical="top" textRotation="255" wrapText="1"/>
    </xf>
    <xf numFmtId="0" fontId="2" fillId="0" borderId="18" xfId="1" applyBorder="1" applyAlignment="1">
      <alignment vertical="top"/>
    </xf>
    <xf numFmtId="176" fontId="7" fillId="0" borderId="3" xfId="1" applyNumberFormat="1" applyFont="1" applyBorder="1" applyAlignment="1">
      <alignment vertical="top" textRotation="255" shrinkToFit="1"/>
    </xf>
    <xf numFmtId="0" fontId="2" fillId="0" borderId="18" xfId="1" applyBorder="1" applyAlignment="1">
      <alignment vertical="top" textRotation="255" shrinkToFit="1"/>
    </xf>
    <xf numFmtId="0" fontId="2" fillId="0" borderId="18" xfId="1" applyBorder="1" applyAlignment="1">
      <alignment vertical="top" textRotation="255" wrapText="1"/>
    </xf>
    <xf numFmtId="176" fontId="7" fillId="0" borderId="3" xfId="1" applyNumberFormat="1" applyFont="1" applyBorder="1" applyAlignment="1">
      <alignment vertical="center" textRotation="255" wrapText="1"/>
    </xf>
    <xf numFmtId="0" fontId="2" fillId="0" borderId="18" xfId="1" applyBorder="1" applyAlignment="1">
      <alignment vertical="center" textRotation="255" wrapText="1"/>
    </xf>
    <xf numFmtId="176" fontId="7" fillId="0" borderId="7" xfId="1" applyNumberFormat="1" applyFont="1" applyBorder="1" applyAlignment="1">
      <alignment vertical="center" textRotation="255" wrapText="1"/>
    </xf>
    <xf numFmtId="0" fontId="2" fillId="0" borderId="8" xfId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7" fillId="0" borderId="23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176" fontId="8" fillId="0" borderId="3" xfId="1" applyNumberFormat="1" applyFont="1" applyBorder="1" applyAlignment="1">
      <alignment vertical="top" textRotation="255" wrapText="1"/>
    </xf>
    <xf numFmtId="0" fontId="12" fillId="0" borderId="18" xfId="1" applyFont="1" applyBorder="1" applyAlignment="1">
      <alignment vertical="top" textRotation="255" wrapText="1"/>
    </xf>
    <xf numFmtId="0" fontId="10" fillId="0" borderId="18" xfId="1" applyFont="1" applyBorder="1" applyAlignment="1">
      <alignment vertical="top" textRotation="255" wrapText="1"/>
    </xf>
    <xf numFmtId="176" fontId="7" fillId="0" borderId="7" xfId="1" applyNumberFormat="1" applyFont="1" applyBorder="1" applyAlignment="1">
      <alignment horizontal="center" vertical="center" textRotation="255" wrapText="1"/>
    </xf>
    <xf numFmtId="0" fontId="2" fillId="0" borderId="8" xfId="1" applyBorder="1" applyAlignment="1">
      <alignment horizontal="center" vertical="center" textRotation="255" wrapText="1"/>
    </xf>
    <xf numFmtId="0" fontId="2" fillId="0" borderId="7" xfId="1" applyBorder="1" applyAlignment="1">
      <alignment horizontal="center" vertical="center" textRotation="255" wrapText="1"/>
    </xf>
    <xf numFmtId="176" fontId="7" fillId="0" borderId="23" xfId="1" applyNumberFormat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top" textRotation="255"/>
    </xf>
    <xf numFmtId="0" fontId="7" fillId="0" borderId="3" xfId="1" applyFont="1" applyBorder="1" applyAlignment="1">
      <alignment horizontal="center" vertical="top" textRotation="255"/>
    </xf>
    <xf numFmtId="176" fontId="7" fillId="0" borderId="18" xfId="1" applyNumberFormat="1" applyFont="1" applyBorder="1" applyAlignment="1">
      <alignment vertical="top" textRotation="255" wrapText="1"/>
    </xf>
    <xf numFmtId="176" fontId="8" fillId="0" borderId="18" xfId="1" applyNumberFormat="1" applyFont="1" applyBorder="1" applyAlignment="1">
      <alignment vertical="top" textRotation="255" wrapText="1"/>
    </xf>
    <xf numFmtId="176" fontId="8" fillId="0" borderId="3" xfId="1" applyNumberFormat="1" applyFont="1" applyBorder="1" applyAlignment="1">
      <alignment vertical="distributed" textRotation="255"/>
    </xf>
    <xf numFmtId="0" fontId="12" fillId="0" borderId="18" xfId="1" applyFont="1" applyBorder="1" applyAlignment="1">
      <alignment vertical="distributed" textRotation="255"/>
    </xf>
    <xf numFmtId="176" fontId="7" fillId="0" borderId="16" xfId="1" applyNumberFormat="1" applyFont="1" applyBorder="1" applyAlignment="1">
      <alignment horizontal="center" vertical="top" wrapText="1"/>
    </xf>
    <xf numFmtId="176" fontId="7" fillId="0" borderId="23" xfId="1" applyNumberFormat="1" applyFont="1" applyBorder="1" applyAlignment="1">
      <alignment horizontal="center" vertical="top" wrapText="1"/>
    </xf>
    <xf numFmtId="176" fontId="7" fillId="0" borderId="17" xfId="1" applyNumberFormat="1" applyFont="1" applyBorder="1" applyAlignment="1">
      <alignment horizontal="center" vertical="top" wrapText="1"/>
    </xf>
    <xf numFmtId="0" fontId="2" fillId="0" borderId="2" xfId="1" applyBorder="1" applyAlignment="1">
      <alignment horizontal="center" vertical="center" textRotation="255" wrapText="1"/>
    </xf>
    <xf numFmtId="0" fontId="7" fillId="0" borderId="34" xfId="1" applyFont="1" applyBorder="1" applyAlignment="1">
      <alignment horizontal="center" vertical="center"/>
    </xf>
    <xf numFmtId="0" fontId="7" fillId="0" borderId="35" xfId="1" applyFont="1" applyBorder="1" applyAlignment="1">
      <alignment horizontal="center" vertical="center"/>
    </xf>
    <xf numFmtId="176" fontId="3" fillId="0" borderId="0" xfId="3" applyNumberFormat="1" applyFont="1" applyAlignment="1">
      <alignment horizontal="left" vertical="center" shrinkToFit="1"/>
    </xf>
    <xf numFmtId="0" fontId="6" fillId="0" borderId="1" xfId="3" applyFont="1" applyBorder="1" applyAlignment="1">
      <alignment horizontal="center" vertical="center"/>
    </xf>
    <xf numFmtId="0" fontId="11" fillId="0" borderId="7" xfId="3" applyBorder="1" applyAlignment="1">
      <alignment horizontal="center" vertical="center"/>
    </xf>
    <xf numFmtId="0" fontId="11" fillId="0" borderId="8" xfId="3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 textRotation="255" wrapText="1"/>
    </xf>
    <xf numFmtId="0" fontId="11" fillId="0" borderId="7" xfId="3" applyBorder="1" applyAlignment="1">
      <alignment horizontal="center" vertical="center" textRotation="255" wrapText="1"/>
    </xf>
    <xf numFmtId="0" fontId="11" fillId="0" borderId="16" xfId="3" applyBorder="1" applyAlignment="1">
      <alignment horizontal="center" vertical="center" textRotation="255" wrapText="1"/>
    </xf>
    <xf numFmtId="176" fontId="7" fillId="0" borderId="1" xfId="3" applyNumberFormat="1" applyFont="1" applyBorder="1" applyAlignment="1">
      <alignment horizontal="center" vertical="top" textRotation="255" wrapText="1"/>
    </xf>
    <xf numFmtId="0" fontId="11" fillId="0" borderId="7" xfId="3" applyBorder="1" applyAlignment="1">
      <alignment horizontal="center" vertical="top" textRotation="255" wrapText="1"/>
    </xf>
    <xf numFmtId="0" fontId="11" fillId="0" borderId="16" xfId="3" applyBorder="1" applyAlignment="1">
      <alignment horizontal="center" vertical="top" textRotation="255" wrapText="1"/>
    </xf>
    <xf numFmtId="176" fontId="7" fillId="0" borderId="1" xfId="3" applyNumberFormat="1" applyFont="1" applyBorder="1" applyAlignment="1">
      <alignment vertical="top" textRotation="255" wrapText="1"/>
    </xf>
    <xf numFmtId="0" fontId="11" fillId="0" borderId="7" xfId="3" applyBorder="1" applyAlignment="1">
      <alignment vertical="top" textRotation="255" wrapText="1"/>
    </xf>
    <xf numFmtId="0" fontId="11" fillId="0" borderId="16" xfId="3" applyBorder="1" applyAlignment="1">
      <alignment vertical="top" textRotation="255" wrapText="1"/>
    </xf>
    <xf numFmtId="0" fontId="11" fillId="0" borderId="33" xfId="3" applyBorder="1" applyAlignment="1">
      <alignment vertical="top" textRotation="255" wrapText="1"/>
    </xf>
    <xf numFmtId="0" fontId="6" fillId="0" borderId="1" xfId="1" quotePrefix="1" applyFont="1" applyBorder="1" applyAlignment="1">
      <alignment horizontal="center" vertical="center" wrapText="1"/>
    </xf>
    <xf numFmtId="0" fontId="6" fillId="0" borderId="2" xfId="1" quotePrefix="1" applyFont="1" applyBorder="1" applyAlignment="1">
      <alignment horizontal="center" vertical="center" wrapText="1"/>
    </xf>
    <xf numFmtId="0" fontId="6" fillId="0" borderId="16" xfId="1" quotePrefix="1" applyFont="1" applyBorder="1" applyAlignment="1">
      <alignment horizontal="center" vertical="center" wrapText="1"/>
    </xf>
    <xf numFmtId="0" fontId="6" fillId="0" borderId="17" xfId="1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4" xfId="1" quotePrefix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9" fontId="6" fillId="0" borderId="1" xfId="1" quotePrefix="1" applyNumberFormat="1" applyFont="1" applyBorder="1" applyAlignment="1">
      <alignment horizontal="center" vertical="center"/>
    </xf>
    <xf numFmtId="0" fontId="2" fillId="0" borderId="9" xfId="1" applyBorder="1" applyAlignment="1">
      <alignment vertical="top"/>
    </xf>
    <xf numFmtId="0" fontId="2" fillId="0" borderId="2" xfId="1" applyBorder="1" applyAlignment="1">
      <alignment vertical="center" wrapText="1"/>
    </xf>
    <xf numFmtId="0" fontId="2" fillId="0" borderId="9" xfId="1" applyBorder="1" applyAlignment="1">
      <alignment vertical="top" textRotation="255" wrapText="1"/>
    </xf>
    <xf numFmtId="0" fontId="7" fillId="0" borderId="2" xfId="1" applyFont="1" applyBorder="1" applyAlignment="1">
      <alignment horizontal="center" vertical="center" textRotation="255" wrapText="1"/>
    </xf>
    <xf numFmtId="0" fontId="7" fillId="0" borderId="8" xfId="1" applyFont="1" applyBorder="1" applyAlignment="1">
      <alignment horizontal="center" vertical="center" textRotation="255" wrapText="1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0"/>
  <dimension ref="A1:W254"/>
  <sheetViews>
    <sheetView tabSelected="1" zoomScale="85" zoomScaleNormal="85" zoomScaleSheetLayoutView="85" workbookViewId="0"/>
  </sheetViews>
  <sheetFormatPr defaultColWidth="8.875" defaultRowHeight="13.5" x14ac:dyDescent="0.15"/>
  <cols>
    <col min="1" max="1" width="4.125" style="2" customWidth="1"/>
    <col min="2" max="2" width="4.125" style="13" customWidth="1"/>
    <col min="3" max="3" width="14" style="2" customWidth="1"/>
    <col min="4" max="4" width="6.625" style="11" customWidth="1"/>
    <col min="5" max="5" width="6.375" style="39" customWidth="1"/>
    <col min="6" max="6" width="6.625" style="11" customWidth="1"/>
    <col min="7" max="7" width="6.375" style="39" customWidth="1"/>
    <col min="8" max="8" width="6.625" style="11" customWidth="1"/>
    <col min="9" max="9" width="6.375" style="39" customWidth="1"/>
    <col min="10" max="10" width="6.625" style="11" customWidth="1"/>
    <col min="11" max="11" width="6.375" style="39" customWidth="1"/>
    <col min="12" max="12" width="6.625" style="11" customWidth="1"/>
    <col min="13" max="13" width="6.375" style="39" customWidth="1"/>
    <col min="14" max="14" width="6.625" style="11" customWidth="1"/>
    <col min="15" max="15" width="6.375" style="39" customWidth="1"/>
    <col min="16" max="16" width="6.625" style="11" customWidth="1"/>
    <col min="17" max="17" width="6.375" style="39" customWidth="1"/>
    <col min="18" max="18" width="6.375" style="12" customWidth="1"/>
    <col min="19" max="19" width="6.375" style="39" customWidth="1"/>
    <col min="20" max="20" width="6.625" style="12" customWidth="1"/>
    <col min="21" max="21" width="9" style="39" customWidth="1"/>
    <col min="22" max="22" width="7.375" style="12" customWidth="1"/>
    <col min="23" max="23" width="6.5" style="39" customWidth="1"/>
    <col min="24" max="16384" width="8.875" style="2"/>
  </cols>
  <sheetData>
    <row r="1" spans="1:23" ht="17.25" customHeight="1" x14ac:dyDescent="0.15">
      <c r="A1" s="1" t="s">
        <v>36</v>
      </c>
    </row>
    <row r="2" spans="1:23" ht="17.25" x14ac:dyDescent="0.15">
      <c r="A2" s="1"/>
    </row>
    <row r="3" spans="1:23" ht="17.25" customHeight="1" x14ac:dyDescent="0.1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5" t="s">
        <v>10</v>
      </c>
    </row>
    <row r="4" spans="1:23" ht="15.75" customHeight="1" x14ac:dyDescent="0.15">
      <c r="A4" s="3"/>
      <c r="B4" s="40"/>
      <c r="C4" s="4" t="s">
        <v>0</v>
      </c>
      <c r="D4" s="130" t="s">
        <v>11</v>
      </c>
      <c r="E4" s="131"/>
      <c r="F4" s="132" t="s">
        <v>37</v>
      </c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4"/>
      <c r="V4" s="130" t="s">
        <v>12</v>
      </c>
      <c r="W4" s="131"/>
    </row>
    <row r="5" spans="1:23" s="5" customFormat="1" ht="34.5" customHeight="1" x14ac:dyDescent="0.15">
      <c r="A5" s="144" t="s">
        <v>3</v>
      </c>
      <c r="B5" s="146"/>
      <c r="C5" s="41" t="s">
        <v>38</v>
      </c>
      <c r="D5" s="140"/>
      <c r="E5" s="141"/>
      <c r="F5" s="136" t="s">
        <v>39</v>
      </c>
      <c r="G5" s="135"/>
      <c r="H5" s="136" t="s">
        <v>40</v>
      </c>
      <c r="I5" s="135"/>
      <c r="J5" s="136" t="s">
        <v>41</v>
      </c>
      <c r="K5" s="135"/>
      <c r="L5" s="136" t="s">
        <v>13</v>
      </c>
      <c r="M5" s="135"/>
      <c r="N5" s="136" t="s">
        <v>14</v>
      </c>
      <c r="O5" s="135"/>
      <c r="P5" s="136" t="s">
        <v>42</v>
      </c>
      <c r="Q5" s="135"/>
      <c r="R5" s="136" t="s">
        <v>43</v>
      </c>
      <c r="S5" s="135"/>
      <c r="T5" s="138" t="s">
        <v>44</v>
      </c>
      <c r="U5" s="139"/>
      <c r="V5" s="140"/>
      <c r="W5" s="141"/>
    </row>
    <row r="6" spans="1:23" ht="24" customHeight="1" x14ac:dyDescent="0.15">
      <c r="A6" s="147" t="s">
        <v>45</v>
      </c>
      <c r="B6" s="149" t="s">
        <v>46</v>
      </c>
      <c r="C6" s="6" t="s">
        <v>47</v>
      </c>
      <c r="D6" s="76">
        <v>99</v>
      </c>
      <c r="E6" s="77">
        <v>100</v>
      </c>
      <c r="F6" s="76"/>
      <c r="G6" s="77"/>
      <c r="H6" s="76"/>
      <c r="I6" s="77"/>
      <c r="J6" s="76">
        <v>273.8</v>
      </c>
      <c r="K6" s="77">
        <v>11.627906976744185</v>
      </c>
      <c r="L6" s="76">
        <v>321.05263157894734</v>
      </c>
      <c r="M6" s="77">
        <v>28.571428571428569</v>
      </c>
      <c r="N6" s="76">
        <v>143.27272727272728</v>
      </c>
      <c r="O6" s="77">
        <v>24.999999999999993</v>
      </c>
      <c r="P6" s="76">
        <v>49.428571428571423</v>
      </c>
      <c r="Q6" s="77">
        <v>35.294117647058819</v>
      </c>
      <c r="R6" s="76">
        <v>13</v>
      </c>
      <c r="S6" s="77">
        <v>50.000000000000014</v>
      </c>
      <c r="T6" s="76">
        <v>10.4</v>
      </c>
      <c r="U6" s="77">
        <v>23.52941176470588</v>
      </c>
      <c r="V6" s="76">
        <v>909.95393028024603</v>
      </c>
      <c r="W6" s="77">
        <v>15.771244576992135</v>
      </c>
    </row>
    <row r="7" spans="1:23" ht="24" customHeight="1" x14ac:dyDescent="0.15">
      <c r="A7" s="148"/>
      <c r="B7" s="150"/>
      <c r="C7" s="7" t="s">
        <v>48</v>
      </c>
      <c r="D7" s="78"/>
      <c r="E7" s="79"/>
      <c r="F7" s="78">
        <v>462</v>
      </c>
      <c r="G7" s="79">
        <v>100</v>
      </c>
      <c r="H7" s="78">
        <v>405.85714285714283</v>
      </c>
      <c r="I7" s="79">
        <v>42.857142857142868</v>
      </c>
      <c r="J7" s="78">
        <v>821.4</v>
      </c>
      <c r="K7" s="79">
        <v>34.883720930232556</v>
      </c>
      <c r="L7" s="78">
        <v>361.18421052631578</v>
      </c>
      <c r="M7" s="79">
        <v>32.142857142857139</v>
      </c>
      <c r="N7" s="78">
        <v>171.92727272727274</v>
      </c>
      <c r="O7" s="79">
        <v>29.999999999999993</v>
      </c>
      <c r="P7" s="78">
        <v>20.595238095238095</v>
      </c>
      <c r="Q7" s="79">
        <v>14.705882352941178</v>
      </c>
      <c r="R7" s="78">
        <v>4.333333333333333</v>
      </c>
      <c r="S7" s="79">
        <v>16.666666666666668</v>
      </c>
      <c r="T7" s="78">
        <v>7.8000000000000007</v>
      </c>
      <c r="U7" s="79">
        <v>17.647058823529413</v>
      </c>
      <c r="V7" s="78">
        <v>2255.0971975393031</v>
      </c>
      <c r="W7" s="79">
        <v>39.085153944363363</v>
      </c>
    </row>
    <row r="8" spans="1:23" ht="24" customHeight="1" x14ac:dyDescent="0.15">
      <c r="A8" s="148"/>
      <c r="B8" s="150"/>
      <c r="C8" s="7" t="s">
        <v>49</v>
      </c>
      <c r="D8" s="78"/>
      <c r="E8" s="79"/>
      <c r="F8" s="78"/>
      <c r="G8" s="79"/>
      <c r="H8" s="78">
        <v>270.57142857142856</v>
      </c>
      <c r="I8" s="79">
        <v>28.571428571428577</v>
      </c>
      <c r="J8" s="78">
        <v>547.6</v>
      </c>
      <c r="K8" s="79">
        <v>23.255813953488371</v>
      </c>
      <c r="L8" s="78">
        <v>160.52631578947367</v>
      </c>
      <c r="M8" s="79">
        <v>14.285714285714285</v>
      </c>
      <c r="N8" s="78">
        <v>85.963636363636368</v>
      </c>
      <c r="O8" s="79">
        <v>14.999999999999996</v>
      </c>
      <c r="P8" s="78">
        <v>12.357142857142856</v>
      </c>
      <c r="Q8" s="79">
        <v>8.8235294117647047</v>
      </c>
      <c r="R8" s="78"/>
      <c r="S8" s="79"/>
      <c r="T8" s="78">
        <v>13</v>
      </c>
      <c r="U8" s="79">
        <v>29.411764705882348</v>
      </c>
      <c r="V8" s="78">
        <v>1090.0185235816814</v>
      </c>
      <c r="W8" s="79">
        <v>18.892108882439938</v>
      </c>
    </row>
    <row r="9" spans="1:23" ht="24" customHeight="1" x14ac:dyDescent="0.15">
      <c r="A9" s="148"/>
      <c r="B9" s="150"/>
      <c r="C9" s="7" t="s">
        <v>50</v>
      </c>
      <c r="D9" s="78"/>
      <c r="E9" s="79"/>
      <c r="F9" s="78"/>
      <c r="G9" s="79"/>
      <c r="H9" s="78">
        <v>135.28571428571428</v>
      </c>
      <c r="I9" s="79">
        <v>14.285714285714288</v>
      </c>
      <c r="J9" s="78">
        <v>219.04</v>
      </c>
      <c r="K9" s="79">
        <v>9.3023255813953476</v>
      </c>
      <c r="L9" s="78">
        <v>120.39473684210526</v>
      </c>
      <c r="M9" s="79">
        <v>10.714285714285714</v>
      </c>
      <c r="N9" s="78">
        <v>42.981818181818184</v>
      </c>
      <c r="O9" s="79">
        <v>7.4999999999999982</v>
      </c>
      <c r="P9" s="78">
        <v>45.309523809523803</v>
      </c>
      <c r="Q9" s="79">
        <v>32.352941176470587</v>
      </c>
      <c r="R9" s="78">
        <v>4.333333333333333</v>
      </c>
      <c r="S9" s="79">
        <v>16.666666666666668</v>
      </c>
      <c r="T9" s="78">
        <v>10.4</v>
      </c>
      <c r="U9" s="79">
        <v>23.52941176470588</v>
      </c>
      <c r="V9" s="78">
        <v>577.7451264524949</v>
      </c>
      <c r="W9" s="79">
        <v>10.013429679501822</v>
      </c>
    </row>
    <row r="10" spans="1:23" ht="24" customHeight="1" x14ac:dyDescent="0.15">
      <c r="A10" s="148"/>
      <c r="B10" s="150"/>
      <c r="C10" s="8" t="s">
        <v>51</v>
      </c>
      <c r="D10" s="80"/>
      <c r="E10" s="81"/>
      <c r="F10" s="80"/>
      <c r="G10" s="81"/>
      <c r="H10" s="80">
        <v>135.28571428571428</v>
      </c>
      <c r="I10" s="81">
        <v>14.285714285714288</v>
      </c>
      <c r="J10" s="80">
        <v>492.84</v>
      </c>
      <c r="K10" s="81">
        <v>20.930232558139529</v>
      </c>
      <c r="L10" s="80">
        <v>160.52631578947367</v>
      </c>
      <c r="M10" s="81">
        <v>14.285714285714285</v>
      </c>
      <c r="N10" s="80">
        <v>128.94545454545454</v>
      </c>
      <c r="O10" s="81">
        <v>22.499999999999993</v>
      </c>
      <c r="P10" s="80">
        <v>12.357142857142856</v>
      </c>
      <c r="Q10" s="81">
        <v>8.8235294117647047</v>
      </c>
      <c r="R10" s="80">
        <v>4.333333333333333</v>
      </c>
      <c r="S10" s="81">
        <v>16.666666666666668</v>
      </c>
      <c r="T10" s="80">
        <v>2.6</v>
      </c>
      <c r="U10" s="81">
        <v>5.8823529411764701</v>
      </c>
      <c r="V10" s="80">
        <v>936.88796081111877</v>
      </c>
      <c r="W10" s="81">
        <v>16.238062916702745</v>
      </c>
    </row>
    <row r="11" spans="1:23" ht="24" customHeight="1" x14ac:dyDescent="0.15">
      <c r="A11" s="42"/>
      <c r="B11" s="128" t="s">
        <v>16</v>
      </c>
      <c r="C11" s="129"/>
      <c r="D11" s="82">
        <v>99</v>
      </c>
      <c r="E11" s="83">
        <v>100</v>
      </c>
      <c r="F11" s="82">
        <v>462</v>
      </c>
      <c r="G11" s="83">
        <v>100</v>
      </c>
      <c r="H11" s="82">
        <v>946.99999999999977</v>
      </c>
      <c r="I11" s="83">
        <v>100.00000000000003</v>
      </c>
      <c r="J11" s="82">
        <v>2354.6800000000003</v>
      </c>
      <c r="K11" s="83">
        <v>100</v>
      </c>
      <c r="L11" s="82">
        <v>1123.6842105263158</v>
      </c>
      <c r="M11" s="83">
        <v>100</v>
      </c>
      <c r="N11" s="82">
        <v>573.09090909090924</v>
      </c>
      <c r="O11" s="83">
        <v>99.999999999999972</v>
      </c>
      <c r="P11" s="82">
        <v>140.04761904761904</v>
      </c>
      <c r="Q11" s="83">
        <v>100</v>
      </c>
      <c r="R11" s="82">
        <v>25.999999999999996</v>
      </c>
      <c r="S11" s="83">
        <v>100.00000000000003</v>
      </c>
      <c r="T11" s="82">
        <v>44.2</v>
      </c>
      <c r="U11" s="83">
        <v>99.999999999999986</v>
      </c>
      <c r="V11" s="82">
        <v>5769.7027386648442</v>
      </c>
      <c r="W11" s="83">
        <v>100.00000000000001</v>
      </c>
    </row>
    <row r="12" spans="1:23" ht="24" customHeight="1" x14ac:dyDescent="0.15">
      <c r="A12" s="147" t="s">
        <v>52</v>
      </c>
      <c r="B12" s="147" t="s">
        <v>53</v>
      </c>
      <c r="C12" s="6" t="s">
        <v>47</v>
      </c>
      <c r="D12" s="76"/>
      <c r="E12" s="77"/>
      <c r="F12" s="76">
        <v>387.9375</v>
      </c>
      <c r="G12" s="77">
        <v>6.666666666666667</v>
      </c>
      <c r="H12" s="76">
        <v>819.66101694915255</v>
      </c>
      <c r="I12" s="77">
        <v>17.021276595744681</v>
      </c>
      <c r="J12" s="76">
        <v>2335.6578947368421</v>
      </c>
      <c r="K12" s="77">
        <v>25.862068965517238</v>
      </c>
      <c r="L12" s="76">
        <v>455.36585365853659</v>
      </c>
      <c r="M12" s="77">
        <v>15.625</v>
      </c>
      <c r="N12" s="76">
        <v>169.77966101694915</v>
      </c>
      <c r="O12" s="77">
        <v>20</v>
      </c>
      <c r="P12" s="76">
        <v>12.875</v>
      </c>
      <c r="Q12" s="77">
        <v>20</v>
      </c>
      <c r="R12" s="76"/>
      <c r="S12" s="77"/>
      <c r="T12" s="76">
        <v>10</v>
      </c>
      <c r="U12" s="77">
        <v>50</v>
      </c>
      <c r="V12" s="76">
        <v>4191.2769263614809</v>
      </c>
      <c r="W12" s="77">
        <v>16.404987859967441</v>
      </c>
    </row>
    <row r="13" spans="1:23" ht="24" customHeight="1" x14ac:dyDescent="0.15">
      <c r="A13" s="151"/>
      <c r="B13" s="151"/>
      <c r="C13" s="7" t="s">
        <v>48</v>
      </c>
      <c r="D13" s="78"/>
      <c r="E13" s="79"/>
      <c r="F13" s="78">
        <v>1551.75</v>
      </c>
      <c r="G13" s="79">
        <v>26.666666666666668</v>
      </c>
      <c r="H13" s="78">
        <v>1024.5762711864406</v>
      </c>
      <c r="I13" s="79">
        <v>21.276595744680847</v>
      </c>
      <c r="J13" s="78">
        <v>2024.2368421052633</v>
      </c>
      <c r="K13" s="79">
        <v>22.413793103448278</v>
      </c>
      <c r="L13" s="78">
        <v>819.65853658536594</v>
      </c>
      <c r="M13" s="79">
        <v>28.125</v>
      </c>
      <c r="N13" s="78">
        <v>320.69491525423729</v>
      </c>
      <c r="O13" s="79">
        <v>37.777777777777779</v>
      </c>
      <c r="P13" s="78">
        <v>16.09375</v>
      </c>
      <c r="Q13" s="79">
        <v>25</v>
      </c>
      <c r="R13" s="78">
        <v>10.8</v>
      </c>
      <c r="S13" s="79">
        <v>75</v>
      </c>
      <c r="T13" s="78">
        <v>2.5</v>
      </c>
      <c r="U13" s="79">
        <v>12.5</v>
      </c>
      <c r="V13" s="78">
        <v>5770.310315131308</v>
      </c>
      <c r="W13" s="79">
        <v>22.585448857504055</v>
      </c>
    </row>
    <row r="14" spans="1:23" ht="24" customHeight="1" x14ac:dyDescent="0.15">
      <c r="A14" s="151"/>
      <c r="B14" s="151"/>
      <c r="C14" s="7" t="s">
        <v>49</v>
      </c>
      <c r="D14" s="78">
        <v>336.83333333333331</v>
      </c>
      <c r="E14" s="79">
        <v>16.666666666666664</v>
      </c>
      <c r="F14" s="78">
        <v>517.25</v>
      </c>
      <c r="G14" s="79">
        <v>8.8888888888888893</v>
      </c>
      <c r="H14" s="78">
        <v>922.11864406779659</v>
      </c>
      <c r="I14" s="79">
        <v>19.148936170212764</v>
      </c>
      <c r="J14" s="78">
        <v>1557.1052631578948</v>
      </c>
      <c r="K14" s="79">
        <v>17.241379310344826</v>
      </c>
      <c r="L14" s="78">
        <v>591.97560975609758</v>
      </c>
      <c r="M14" s="79">
        <v>20.3125</v>
      </c>
      <c r="N14" s="78">
        <v>150.91525423728814</v>
      </c>
      <c r="O14" s="79">
        <v>17.777777777777779</v>
      </c>
      <c r="P14" s="78">
        <v>6.4375</v>
      </c>
      <c r="Q14" s="79">
        <v>10</v>
      </c>
      <c r="R14" s="78">
        <v>3.6</v>
      </c>
      <c r="S14" s="79">
        <v>25</v>
      </c>
      <c r="T14" s="78">
        <v>2.5</v>
      </c>
      <c r="U14" s="79">
        <v>12.5</v>
      </c>
      <c r="V14" s="78">
        <v>4088.7356045524102</v>
      </c>
      <c r="W14" s="79">
        <v>16.003633053549734</v>
      </c>
    </row>
    <row r="15" spans="1:23" ht="24" customHeight="1" x14ac:dyDescent="0.15">
      <c r="A15" s="151"/>
      <c r="B15" s="151"/>
      <c r="C15" s="7" t="s">
        <v>50</v>
      </c>
      <c r="D15" s="78">
        <v>336.83333333333331</v>
      </c>
      <c r="E15" s="79">
        <v>16.666666666666664</v>
      </c>
      <c r="F15" s="78">
        <v>905.1875</v>
      </c>
      <c r="G15" s="79">
        <v>15.555555555555555</v>
      </c>
      <c r="H15" s="78">
        <v>717.20338983050851</v>
      </c>
      <c r="I15" s="79">
        <v>14.893617021276595</v>
      </c>
      <c r="J15" s="78">
        <v>778.5526315789474</v>
      </c>
      <c r="K15" s="79">
        <v>8.6206896551724128</v>
      </c>
      <c r="L15" s="78">
        <v>455.36585365853659</v>
      </c>
      <c r="M15" s="79">
        <v>15.625</v>
      </c>
      <c r="N15" s="78">
        <v>94.322033898305079</v>
      </c>
      <c r="O15" s="79">
        <v>11.111111111111111</v>
      </c>
      <c r="P15" s="78">
        <v>12.875</v>
      </c>
      <c r="Q15" s="79">
        <v>20</v>
      </c>
      <c r="R15" s="78"/>
      <c r="S15" s="79"/>
      <c r="T15" s="78">
        <v>2.5</v>
      </c>
      <c r="U15" s="79">
        <v>12.5</v>
      </c>
      <c r="V15" s="78">
        <v>3302.8397422996309</v>
      </c>
      <c r="W15" s="79">
        <v>12.927574776806901</v>
      </c>
    </row>
    <row r="16" spans="1:23" ht="24" customHeight="1" x14ac:dyDescent="0.15">
      <c r="A16" s="151"/>
      <c r="B16" s="151"/>
      <c r="C16" s="8" t="s">
        <v>51</v>
      </c>
      <c r="D16" s="80">
        <v>1347.3333333333333</v>
      </c>
      <c r="E16" s="81">
        <v>66.666666666666657</v>
      </c>
      <c r="F16" s="80">
        <v>2456.9375</v>
      </c>
      <c r="G16" s="81">
        <v>42.222222222222221</v>
      </c>
      <c r="H16" s="80">
        <v>1331.949152542373</v>
      </c>
      <c r="I16" s="81">
        <v>27.659574468085108</v>
      </c>
      <c r="J16" s="80">
        <v>2335.6578947368421</v>
      </c>
      <c r="K16" s="81">
        <v>25.862068965517238</v>
      </c>
      <c r="L16" s="80">
        <v>591.97560975609758</v>
      </c>
      <c r="M16" s="81">
        <v>20.3125</v>
      </c>
      <c r="N16" s="80">
        <v>113.1864406779661</v>
      </c>
      <c r="O16" s="81">
        <v>13.333333333333334</v>
      </c>
      <c r="P16" s="80">
        <v>16.09375</v>
      </c>
      <c r="Q16" s="81">
        <v>25</v>
      </c>
      <c r="R16" s="80"/>
      <c r="S16" s="81"/>
      <c r="T16" s="80">
        <v>2.5</v>
      </c>
      <c r="U16" s="81">
        <v>12.5</v>
      </c>
      <c r="V16" s="80">
        <v>8195.6336810466128</v>
      </c>
      <c r="W16" s="81">
        <v>32.07835545217187</v>
      </c>
    </row>
    <row r="17" spans="1:23" ht="24" customHeight="1" x14ac:dyDescent="0.15">
      <c r="A17" s="33"/>
      <c r="B17" s="128" t="s">
        <v>16</v>
      </c>
      <c r="C17" s="129"/>
      <c r="D17" s="82">
        <v>2021</v>
      </c>
      <c r="E17" s="83">
        <v>99.999999999999986</v>
      </c>
      <c r="F17" s="82">
        <v>5819.0625</v>
      </c>
      <c r="G17" s="83">
        <v>100</v>
      </c>
      <c r="H17" s="82">
        <v>4815.5084745762715</v>
      </c>
      <c r="I17" s="83">
        <v>100</v>
      </c>
      <c r="J17" s="82">
        <v>9031.21052631579</v>
      </c>
      <c r="K17" s="83">
        <v>100</v>
      </c>
      <c r="L17" s="82">
        <v>2914.3414634146343</v>
      </c>
      <c r="M17" s="83">
        <v>100</v>
      </c>
      <c r="N17" s="82">
        <v>848.89830508474574</v>
      </c>
      <c r="O17" s="83">
        <v>100</v>
      </c>
      <c r="P17" s="82">
        <v>64.375</v>
      </c>
      <c r="Q17" s="83">
        <v>100</v>
      </c>
      <c r="R17" s="82">
        <v>14.4</v>
      </c>
      <c r="S17" s="83">
        <v>100</v>
      </c>
      <c r="T17" s="82">
        <v>20</v>
      </c>
      <c r="U17" s="83">
        <v>100</v>
      </c>
      <c r="V17" s="82">
        <v>25548.796269391441</v>
      </c>
      <c r="W17" s="83">
        <v>100</v>
      </c>
    </row>
    <row r="18" spans="1:23" ht="24" customHeight="1" x14ac:dyDescent="0.15">
      <c r="A18" s="43"/>
      <c r="B18" s="147" t="s">
        <v>54</v>
      </c>
      <c r="C18" s="6" t="s">
        <v>47</v>
      </c>
      <c r="D18" s="76">
        <v>4.833333333333333</v>
      </c>
      <c r="E18" s="77">
        <v>16.666666666666664</v>
      </c>
      <c r="F18" s="76">
        <v>30.551724137931036</v>
      </c>
      <c r="G18" s="77">
        <v>3.7037037037037042</v>
      </c>
      <c r="H18" s="76">
        <v>29.708333333333332</v>
      </c>
      <c r="I18" s="77">
        <v>4.3478260869565215</v>
      </c>
      <c r="J18" s="76">
        <v>199.14285714285714</v>
      </c>
      <c r="K18" s="77">
        <v>15</v>
      </c>
      <c r="L18" s="76">
        <v>59.652173913043477</v>
      </c>
      <c r="M18" s="77">
        <v>19.512195121951219</v>
      </c>
      <c r="N18" s="76">
        <v>29.93548387096774</v>
      </c>
      <c r="O18" s="77">
        <v>25.806451612903224</v>
      </c>
      <c r="P18" s="76">
        <v>2</v>
      </c>
      <c r="Q18" s="77">
        <v>20</v>
      </c>
      <c r="R18" s="76"/>
      <c r="S18" s="77"/>
      <c r="T18" s="76">
        <v>6</v>
      </c>
      <c r="U18" s="77">
        <v>100</v>
      </c>
      <c r="V18" s="76">
        <v>361.82390573146608</v>
      </c>
      <c r="W18" s="77">
        <v>10.955978933575071</v>
      </c>
    </row>
    <row r="19" spans="1:23" ht="24" customHeight="1" x14ac:dyDescent="0.15">
      <c r="A19" s="43"/>
      <c r="B19" s="151"/>
      <c r="C19" s="7" t="s">
        <v>48</v>
      </c>
      <c r="D19" s="78"/>
      <c r="E19" s="79"/>
      <c r="F19" s="78">
        <v>122.20689655172414</v>
      </c>
      <c r="G19" s="79">
        <v>14.814814814814817</v>
      </c>
      <c r="H19" s="78">
        <v>237.66666666666666</v>
      </c>
      <c r="I19" s="79">
        <v>34.782608695652172</v>
      </c>
      <c r="J19" s="78">
        <v>697</v>
      </c>
      <c r="K19" s="79">
        <v>52.499999999999993</v>
      </c>
      <c r="L19" s="78">
        <v>126.76086956521739</v>
      </c>
      <c r="M19" s="79">
        <v>41.463414634146346</v>
      </c>
      <c r="N19" s="78">
        <v>59.87096774193548</v>
      </c>
      <c r="O19" s="79">
        <v>51.612903225806448</v>
      </c>
      <c r="P19" s="78">
        <v>4</v>
      </c>
      <c r="Q19" s="79">
        <v>40</v>
      </c>
      <c r="R19" s="78"/>
      <c r="S19" s="79"/>
      <c r="T19" s="78"/>
      <c r="U19" s="79"/>
      <c r="V19" s="78">
        <v>1247.5054005255436</v>
      </c>
      <c r="W19" s="79">
        <v>37.774294819045664</v>
      </c>
    </row>
    <row r="20" spans="1:23" ht="24" customHeight="1" x14ac:dyDescent="0.15">
      <c r="A20" s="43"/>
      <c r="B20" s="151"/>
      <c r="C20" s="7" t="s">
        <v>49</v>
      </c>
      <c r="D20" s="78">
        <v>4.833333333333333</v>
      </c>
      <c r="E20" s="79">
        <v>16.666666666666664</v>
      </c>
      <c r="F20" s="78">
        <v>122.20689655172414</v>
      </c>
      <c r="G20" s="79">
        <v>14.814814814814817</v>
      </c>
      <c r="H20" s="78">
        <v>89.125</v>
      </c>
      <c r="I20" s="79">
        <v>13.043478260869565</v>
      </c>
      <c r="J20" s="78">
        <v>232.33333333333331</v>
      </c>
      <c r="K20" s="79">
        <v>17.499999999999996</v>
      </c>
      <c r="L20" s="78">
        <v>82.021739130434781</v>
      </c>
      <c r="M20" s="79">
        <v>26.829268292682929</v>
      </c>
      <c r="N20" s="78">
        <v>18.709677419354836</v>
      </c>
      <c r="O20" s="79">
        <v>16.129032258064516</v>
      </c>
      <c r="P20" s="78">
        <v>4</v>
      </c>
      <c r="Q20" s="79">
        <v>40</v>
      </c>
      <c r="R20" s="78"/>
      <c r="S20" s="79"/>
      <c r="T20" s="78"/>
      <c r="U20" s="79"/>
      <c r="V20" s="78">
        <v>553.22997976818044</v>
      </c>
      <c r="W20" s="79">
        <v>16.751728970226626</v>
      </c>
    </row>
    <row r="21" spans="1:23" ht="24" customHeight="1" x14ac:dyDescent="0.15">
      <c r="A21" s="43"/>
      <c r="B21" s="151"/>
      <c r="C21" s="7" t="s">
        <v>50</v>
      </c>
      <c r="D21" s="78">
        <v>4.833333333333333</v>
      </c>
      <c r="E21" s="79">
        <v>16.666666666666664</v>
      </c>
      <c r="F21" s="78">
        <v>183.31034482758622</v>
      </c>
      <c r="G21" s="79">
        <v>22.222222222222225</v>
      </c>
      <c r="H21" s="78">
        <v>89.125</v>
      </c>
      <c r="I21" s="79">
        <v>13.043478260869565</v>
      </c>
      <c r="J21" s="78">
        <v>99.571428571428569</v>
      </c>
      <c r="K21" s="79">
        <v>7.5</v>
      </c>
      <c r="L21" s="78">
        <v>14.913043478260869</v>
      </c>
      <c r="M21" s="79">
        <v>4.8780487804878048</v>
      </c>
      <c r="N21" s="78"/>
      <c r="O21" s="79"/>
      <c r="P21" s="78"/>
      <c r="Q21" s="79"/>
      <c r="R21" s="78"/>
      <c r="S21" s="79"/>
      <c r="T21" s="78"/>
      <c r="U21" s="79"/>
      <c r="V21" s="78">
        <v>391.75315021060896</v>
      </c>
      <c r="W21" s="79">
        <v>11.862232408862765</v>
      </c>
    </row>
    <row r="22" spans="1:23" ht="24" customHeight="1" x14ac:dyDescent="0.15">
      <c r="A22" s="43"/>
      <c r="B22" s="33"/>
      <c r="C22" s="8" t="s">
        <v>51</v>
      </c>
      <c r="D22" s="80">
        <v>14.5</v>
      </c>
      <c r="E22" s="81">
        <v>50</v>
      </c>
      <c r="F22" s="80">
        <v>366.62068965517244</v>
      </c>
      <c r="G22" s="81">
        <v>44.44444444444445</v>
      </c>
      <c r="H22" s="80">
        <v>237.66666666666666</v>
      </c>
      <c r="I22" s="81">
        <v>34.782608695652172</v>
      </c>
      <c r="J22" s="80">
        <v>99.571428571428569</v>
      </c>
      <c r="K22" s="81">
        <v>7.5</v>
      </c>
      <c r="L22" s="80">
        <v>22.369565217391305</v>
      </c>
      <c r="M22" s="81">
        <v>7.3170731707317085</v>
      </c>
      <c r="N22" s="80">
        <v>7.4838709677419351</v>
      </c>
      <c r="O22" s="81">
        <v>6.4516129032258061</v>
      </c>
      <c r="P22" s="80"/>
      <c r="Q22" s="81"/>
      <c r="R22" s="80"/>
      <c r="S22" s="81"/>
      <c r="T22" s="80"/>
      <c r="U22" s="81"/>
      <c r="V22" s="80">
        <v>748.21222107840083</v>
      </c>
      <c r="W22" s="81">
        <v>22.655764868289868</v>
      </c>
    </row>
    <row r="23" spans="1:23" ht="24" customHeight="1" x14ac:dyDescent="0.15">
      <c r="A23" s="44"/>
      <c r="B23" s="128" t="s">
        <v>16</v>
      </c>
      <c r="C23" s="129"/>
      <c r="D23" s="82">
        <v>29</v>
      </c>
      <c r="E23" s="83">
        <v>100</v>
      </c>
      <c r="F23" s="82">
        <v>824.89655172413791</v>
      </c>
      <c r="G23" s="83">
        <v>100</v>
      </c>
      <c r="H23" s="82">
        <v>683.29166666666663</v>
      </c>
      <c r="I23" s="83">
        <v>100</v>
      </c>
      <c r="J23" s="82">
        <v>1327.6190476190477</v>
      </c>
      <c r="K23" s="83">
        <v>100</v>
      </c>
      <c r="L23" s="82">
        <v>305.71739130434781</v>
      </c>
      <c r="M23" s="83">
        <v>100</v>
      </c>
      <c r="N23" s="82">
        <v>115.99999999999999</v>
      </c>
      <c r="O23" s="83">
        <v>99.999999999999986</v>
      </c>
      <c r="P23" s="82">
        <v>10</v>
      </c>
      <c r="Q23" s="83">
        <v>100</v>
      </c>
      <c r="R23" s="82"/>
      <c r="S23" s="83"/>
      <c r="T23" s="82">
        <v>6</v>
      </c>
      <c r="U23" s="83">
        <v>100</v>
      </c>
      <c r="V23" s="82">
        <v>3302.5246573141999</v>
      </c>
      <c r="W23" s="83">
        <v>99.999999999999986</v>
      </c>
    </row>
    <row r="24" spans="1:23" ht="24" customHeight="1" x14ac:dyDescent="0.15">
      <c r="A24" s="43"/>
      <c r="B24" s="147" t="s">
        <v>15</v>
      </c>
      <c r="C24" s="6" t="s">
        <v>47</v>
      </c>
      <c r="D24" s="76"/>
      <c r="E24" s="77"/>
      <c r="F24" s="76"/>
      <c r="G24" s="77"/>
      <c r="H24" s="76"/>
      <c r="I24" s="77"/>
      <c r="J24" s="76"/>
      <c r="K24" s="77"/>
      <c r="L24" s="76"/>
      <c r="M24" s="77"/>
      <c r="N24" s="76"/>
      <c r="O24" s="77"/>
      <c r="P24" s="76"/>
      <c r="Q24" s="77"/>
      <c r="R24" s="76"/>
      <c r="S24" s="77"/>
      <c r="T24" s="76"/>
      <c r="U24" s="77"/>
      <c r="V24" s="76"/>
      <c r="W24" s="77"/>
    </row>
    <row r="25" spans="1:23" ht="24" customHeight="1" x14ac:dyDescent="0.15">
      <c r="A25" s="43"/>
      <c r="B25" s="151"/>
      <c r="C25" s="7" t="s">
        <v>48</v>
      </c>
      <c r="D25" s="78"/>
      <c r="E25" s="79"/>
      <c r="F25" s="78"/>
      <c r="G25" s="79"/>
      <c r="H25" s="78"/>
      <c r="I25" s="79"/>
      <c r="J25" s="78">
        <v>30.666666666666668</v>
      </c>
      <c r="K25" s="79">
        <v>100</v>
      </c>
      <c r="L25" s="78">
        <v>9</v>
      </c>
      <c r="M25" s="79">
        <v>33.333333333333329</v>
      </c>
      <c r="N25" s="78"/>
      <c r="O25" s="79"/>
      <c r="P25" s="78"/>
      <c r="Q25" s="79"/>
      <c r="R25" s="78"/>
      <c r="S25" s="79"/>
      <c r="T25" s="78"/>
      <c r="U25" s="79"/>
      <c r="V25" s="78">
        <v>39.666666666666671</v>
      </c>
      <c r="W25" s="79">
        <v>29.455445544554454</v>
      </c>
    </row>
    <row r="26" spans="1:23" ht="24" customHeight="1" x14ac:dyDescent="0.15">
      <c r="A26" s="43"/>
      <c r="B26" s="151"/>
      <c r="C26" s="7" t="s">
        <v>49</v>
      </c>
      <c r="D26" s="78"/>
      <c r="E26" s="79"/>
      <c r="F26" s="78"/>
      <c r="G26" s="79"/>
      <c r="H26" s="78"/>
      <c r="I26" s="79"/>
      <c r="J26" s="78"/>
      <c r="K26" s="79"/>
      <c r="L26" s="78"/>
      <c r="M26" s="79"/>
      <c r="N26" s="78"/>
      <c r="O26" s="79"/>
      <c r="P26" s="78"/>
      <c r="Q26" s="79"/>
      <c r="R26" s="78"/>
      <c r="S26" s="79"/>
      <c r="T26" s="78"/>
      <c r="U26" s="79"/>
      <c r="V26" s="78"/>
      <c r="W26" s="79"/>
    </row>
    <row r="27" spans="1:23" ht="24" customHeight="1" x14ac:dyDescent="0.15">
      <c r="A27" s="43"/>
      <c r="B27" s="151"/>
      <c r="C27" s="7" t="s">
        <v>50</v>
      </c>
      <c r="D27" s="78"/>
      <c r="E27" s="79"/>
      <c r="F27" s="78"/>
      <c r="G27" s="79"/>
      <c r="H27" s="78">
        <v>69</v>
      </c>
      <c r="I27" s="79">
        <v>100</v>
      </c>
      <c r="J27" s="78"/>
      <c r="K27" s="79"/>
      <c r="L27" s="78">
        <v>9</v>
      </c>
      <c r="M27" s="79">
        <v>33.333333333333329</v>
      </c>
      <c r="N27" s="78"/>
      <c r="O27" s="79"/>
      <c r="P27" s="78"/>
      <c r="Q27" s="79"/>
      <c r="R27" s="78"/>
      <c r="S27" s="79"/>
      <c r="T27" s="78"/>
      <c r="U27" s="79"/>
      <c r="V27" s="78">
        <v>78</v>
      </c>
      <c r="W27" s="79">
        <v>57.920792079207914</v>
      </c>
    </row>
    <row r="28" spans="1:23" ht="24" customHeight="1" x14ac:dyDescent="0.15">
      <c r="A28" s="43"/>
      <c r="B28" s="151"/>
      <c r="C28" s="8" t="s">
        <v>51</v>
      </c>
      <c r="D28" s="80"/>
      <c r="E28" s="81"/>
      <c r="F28" s="80"/>
      <c r="G28" s="81"/>
      <c r="H28" s="80"/>
      <c r="I28" s="81"/>
      <c r="J28" s="80"/>
      <c r="K28" s="81"/>
      <c r="L28" s="80">
        <v>9</v>
      </c>
      <c r="M28" s="81">
        <v>33.333333333333329</v>
      </c>
      <c r="N28" s="80">
        <v>8</v>
      </c>
      <c r="O28" s="81">
        <v>100</v>
      </c>
      <c r="P28" s="80"/>
      <c r="Q28" s="81"/>
      <c r="R28" s="80"/>
      <c r="S28" s="81"/>
      <c r="T28" s="80"/>
      <c r="U28" s="81"/>
      <c r="V28" s="80">
        <v>17</v>
      </c>
      <c r="W28" s="81">
        <v>12.623762376237622</v>
      </c>
    </row>
    <row r="29" spans="1:23" ht="24" customHeight="1" x14ac:dyDescent="0.15">
      <c r="A29" s="44"/>
      <c r="B29" s="128" t="s">
        <v>16</v>
      </c>
      <c r="C29" s="129"/>
      <c r="D29" s="82"/>
      <c r="E29" s="83"/>
      <c r="F29" s="82"/>
      <c r="G29" s="83"/>
      <c r="H29" s="82">
        <v>69</v>
      </c>
      <c r="I29" s="83">
        <v>100</v>
      </c>
      <c r="J29" s="82">
        <v>30.666666666666668</v>
      </c>
      <c r="K29" s="83">
        <v>100</v>
      </c>
      <c r="L29" s="82">
        <v>27</v>
      </c>
      <c r="M29" s="83">
        <v>99.999999999999986</v>
      </c>
      <c r="N29" s="82">
        <v>8</v>
      </c>
      <c r="O29" s="83">
        <v>100</v>
      </c>
      <c r="P29" s="82"/>
      <c r="Q29" s="83"/>
      <c r="R29" s="82"/>
      <c r="S29" s="83"/>
      <c r="T29" s="82"/>
      <c r="U29" s="83"/>
      <c r="V29" s="82">
        <v>134.66666666666669</v>
      </c>
      <c r="W29" s="83">
        <v>99.999999999999986</v>
      </c>
    </row>
    <row r="30" spans="1:23" ht="24" customHeight="1" x14ac:dyDescent="0.15">
      <c r="A30" s="43"/>
      <c r="B30" s="147" t="s">
        <v>55</v>
      </c>
      <c r="C30" s="6" t="s">
        <v>47</v>
      </c>
      <c r="D30" s="76">
        <v>203</v>
      </c>
      <c r="E30" s="77">
        <v>100</v>
      </c>
      <c r="F30" s="76"/>
      <c r="G30" s="77"/>
      <c r="H30" s="76">
        <v>61.5</v>
      </c>
      <c r="I30" s="77">
        <v>22.222222222222221</v>
      </c>
      <c r="J30" s="76">
        <v>120.51063829787235</v>
      </c>
      <c r="K30" s="77">
        <v>20.512820512820511</v>
      </c>
      <c r="L30" s="76">
        <v>37.531914893617021</v>
      </c>
      <c r="M30" s="77">
        <v>28.571428571428569</v>
      </c>
      <c r="N30" s="76">
        <v>10</v>
      </c>
      <c r="O30" s="77">
        <v>29.411764705882355</v>
      </c>
      <c r="P30" s="76"/>
      <c r="Q30" s="77"/>
      <c r="R30" s="76"/>
      <c r="S30" s="77"/>
      <c r="T30" s="76"/>
      <c r="U30" s="77"/>
      <c r="V30" s="76">
        <v>432.54255319148933</v>
      </c>
      <c r="W30" s="77">
        <v>26.667217601583541</v>
      </c>
    </row>
    <row r="31" spans="1:23" ht="24" customHeight="1" x14ac:dyDescent="0.15">
      <c r="A31" s="43"/>
      <c r="B31" s="151"/>
      <c r="C31" s="7" t="s">
        <v>48</v>
      </c>
      <c r="D31" s="78"/>
      <c r="E31" s="79"/>
      <c r="F31" s="78">
        <v>129.80000000000001</v>
      </c>
      <c r="G31" s="79">
        <v>33.333333333333329</v>
      </c>
      <c r="H31" s="78">
        <v>123</v>
      </c>
      <c r="I31" s="79">
        <v>44.444444444444443</v>
      </c>
      <c r="J31" s="78">
        <v>195.82978723404256</v>
      </c>
      <c r="K31" s="79">
        <v>33.333333333333329</v>
      </c>
      <c r="L31" s="78">
        <v>53.170212765957444</v>
      </c>
      <c r="M31" s="79">
        <v>40.476190476190474</v>
      </c>
      <c r="N31" s="78">
        <v>20</v>
      </c>
      <c r="O31" s="79">
        <v>58.82352941176471</v>
      </c>
      <c r="P31" s="78"/>
      <c r="Q31" s="79"/>
      <c r="R31" s="78"/>
      <c r="S31" s="79"/>
      <c r="T31" s="78"/>
      <c r="U31" s="79"/>
      <c r="V31" s="78">
        <v>521.79999999999995</v>
      </c>
      <c r="W31" s="79">
        <v>32.170139196330247</v>
      </c>
    </row>
    <row r="32" spans="1:23" ht="24" customHeight="1" x14ac:dyDescent="0.15">
      <c r="A32" s="43"/>
      <c r="B32" s="151"/>
      <c r="C32" s="7" t="s">
        <v>49</v>
      </c>
      <c r="D32" s="78"/>
      <c r="E32" s="79"/>
      <c r="F32" s="78">
        <v>129.80000000000001</v>
      </c>
      <c r="G32" s="79">
        <v>33.333333333333329</v>
      </c>
      <c r="H32" s="78">
        <v>61.5</v>
      </c>
      <c r="I32" s="79">
        <v>22.222222222222221</v>
      </c>
      <c r="J32" s="78">
        <v>105.44680851063831</v>
      </c>
      <c r="K32" s="79">
        <v>17.948717948717945</v>
      </c>
      <c r="L32" s="78">
        <v>18.76595744680851</v>
      </c>
      <c r="M32" s="79">
        <v>14.285714285714285</v>
      </c>
      <c r="N32" s="78">
        <v>2</v>
      </c>
      <c r="O32" s="79">
        <v>5.8823529411764701</v>
      </c>
      <c r="P32" s="78"/>
      <c r="Q32" s="79"/>
      <c r="R32" s="78"/>
      <c r="S32" s="79"/>
      <c r="T32" s="78"/>
      <c r="U32" s="79"/>
      <c r="V32" s="78">
        <v>317.51276595744679</v>
      </c>
      <c r="W32" s="79">
        <v>19.575373471565527</v>
      </c>
    </row>
    <row r="33" spans="1:23" ht="24" customHeight="1" x14ac:dyDescent="0.15">
      <c r="A33" s="43"/>
      <c r="B33" s="151"/>
      <c r="C33" s="7" t="s">
        <v>50</v>
      </c>
      <c r="D33" s="78"/>
      <c r="E33" s="79"/>
      <c r="F33" s="78">
        <v>129.80000000000001</v>
      </c>
      <c r="G33" s="79">
        <v>33.333333333333329</v>
      </c>
      <c r="H33" s="78"/>
      <c r="I33" s="79"/>
      <c r="J33" s="78">
        <v>15.063829787234043</v>
      </c>
      <c r="K33" s="79">
        <v>2.5641025641025639</v>
      </c>
      <c r="L33" s="78">
        <v>12.51063829787234</v>
      </c>
      <c r="M33" s="79">
        <v>9.5238095238095237</v>
      </c>
      <c r="N33" s="78">
        <v>2</v>
      </c>
      <c r="O33" s="79">
        <v>5.8823529411764701</v>
      </c>
      <c r="P33" s="78"/>
      <c r="Q33" s="79"/>
      <c r="R33" s="78"/>
      <c r="S33" s="79"/>
      <c r="T33" s="78"/>
      <c r="U33" s="79"/>
      <c r="V33" s="78">
        <v>159.3744680851064</v>
      </c>
      <c r="W33" s="79">
        <v>9.825793067533473</v>
      </c>
    </row>
    <row r="34" spans="1:23" ht="24" customHeight="1" x14ac:dyDescent="0.15">
      <c r="A34" s="43"/>
      <c r="B34" s="151"/>
      <c r="C34" s="8" t="s">
        <v>51</v>
      </c>
      <c r="D34" s="80"/>
      <c r="E34" s="81"/>
      <c r="F34" s="80"/>
      <c r="G34" s="81"/>
      <c r="H34" s="80">
        <v>30.75</v>
      </c>
      <c r="I34" s="81">
        <v>11.111111111111111</v>
      </c>
      <c r="J34" s="80">
        <v>150.63829787234044</v>
      </c>
      <c r="K34" s="81">
        <v>25.641025641025639</v>
      </c>
      <c r="L34" s="80">
        <v>9.3829787234042552</v>
      </c>
      <c r="M34" s="81">
        <v>7.1428571428571423</v>
      </c>
      <c r="N34" s="80"/>
      <c r="O34" s="81"/>
      <c r="P34" s="80"/>
      <c r="Q34" s="81"/>
      <c r="R34" s="80"/>
      <c r="S34" s="81"/>
      <c r="T34" s="80"/>
      <c r="U34" s="81"/>
      <c r="V34" s="80">
        <v>190.77127659574469</v>
      </c>
      <c r="W34" s="81">
        <v>11.76147666298721</v>
      </c>
    </row>
    <row r="35" spans="1:23" ht="24" customHeight="1" x14ac:dyDescent="0.15">
      <c r="A35" s="44"/>
      <c r="B35" s="128" t="s">
        <v>16</v>
      </c>
      <c r="C35" s="129"/>
      <c r="D35" s="82">
        <v>203</v>
      </c>
      <c r="E35" s="83">
        <v>100</v>
      </c>
      <c r="F35" s="82">
        <v>389.40000000000003</v>
      </c>
      <c r="G35" s="83">
        <v>99.999999999999986</v>
      </c>
      <c r="H35" s="82">
        <v>276.75</v>
      </c>
      <c r="I35" s="83">
        <v>100</v>
      </c>
      <c r="J35" s="82">
        <v>587.48936170212778</v>
      </c>
      <c r="K35" s="83">
        <v>99.999999999999986</v>
      </c>
      <c r="L35" s="82">
        <v>131.36170212765958</v>
      </c>
      <c r="M35" s="83">
        <v>99.999999999999972</v>
      </c>
      <c r="N35" s="82">
        <v>34</v>
      </c>
      <c r="O35" s="83">
        <v>100</v>
      </c>
      <c r="P35" s="82"/>
      <c r="Q35" s="83"/>
      <c r="R35" s="82"/>
      <c r="S35" s="83"/>
      <c r="T35" s="82"/>
      <c r="U35" s="83"/>
      <c r="V35" s="82">
        <v>1622.0010638297872</v>
      </c>
      <c r="W35" s="83">
        <v>99.999999999999986</v>
      </c>
    </row>
    <row r="36" spans="1:23" ht="24" customHeight="1" x14ac:dyDescent="0.15">
      <c r="A36" s="43"/>
      <c r="B36" s="152" t="s">
        <v>56</v>
      </c>
      <c r="C36" s="6" t="s">
        <v>47</v>
      </c>
      <c r="D36" s="76"/>
      <c r="E36" s="77"/>
      <c r="F36" s="76">
        <v>29.846153846153847</v>
      </c>
      <c r="G36" s="77">
        <v>9.0909090909090899</v>
      </c>
      <c r="H36" s="76"/>
      <c r="I36" s="77"/>
      <c r="J36" s="76">
        <v>71.459459459459453</v>
      </c>
      <c r="K36" s="77">
        <v>12.5</v>
      </c>
      <c r="L36" s="76">
        <v>24.6875</v>
      </c>
      <c r="M36" s="77">
        <v>18.518518518518519</v>
      </c>
      <c r="N36" s="76">
        <v>16</v>
      </c>
      <c r="O36" s="77">
        <v>50</v>
      </c>
      <c r="P36" s="76"/>
      <c r="Q36" s="77"/>
      <c r="R36" s="76"/>
      <c r="S36" s="77"/>
      <c r="T36" s="76"/>
      <c r="U36" s="77"/>
      <c r="V36" s="76">
        <v>141.99311330561329</v>
      </c>
      <c r="W36" s="77">
        <v>10.155532922791426</v>
      </c>
    </row>
    <row r="37" spans="1:23" ht="24" customHeight="1" x14ac:dyDescent="0.15">
      <c r="A37" s="43"/>
      <c r="B37" s="153"/>
      <c r="C37" s="7" t="s">
        <v>48</v>
      </c>
      <c r="D37" s="78"/>
      <c r="E37" s="79"/>
      <c r="F37" s="78">
        <v>149.23076923076923</v>
      </c>
      <c r="G37" s="79">
        <v>45.454545454545439</v>
      </c>
      <c r="H37" s="78">
        <v>95.111111111111114</v>
      </c>
      <c r="I37" s="79">
        <v>28.571428571428569</v>
      </c>
      <c r="J37" s="78">
        <v>196.51351351351349</v>
      </c>
      <c r="K37" s="79">
        <v>34.375</v>
      </c>
      <c r="L37" s="78">
        <v>29.625</v>
      </c>
      <c r="M37" s="79">
        <v>22.222222222222221</v>
      </c>
      <c r="N37" s="78">
        <v>5.333333333333333</v>
      </c>
      <c r="O37" s="79">
        <v>16.666666666666668</v>
      </c>
      <c r="P37" s="78"/>
      <c r="Q37" s="79"/>
      <c r="R37" s="78"/>
      <c r="S37" s="79"/>
      <c r="T37" s="78"/>
      <c r="U37" s="79"/>
      <c r="V37" s="78">
        <v>475.81372718872711</v>
      </c>
      <c r="W37" s="79">
        <v>34.030819235443801</v>
      </c>
    </row>
    <row r="38" spans="1:23" ht="24" customHeight="1" x14ac:dyDescent="0.15">
      <c r="A38" s="43"/>
      <c r="B38" s="153"/>
      <c r="C38" s="7" t="s">
        <v>49</v>
      </c>
      <c r="D38" s="78"/>
      <c r="E38" s="79"/>
      <c r="F38" s="78">
        <v>89.538461538461547</v>
      </c>
      <c r="G38" s="79">
        <v>27.27272727272727</v>
      </c>
      <c r="H38" s="78">
        <v>95.111111111111114</v>
      </c>
      <c r="I38" s="79">
        <v>28.571428571428569</v>
      </c>
      <c r="J38" s="78">
        <v>142.91891891891891</v>
      </c>
      <c r="K38" s="79">
        <v>25</v>
      </c>
      <c r="L38" s="78">
        <v>29.625</v>
      </c>
      <c r="M38" s="79">
        <v>22.222222222222221</v>
      </c>
      <c r="N38" s="78">
        <v>5.333333333333333</v>
      </c>
      <c r="O38" s="79">
        <v>16.666666666666668</v>
      </c>
      <c r="P38" s="78"/>
      <c r="Q38" s="79"/>
      <c r="R38" s="78"/>
      <c r="S38" s="79"/>
      <c r="T38" s="78"/>
      <c r="U38" s="79"/>
      <c r="V38" s="78">
        <v>362.52682490182491</v>
      </c>
      <c r="W38" s="79">
        <v>25.928392018290801</v>
      </c>
    </row>
    <row r="39" spans="1:23" ht="24" customHeight="1" x14ac:dyDescent="0.15">
      <c r="A39" s="43"/>
      <c r="B39" s="153"/>
      <c r="C39" s="7" t="s">
        <v>50</v>
      </c>
      <c r="D39" s="78"/>
      <c r="E39" s="79"/>
      <c r="F39" s="78">
        <v>29.846153846153847</v>
      </c>
      <c r="G39" s="79">
        <v>9.0909090909090899</v>
      </c>
      <c r="H39" s="78">
        <v>95.111111111111114</v>
      </c>
      <c r="I39" s="79">
        <v>28.571428571428569</v>
      </c>
      <c r="J39" s="78">
        <v>71.459459459459453</v>
      </c>
      <c r="K39" s="79">
        <v>12.5</v>
      </c>
      <c r="L39" s="78">
        <v>4.9375</v>
      </c>
      <c r="M39" s="79">
        <v>3.7037037037037033</v>
      </c>
      <c r="N39" s="78"/>
      <c r="O39" s="79"/>
      <c r="P39" s="78"/>
      <c r="Q39" s="79"/>
      <c r="R39" s="78"/>
      <c r="S39" s="79"/>
      <c r="T39" s="78"/>
      <c r="U39" s="79"/>
      <c r="V39" s="78">
        <v>201.35422441672441</v>
      </c>
      <c r="W39" s="79">
        <v>14.40111712182833</v>
      </c>
    </row>
    <row r="40" spans="1:23" ht="24" customHeight="1" x14ac:dyDescent="0.15">
      <c r="A40" s="43"/>
      <c r="B40" s="153"/>
      <c r="C40" s="8" t="s">
        <v>51</v>
      </c>
      <c r="D40" s="80"/>
      <c r="E40" s="81"/>
      <c r="F40" s="80">
        <v>29.846153846153847</v>
      </c>
      <c r="G40" s="81">
        <v>9.0909090909090899</v>
      </c>
      <c r="H40" s="80">
        <v>47.555555555555557</v>
      </c>
      <c r="I40" s="81">
        <v>14.285714285714285</v>
      </c>
      <c r="J40" s="80">
        <v>89.324324324324323</v>
      </c>
      <c r="K40" s="81">
        <v>15.625</v>
      </c>
      <c r="L40" s="80">
        <v>44.4375</v>
      </c>
      <c r="M40" s="81">
        <v>33.333333333333329</v>
      </c>
      <c r="N40" s="80">
        <v>5.333333333333333</v>
      </c>
      <c r="O40" s="81">
        <v>16.666666666666668</v>
      </c>
      <c r="P40" s="80"/>
      <c r="Q40" s="81"/>
      <c r="R40" s="80"/>
      <c r="S40" s="81"/>
      <c r="T40" s="80"/>
      <c r="U40" s="81"/>
      <c r="V40" s="80">
        <v>216.49686705936708</v>
      </c>
      <c r="W40" s="81">
        <v>15.484138701645636</v>
      </c>
    </row>
    <row r="41" spans="1:23" ht="24" customHeight="1" x14ac:dyDescent="0.15">
      <c r="A41" s="44"/>
      <c r="B41" s="128" t="s">
        <v>16</v>
      </c>
      <c r="C41" s="129"/>
      <c r="D41" s="82"/>
      <c r="E41" s="83"/>
      <c r="F41" s="82">
        <v>328.30769230769238</v>
      </c>
      <c r="G41" s="83">
        <v>99.999999999999986</v>
      </c>
      <c r="H41" s="82">
        <v>332.88888888888891</v>
      </c>
      <c r="I41" s="83">
        <v>100</v>
      </c>
      <c r="J41" s="82">
        <v>571.67567567567562</v>
      </c>
      <c r="K41" s="83">
        <v>100</v>
      </c>
      <c r="L41" s="82">
        <v>133.3125</v>
      </c>
      <c r="M41" s="83">
        <v>100</v>
      </c>
      <c r="N41" s="82">
        <v>31.999999999999996</v>
      </c>
      <c r="O41" s="83">
        <v>100.00000000000001</v>
      </c>
      <c r="P41" s="82"/>
      <c r="Q41" s="83"/>
      <c r="R41" s="82"/>
      <c r="S41" s="83"/>
      <c r="T41" s="82"/>
      <c r="U41" s="83"/>
      <c r="V41" s="82">
        <v>1398.1847568722569</v>
      </c>
      <c r="W41" s="83">
        <v>99.999999999999986</v>
      </c>
    </row>
    <row r="42" spans="1:23" ht="24" customHeight="1" x14ac:dyDescent="0.15">
      <c r="A42" s="154" t="s">
        <v>57</v>
      </c>
      <c r="B42" s="155"/>
      <c r="C42" s="6" t="s">
        <v>47</v>
      </c>
      <c r="D42" s="76">
        <v>207.83333333333334</v>
      </c>
      <c r="E42" s="77">
        <v>9.224737387187453</v>
      </c>
      <c r="F42" s="76">
        <v>448.33537798408491</v>
      </c>
      <c r="G42" s="77">
        <v>6.0901341173526289</v>
      </c>
      <c r="H42" s="76">
        <v>910.86935028248593</v>
      </c>
      <c r="I42" s="77">
        <v>14.745096565737336</v>
      </c>
      <c r="J42" s="76">
        <v>2726.7708496370315</v>
      </c>
      <c r="K42" s="77">
        <v>23.611142313407079</v>
      </c>
      <c r="L42" s="76">
        <v>577.23744246519709</v>
      </c>
      <c r="M42" s="77">
        <v>16.437395243917745</v>
      </c>
      <c r="N42" s="76">
        <v>225.71514488791689</v>
      </c>
      <c r="O42" s="77">
        <v>21.726394564625327</v>
      </c>
      <c r="P42" s="76">
        <v>14.875</v>
      </c>
      <c r="Q42" s="77">
        <v>20</v>
      </c>
      <c r="R42" s="76"/>
      <c r="S42" s="77"/>
      <c r="T42" s="76">
        <v>16</v>
      </c>
      <c r="U42" s="77">
        <v>61.53846153846154</v>
      </c>
      <c r="V42" s="76">
        <v>5127.63649859005</v>
      </c>
      <c r="W42" s="77">
        <v>16.020773343480137</v>
      </c>
    </row>
    <row r="43" spans="1:23" ht="24" customHeight="1" x14ac:dyDescent="0.15">
      <c r="A43" s="156"/>
      <c r="B43" s="155"/>
      <c r="C43" s="7" t="s">
        <v>48</v>
      </c>
      <c r="D43" s="78"/>
      <c r="E43" s="79"/>
      <c r="F43" s="78">
        <v>1952.9876657824934</v>
      </c>
      <c r="G43" s="79">
        <v>26.529150716660709</v>
      </c>
      <c r="H43" s="78">
        <v>1480.3540489642185</v>
      </c>
      <c r="I43" s="79">
        <v>23.963879558235437</v>
      </c>
      <c r="J43" s="78">
        <v>3144.2468095194859</v>
      </c>
      <c r="K43" s="79">
        <v>27.226071783011381</v>
      </c>
      <c r="L43" s="78">
        <v>1038.2146189165408</v>
      </c>
      <c r="M43" s="79">
        <v>29.564166811950248</v>
      </c>
      <c r="N43" s="78">
        <v>405.89921632950609</v>
      </c>
      <c r="O43" s="79">
        <v>39.070158680872588</v>
      </c>
      <c r="P43" s="78">
        <v>20.09375</v>
      </c>
      <c r="Q43" s="79">
        <v>27.016806722689076</v>
      </c>
      <c r="R43" s="78">
        <v>10.8</v>
      </c>
      <c r="S43" s="79">
        <v>75</v>
      </c>
      <c r="T43" s="78">
        <v>2.5</v>
      </c>
      <c r="U43" s="79">
        <v>9.6153846153846168</v>
      </c>
      <c r="V43" s="78">
        <v>8055.0961095122439</v>
      </c>
      <c r="W43" s="79">
        <v>25.167320083225281</v>
      </c>
    </row>
    <row r="44" spans="1:23" ht="24" customHeight="1" x14ac:dyDescent="0.15">
      <c r="A44" s="156"/>
      <c r="B44" s="155"/>
      <c r="C44" s="7" t="s">
        <v>49</v>
      </c>
      <c r="D44" s="78">
        <v>341.66666666666663</v>
      </c>
      <c r="E44" s="79">
        <v>15.164965231543126</v>
      </c>
      <c r="F44" s="78">
        <v>858.79535809018569</v>
      </c>
      <c r="G44" s="79">
        <v>11.665773362892566</v>
      </c>
      <c r="H44" s="78">
        <v>1167.8547551789077</v>
      </c>
      <c r="I44" s="79">
        <v>18.905160366333646</v>
      </c>
      <c r="J44" s="78">
        <v>2037.8043239207852</v>
      </c>
      <c r="K44" s="79">
        <v>17.645372696196556</v>
      </c>
      <c r="L44" s="78">
        <v>722.38830633334089</v>
      </c>
      <c r="M44" s="79">
        <v>20.5707066750116</v>
      </c>
      <c r="N44" s="78">
        <v>176.95826498997633</v>
      </c>
      <c r="O44" s="79">
        <v>17.033261496710335</v>
      </c>
      <c r="P44" s="78">
        <v>10.4375</v>
      </c>
      <c r="Q44" s="79">
        <v>14.033613445378151</v>
      </c>
      <c r="R44" s="78">
        <v>3.6</v>
      </c>
      <c r="S44" s="79">
        <v>25</v>
      </c>
      <c r="T44" s="78">
        <v>2.5</v>
      </c>
      <c r="U44" s="79">
        <v>9.6153846153846168</v>
      </c>
      <c r="V44" s="78">
        <v>5322.0051751798628</v>
      </c>
      <c r="W44" s="79">
        <v>16.628058300901323</v>
      </c>
    </row>
    <row r="45" spans="1:23" ht="24" customHeight="1" x14ac:dyDescent="0.15">
      <c r="A45" s="156"/>
      <c r="B45" s="155"/>
      <c r="C45" s="7" t="s">
        <v>50</v>
      </c>
      <c r="D45" s="78">
        <v>341.66666666666663</v>
      </c>
      <c r="E45" s="79">
        <v>15.164965231543126</v>
      </c>
      <c r="F45" s="78">
        <v>1248.14399867374</v>
      </c>
      <c r="G45" s="79">
        <v>16.954638698982421</v>
      </c>
      <c r="H45" s="78">
        <v>970.4395009416196</v>
      </c>
      <c r="I45" s="79">
        <v>15.70941447107913</v>
      </c>
      <c r="J45" s="78">
        <v>964.64734939706943</v>
      </c>
      <c r="K45" s="79">
        <v>8.3528932590345715</v>
      </c>
      <c r="L45" s="78">
        <v>496.7270354346698</v>
      </c>
      <c r="M45" s="79">
        <v>14.144783427266125</v>
      </c>
      <c r="N45" s="78">
        <v>96.322033898305079</v>
      </c>
      <c r="O45" s="79">
        <v>9.2715555918100954</v>
      </c>
      <c r="P45" s="78">
        <v>12.875</v>
      </c>
      <c r="Q45" s="79">
        <v>17.310924369747898</v>
      </c>
      <c r="R45" s="78"/>
      <c r="S45" s="79"/>
      <c r="T45" s="78">
        <v>2.5</v>
      </c>
      <c r="U45" s="79">
        <v>9.6153846153846168</v>
      </c>
      <c r="V45" s="78">
        <v>4133.3215850120696</v>
      </c>
      <c r="W45" s="79">
        <v>12.914138568012909</v>
      </c>
    </row>
    <row r="46" spans="1:23" ht="24" customHeight="1" x14ac:dyDescent="0.15">
      <c r="A46" s="156"/>
      <c r="B46" s="155"/>
      <c r="C46" s="8" t="s">
        <v>51</v>
      </c>
      <c r="D46" s="80">
        <v>1361.8333333333333</v>
      </c>
      <c r="E46" s="81">
        <v>60.445332149726283</v>
      </c>
      <c r="F46" s="80">
        <v>2853.4043435013264</v>
      </c>
      <c r="G46" s="81">
        <v>38.760303104111671</v>
      </c>
      <c r="H46" s="80">
        <v>1647.9213747645954</v>
      </c>
      <c r="I46" s="81">
        <v>26.676449038614447</v>
      </c>
      <c r="J46" s="80">
        <v>2675.1919455049351</v>
      </c>
      <c r="K46" s="81">
        <v>23.164519948350399</v>
      </c>
      <c r="L46" s="80">
        <v>677.16565369689306</v>
      </c>
      <c r="M46" s="81">
        <v>19.282947841854288</v>
      </c>
      <c r="N46" s="80">
        <v>134.00364497904138</v>
      </c>
      <c r="O46" s="81">
        <v>12.898629665981629</v>
      </c>
      <c r="P46" s="80">
        <v>16.09375</v>
      </c>
      <c r="Q46" s="81">
        <v>21.638655462184875</v>
      </c>
      <c r="R46" s="80"/>
      <c r="S46" s="81"/>
      <c r="T46" s="80">
        <v>2.5</v>
      </c>
      <c r="U46" s="81">
        <v>9.6153846153846168</v>
      </c>
      <c r="V46" s="80">
        <v>9368.114045780123</v>
      </c>
      <c r="W46" s="81">
        <v>29.269709704380347</v>
      </c>
    </row>
    <row r="47" spans="1:23" ht="24" customHeight="1" x14ac:dyDescent="0.15">
      <c r="A47" s="128" t="s">
        <v>57</v>
      </c>
      <c r="B47" s="157"/>
      <c r="C47" s="158"/>
      <c r="D47" s="82">
        <v>2253</v>
      </c>
      <c r="E47" s="83">
        <v>100</v>
      </c>
      <c r="F47" s="82">
        <v>7361.6667440318306</v>
      </c>
      <c r="G47" s="83">
        <v>100</v>
      </c>
      <c r="H47" s="82">
        <v>6177.4390301318272</v>
      </c>
      <c r="I47" s="83">
        <v>100</v>
      </c>
      <c r="J47" s="82">
        <v>11548.661277979309</v>
      </c>
      <c r="K47" s="83">
        <v>100</v>
      </c>
      <c r="L47" s="82">
        <v>3511.7330568466414</v>
      </c>
      <c r="M47" s="83">
        <v>100</v>
      </c>
      <c r="N47" s="82">
        <v>1038.898305084746</v>
      </c>
      <c r="O47" s="83">
        <v>99.999999999999986</v>
      </c>
      <c r="P47" s="82">
        <v>74.375</v>
      </c>
      <c r="Q47" s="83">
        <v>100</v>
      </c>
      <c r="R47" s="82">
        <v>14.4</v>
      </c>
      <c r="S47" s="83">
        <v>100</v>
      </c>
      <c r="T47" s="82">
        <v>26</v>
      </c>
      <c r="U47" s="83">
        <v>100</v>
      </c>
      <c r="V47" s="82">
        <v>32006.17341407435</v>
      </c>
      <c r="W47" s="83">
        <v>100</v>
      </c>
    </row>
    <row r="48" spans="1:23" ht="24" customHeight="1" x14ac:dyDescent="0.15">
      <c r="A48" s="147" t="s">
        <v>33</v>
      </c>
      <c r="B48" s="147" t="s">
        <v>58</v>
      </c>
      <c r="C48" s="6" t="s">
        <v>47</v>
      </c>
      <c r="D48" s="76">
        <v>1030.6315789473683</v>
      </c>
      <c r="E48" s="77">
        <v>20</v>
      </c>
      <c r="F48" s="76">
        <v>679.71428571428567</v>
      </c>
      <c r="G48" s="77">
        <v>9.0909090909090917</v>
      </c>
      <c r="H48" s="76">
        <v>757.38888888888891</v>
      </c>
      <c r="I48" s="77">
        <v>11.76470588235294</v>
      </c>
      <c r="J48" s="76">
        <v>3030</v>
      </c>
      <c r="K48" s="77">
        <v>22.222222222222221</v>
      </c>
      <c r="L48" s="76">
        <v>667.07692307692309</v>
      </c>
      <c r="M48" s="77">
        <v>24.242424242424242</v>
      </c>
      <c r="N48" s="76">
        <v>261.10344827586209</v>
      </c>
      <c r="O48" s="77">
        <v>22.222222222222221</v>
      </c>
      <c r="P48" s="76">
        <v>46.428571428571431</v>
      </c>
      <c r="Q48" s="77">
        <v>23.80952380952381</v>
      </c>
      <c r="R48" s="76">
        <v>10.315789473684211</v>
      </c>
      <c r="S48" s="77">
        <v>28.571428571428569</v>
      </c>
      <c r="T48" s="76">
        <v>26.400000000000002</v>
      </c>
      <c r="U48" s="77">
        <v>75</v>
      </c>
      <c r="V48" s="76">
        <v>6509.0594858055838</v>
      </c>
      <c r="W48" s="77">
        <v>17.64174340905781</v>
      </c>
    </row>
    <row r="49" spans="1:23" ht="24" customHeight="1" x14ac:dyDescent="0.15">
      <c r="A49" s="151"/>
      <c r="B49" s="151"/>
      <c r="C49" s="7" t="s">
        <v>48</v>
      </c>
      <c r="D49" s="78">
        <v>1545.9473684210525</v>
      </c>
      <c r="E49" s="79">
        <v>30</v>
      </c>
      <c r="F49" s="78">
        <v>1359.4285714285713</v>
      </c>
      <c r="G49" s="79">
        <v>18.181818181818183</v>
      </c>
      <c r="H49" s="78">
        <v>1136.0833333333335</v>
      </c>
      <c r="I49" s="79">
        <v>17.647058823529413</v>
      </c>
      <c r="J49" s="78">
        <v>3939</v>
      </c>
      <c r="K49" s="79">
        <v>28.888888888888886</v>
      </c>
      <c r="L49" s="78">
        <v>833.84615384615381</v>
      </c>
      <c r="M49" s="79">
        <v>30.303030303030305</v>
      </c>
      <c r="N49" s="78">
        <v>293.74137931034488</v>
      </c>
      <c r="O49" s="79">
        <v>25</v>
      </c>
      <c r="P49" s="78">
        <v>46.428571428571431</v>
      </c>
      <c r="Q49" s="79">
        <v>23.80952380952381</v>
      </c>
      <c r="R49" s="78"/>
      <c r="S49" s="79"/>
      <c r="T49" s="78"/>
      <c r="U49" s="79"/>
      <c r="V49" s="78">
        <v>9154.4753777680271</v>
      </c>
      <c r="W49" s="79">
        <v>24.811711432551643</v>
      </c>
    </row>
    <row r="50" spans="1:23" ht="24" customHeight="1" x14ac:dyDescent="0.15">
      <c r="A50" s="151"/>
      <c r="B50" s="151"/>
      <c r="C50" s="7" t="s">
        <v>49</v>
      </c>
      <c r="D50" s="78"/>
      <c r="E50" s="79"/>
      <c r="F50" s="78">
        <v>1359.4285714285713</v>
      </c>
      <c r="G50" s="79">
        <v>18.181818181818183</v>
      </c>
      <c r="H50" s="78">
        <v>1136.0833333333335</v>
      </c>
      <c r="I50" s="79">
        <v>17.647058823529413</v>
      </c>
      <c r="J50" s="78">
        <v>2424</v>
      </c>
      <c r="K50" s="79">
        <v>17.777777777777779</v>
      </c>
      <c r="L50" s="78">
        <v>250.15384615384616</v>
      </c>
      <c r="M50" s="79">
        <v>9.0909090909090917</v>
      </c>
      <c r="N50" s="78">
        <v>163.18965517241381</v>
      </c>
      <c r="O50" s="79">
        <v>13.888888888888888</v>
      </c>
      <c r="P50" s="78">
        <v>46.428571428571431</v>
      </c>
      <c r="Q50" s="79">
        <v>23.80952380952381</v>
      </c>
      <c r="R50" s="78">
        <v>2.5789473684210527</v>
      </c>
      <c r="S50" s="79">
        <v>7.1428571428571423</v>
      </c>
      <c r="T50" s="78"/>
      <c r="U50" s="79"/>
      <c r="V50" s="78">
        <v>5381.8629248851566</v>
      </c>
      <c r="W50" s="79">
        <v>14.586661097597039</v>
      </c>
    </row>
    <row r="51" spans="1:23" ht="24" customHeight="1" x14ac:dyDescent="0.15">
      <c r="A51" s="151"/>
      <c r="B51" s="151"/>
      <c r="C51" s="7" t="s">
        <v>50</v>
      </c>
      <c r="D51" s="78">
        <v>1030.6315789473683</v>
      </c>
      <c r="E51" s="79">
        <v>20</v>
      </c>
      <c r="F51" s="78"/>
      <c r="G51" s="79"/>
      <c r="H51" s="78">
        <v>757.38888888888891</v>
      </c>
      <c r="I51" s="79">
        <v>11.76470588235294</v>
      </c>
      <c r="J51" s="78">
        <v>909</v>
      </c>
      <c r="K51" s="79">
        <v>6.666666666666667</v>
      </c>
      <c r="L51" s="78">
        <v>416.92307692307691</v>
      </c>
      <c r="M51" s="79">
        <v>15.151515151515152</v>
      </c>
      <c r="N51" s="78">
        <v>261.10344827586209</v>
      </c>
      <c r="O51" s="79">
        <v>22.222222222222221</v>
      </c>
      <c r="P51" s="78">
        <v>9.2857142857142865</v>
      </c>
      <c r="Q51" s="79">
        <v>4.7619047619047628</v>
      </c>
      <c r="R51" s="78">
        <v>15.473684210526315</v>
      </c>
      <c r="S51" s="79">
        <v>42.857142857142847</v>
      </c>
      <c r="T51" s="78"/>
      <c r="U51" s="79"/>
      <c r="V51" s="78">
        <v>3399.8063915314369</v>
      </c>
      <c r="W51" s="79">
        <v>9.2146203504006241</v>
      </c>
    </row>
    <row r="52" spans="1:23" ht="24" customHeight="1" x14ac:dyDescent="0.15">
      <c r="A52" s="151"/>
      <c r="B52" s="151"/>
      <c r="C52" s="8" t="s">
        <v>51</v>
      </c>
      <c r="D52" s="80">
        <v>1545.9473684210525</v>
      </c>
      <c r="E52" s="81">
        <v>30</v>
      </c>
      <c r="F52" s="80">
        <v>4078.2857142857138</v>
      </c>
      <c r="G52" s="81">
        <v>54.54545454545454</v>
      </c>
      <c r="H52" s="80">
        <v>2650.8611111111113</v>
      </c>
      <c r="I52" s="81">
        <v>41.176470588235297</v>
      </c>
      <c r="J52" s="80">
        <v>3333</v>
      </c>
      <c r="K52" s="81">
        <v>24.444444444444443</v>
      </c>
      <c r="L52" s="80">
        <v>583.69230769230774</v>
      </c>
      <c r="M52" s="81">
        <v>21.212121212121215</v>
      </c>
      <c r="N52" s="80">
        <v>195.82758620689657</v>
      </c>
      <c r="O52" s="81">
        <v>16.666666666666664</v>
      </c>
      <c r="P52" s="80">
        <v>46.428571428571431</v>
      </c>
      <c r="Q52" s="81">
        <v>23.80952380952381</v>
      </c>
      <c r="R52" s="80">
        <v>7.7368421052631575</v>
      </c>
      <c r="S52" s="81">
        <v>21.428571428571423</v>
      </c>
      <c r="T52" s="80">
        <v>8.8000000000000007</v>
      </c>
      <c r="U52" s="81">
        <v>25</v>
      </c>
      <c r="V52" s="80">
        <v>12450.579501250915</v>
      </c>
      <c r="W52" s="81">
        <v>33.745263710392869</v>
      </c>
    </row>
    <row r="53" spans="1:23" ht="24" customHeight="1" x14ac:dyDescent="0.15">
      <c r="A53" s="45"/>
      <c r="B53" s="128" t="s">
        <v>16</v>
      </c>
      <c r="C53" s="129"/>
      <c r="D53" s="82">
        <v>5153.1578947368416</v>
      </c>
      <c r="E53" s="83">
        <v>100</v>
      </c>
      <c r="F53" s="82">
        <v>7476.8571428571422</v>
      </c>
      <c r="G53" s="83">
        <v>100</v>
      </c>
      <c r="H53" s="82">
        <v>6437.8055555555557</v>
      </c>
      <c r="I53" s="83">
        <v>100</v>
      </c>
      <c r="J53" s="82">
        <v>13635</v>
      </c>
      <c r="K53" s="83">
        <v>100</v>
      </c>
      <c r="L53" s="82">
        <v>2751.6923076923076</v>
      </c>
      <c r="M53" s="83">
        <v>100.00000000000001</v>
      </c>
      <c r="N53" s="82">
        <v>1174.9655172413795</v>
      </c>
      <c r="O53" s="83">
        <v>100</v>
      </c>
      <c r="P53" s="82">
        <v>195</v>
      </c>
      <c r="Q53" s="83">
        <v>100</v>
      </c>
      <c r="R53" s="82">
        <v>36.10526315789474</v>
      </c>
      <c r="S53" s="83">
        <v>99.999999999999972</v>
      </c>
      <c r="T53" s="82">
        <v>35.200000000000003</v>
      </c>
      <c r="U53" s="83">
        <v>100</v>
      </c>
      <c r="V53" s="82">
        <v>36895.783681241126</v>
      </c>
      <c r="W53" s="83">
        <v>100</v>
      </c>
    </row>
    <row r="54" spans="1:23" ht="24" customHeight="1" x14ac:dyDescent="0.15">
      <c r="A54" s="147" t="s">
        <v>33</v>
      </c>
      <c r="B54" s="147" t="s">
        <v>17</v>
      </c>
      <c r="C54" s="6" t="s">
        <v>47</v>
      </c>
      <c r="D54" s="76">
        <v>1425.2727272727273</v>
      </c>
      <c r="E54" s="77">
        <v>60</v>
      </c>
      <c r="F54" s="76">
        <v>163.48275862068965</v>
      </c>
      <c r="G54" s="77">
        <v>8.3333333333333321</v>
      </c>
      <c r="H54" s="76">
        <v>134.46511627906978</v>
      </c>
      <c r="I54" s="77">
        <v>12.5</v>
      </c>
      <c r="J54" s="76">
        <v>147.6</v>
      </c>
      <c r="K54" s="77">
        <v>20</v>
      </c>
      <c r="L54" s="76">
        <v>27.705882352941174</v>
      </c>
      <c r="M54" s="77">
        <v>37.5</v>
      </c>
      <c r="N54" s="76"/>
      <c r="O54" s="77"/>
      <c r="P54" s="76"/>
      <c r="Q54" s="77"/>
      <c r="R54" s="76">
        <v>2</v>
      </c>
      <c r="S54" s="77">
        <v>100</v>
      </c>
      <c r="T54" s="76"/>
      <c r="U54" s="77"/>
      <c r="V54" s="76">
        <v>1900.5264845254276</v>
      </c>
      <c r="W54" s="77">
        <v>30.294623846284431</v>
      </c>
    </row>
    <row r="55" spans="1:23" ht="24" customHeight="1" x14ac:dyDescent="0.15">
      <c r="A55" s="151"/>
      <c r="B55" s="161"/>
      <c r="C55" s="7" t="s">
        <v>48</v>
      </c>
      <c r="D55" s="78"/>
      <c r="E55" s="79"/>
      <c r="F55" s="78">
        <v>326.9655172413793</v>
      </c>
      <c r="G55" s="79">
        <v>16.666666666666664</v>
      </c>
      <c r="H55" s="78">
        <v>134.46511627906978</v>
      </c>
      <c r="I55" s="79">
        <v>12.5</v>
      </c>
      <c r="J55" s="78">
        <v>73.8</v>
      </c>
      <c r="K55" s="79">
        <v>10</v>
      </c>
      <c r="L55" s="78">
        <v>27.705882352941174</v>
      </c>
      <c r="M55" s="79">
        <v>37.5</v>
      </c>
      <c r="N55" s="78">
        <v>4.7826086956521738</v>
      </c>
      <c r="O55" s="79">
        <v>11.111111111111112</v>
      </c>
      <c r="P55" s="78"/>
      <c r="Q55" s="79"/>
      <c r="R55" s="78"/>
      <c r="S55" s="79"/>
      <c r="T55" s="78"/>
      <c r="U55" s="79"/>
      <c r="V55" s="78">
        <v>567.71912456904238</v>
      </c>
      <c r="W55" s="79">
        <v>9.0495120532117603</v>
      </c>
    </row>
    <row r="56" spans="1:23" ht="24" customHeight="1" x14ac:dyDescent="0.15">
      <c r="A56" s="151"/>
      <c r="B56" s="161"/>
      <c r="C56" s="7" t="s">
        <v>49</v>
      </c>
      <c r="D56" s="78"/>
      <c r="E56" s="79"/>
      <c r="F56" s="78">
        <v>653.93103448275861</v>
      </c>
      <c r="G56" s="79">
        <v>33.333333333333329</v>
      </c>
      <c r="H56" s="78">
        <v>201.69767441860466</v>
      </c>
      <c r="I56" s="79">
        <v>18.75</v>
      </c>
      <c r="J56" s="78">
        <v>221.39999999999998</v>
      </c>
      <c r="K56" s="79">
        <v>30</v>
      </c>
      <c r="L56" s="78"/>
      <c r="M56" s="79"/>
      <c r="N56" s="78">
        <v>9.5652173913043477</v>
      </c>
      <c r="O56" s="79">
        <v>22.222222222222225</v>
      </c>
      <c r="P56" s="78">
        <v>3.5833333333333335</v>
      </c>
      <c r="Q56" s="79">
        <v>100</v>
      </c>
      <c r="R56" s="78"/>
      <c r="S56" s="79"/>
      <c r="T56" s="78"/>
      <c r="U56" s="79"/>
      <c r="V56" s="78">
        <v>1090.1772596260007</v>
      </c>
      <c r="W56" s="79">
        <v>17.377558416077406</v>
      </c>
    </row>
    <row r="57" spans="1:23" ht="24" customHeight="1" x14ac:dyDescent="0.15">
      <c r="A57" s="151"/>
      <c r="B57" s="161"/>
      <c r="C57" s="7" t="s">
        <v>50</v>
      </c>
      <c r="D57" s="78"/>
      <c r="E57" s="79"/>
      <c r="F57" s="78">
        <v>163.48275862068965</v>
      </c>
      <c r="G57" s="79">
        <v>8.3333333333333321</v>
      </c>
      <c r="H57" s="78">
        <v>268.93023255813955</v>
      </c>
      <c r="I57" s="79">
        <v>25</v>
      </c>
      <c r="J57" s="78">
        <v>295.2</v>
      </c>
      <c r="K57" s="79">
        <v>40</v>
      </c>
      <c r="L57" s="78">
        <v>9.235294117647058</v>
      </c>
      <c r="M57" s="79">
        <v>12.5</v>
      </c>
      <c r="N57" s="78">
        <v>4.7826086956521738</v>
      </c>
      <c r="O57" s="79">
        <v>11.111111111111112</v>
      </c>
      <c r="P57" s="78"/>
      <c r="Q57" s="79"/>
      <c r="R57" s="78"/>
      <c r="S57" s="79"/>
      <c r="T57" s="78"/>
      <c r="U57" s="79"/>
      <c r="V57" s="78">
        <v>741.63089399212834</v>
      </c>
      <c r="W57" s="79">
        <v>11.821686858463021</v>
      </c>
    </row>
    <row r="58" spans="1:23" ht="24" customHeight="1" x14ac:dyDescent="0.15">
      <c r="A58" s="151"/>
      <c r="B58" s="161"/>
      <c r="C58" s="8" t="s">
        <v>51</v>
      </c>
      <c r="D58" s="80">
        <v>950.18181818181813</v>
      </c>
      <c r="E58" s="81">
        <v>40</v>
      </c>
      <c r="F58" s="80">
        <v>653.93103448275861</v>
      </c>
      <c r="G58" s="81">
        <v>33.333333333333329</v>
      </c>
      <c r="H58" s="80">
        <v>336.16279069767444</v>
      </c>
      <c r="I58" s="81">
        <v>31.25</v>
      </c>
      <c r="J58" s="80"/>
      <c r="K58" s="81"/>
      <c r="L58" s="80">
        <v>9.235294117647058</v>
      </c>
      <c r="M58" s="81">
        <v>12.5</v>
      </c>
      <c r="N58" s="80">
        <v>23.913043478260867</v>
      </c>
      <c r="O58" s="81">
        <v>55.555555555555557</v>
      </c>
      <c r="P58" s="80"/>
      <c r="Q58" s="81"/>
      <c r="R58" s="80"/>
      <c r="S58" s="81"/>
      <c r="T58" s="80"/>
      <c r="U58" s="81"/>
      <c r="V58" s="80">
        <v>1973.4239809581588</v>
      </c>
      <c r="W58" s="81">
        <v>31.456618825963389</v>
      </c>
    </row>
    <row r="59" spans="1:23" ht="24" customHeight="1" x14ac:dyDescent="0.15">
      <c r="A59" s="44"/>
      <c r="B59" s="128" t="s">
        <v>16</v>
      </c>
      <c r="C59" s="129"/>
      <c r="D59" s="82">
        <v>2375.4545454545455</v>
      </c>
      <c r="E59" s="83">
        <v>100</v>
      </c>
      <c r="F59" s="82">
        <v>1961.7931034482758</v>
      </c>
      <c r="G59" s="83">
        <v>99.999999999999986</v>
      </c>
      <c r="H59" s="82">
        <v>1075.7209302325582</v>
      </c>
      <c r="I59" s="83">
        <v>100</v>
      </c>
      <c r="J59" s="82">
        <v>738</v>
      </c>
      <c r="K59" s="83">
        <v>100</v>
      </c>
      <c r="L59" s="82">
        <v>73.882352941176464</v>
      </c>
      <c r="M59" s="83">
        <v>100</v>
      </c>
      <c r="N59" s="82">
        <v>43.043478260869563</v>
      </c>
      <c r="O59" s="83">
        <v>100</v>
      </c>
      <c r="P59" s="82">
        <v>3.5833333333333335</v>
      </c>
      <c r="Q59" s="83">
        <v>100</v>
      </c>
      <c r="R59" s="82">
        <v>2</v>
      </c>
      <c r="S59" s="83">
        <v>100</v>
      </c>
      <c r="T59" s="82"/>
      <c r="U59" s="83"/>
      <c r="V59" s="82">
        <v>6273.4777436707573</v>
      </c>
      <c r="W59" s="83">
        <v>100.00000000000001</v>
      </c>
    </row>
    <row r="60" spans="1:23" ht="24" customHeight="1" x14ac:dyDescent="0.15">
      <c r="A60" s="162" t="s">
        <v>57</v>
      </c>
      <c r="B60" s="163"/>
      <c r="C60" s="6" t="s">
        <v>47</v>
      </c>
      <c r="D60" s="76">
        <v>2455.9043062200953</v>
      </c>
      <c r="E60" s="77">
        <v>32.620942115565498</v>
      </c>
      <c r="F60" s="76">
        <v>843.19704433497532</v>
      </c>
      <c r="G60" s="77">
        <v>8.9334494057032039</v>
      </c>
      <c r="H60" s="76">
        <v>891.85400516795869</v>
      </c>
      <c r="I60" s="77">
        <v>11.869978855533503</v>
      </c>
      <c r="J60" s="76">
        <v>3177.6</v>
      </c>
      <c r="K60" s="77">
        <v>22.108119390523896</v>
      </c>
      <c r="L60" s="76">
        <v>694.78280542986431</v>
      </c>
      <c r="M60" s="77">
        <v>24.589079705085418</v>
      </c>
      <c r="N60" s="76">
        <v>261.10344827586209</v>
      </c>
      <c r="O60" s="77">
        <v>21.436906397246712</v>
      </c>
      <c r="P60" s="76">
        <v>46.428571428571431</v>
      </c>
      <c r="Q60" s="77">
        <v>23.379893291769083</v>
      </c>
      <c r="R60" s="76">
        <v>12.315789473684211</v>
      </c>
      <c r="S60" s="77">
        <v>32.320441988950272</v>
      </c>
      <c r="T60" s="76">
        <v>26.400000000000002</v>
      </c>
      <c r="U60" s="77">
        <v>75</v>
      </c>
      <c r="V60" s="76">
        <v>8409.5859703310107</v>
      </c>
      <c r="W60" s="77">
        <v>19.480495363485772</v>
      </c>
    </row>
    <row r="61" spans="1:23" ht="24" customHeight="1" x14ac:dyDescent="0.15">
      <c r="A61" s="164"/>
      <c r="B61" s="163"/>
      <c r="C61" s="7" t="s">
        <v>48</v>
      </c>
      <c r="D61" s="78">
        <v>1545.9473684210525</v>
      </c>
      <c r="E61" s="79">
        <v>20.534293413325877</v>
      </c>
      <c r="F61" s="78">
        <v>1686.3940886699506</v>
      </c>
      <c r="G61" s="79">
        <v>17.866898811406408</v>
      </c>
      <c r="H61" s="78">
        <v>1270.5484496124031</v>
      </c>
      <c r="I61" s="79">
        <v>16.91014801126547</v>
      </c>
      <c r="J61" s="78">
        <v>4012.8</v>
      </c>
      <c r="K61" s="79">
        <v>27.919014819453142</v>
      </c>
      <c r="L61" s="78">
        <v>861.55203619909503</v>
      </c>
      <c r="M61" s="79">
        <v>30.491214697046367</v>
      </c>
      <c r="N61" s="78">
        <v>298.52398800599707</v>
      </c>
      <c r="O61" s="79">
        <v>24.509177609390306</v>
      </c>
      <c r="P61" s="78">
        <v>46.428571428571431</v>
      </c>
      <c r="Q61" s="79">
        <v>23.379893291769083</v>
      </c>
      <c r="R61" s="78"/>
      <c r="S61" s="79"/>
      <c r="T61" s="78"/>
      <c r="U61" s="79"/>
      <c r="V61" s="78">
        <v>9722.1945023370681</v>
      </c>
      <c r="W61" s="79">
        <v>22.521104557806122</v>
      </c>
    </row>
    <row r="62" spans="1:23" ht="24" customHeight="1" x14ac:dyDescent="0.15">
      <c r="A62" s="164"/>
      <c r="B62" s="163"/>
      <c r="C62" s="7" t="s">
        <v>49</v>
      </c>
      <c r="D62" s="78"/>
      <c r="E62" s="79"/>
      <c r="F62" s="78">
        <v>2013.3596059113299</v>
      </c>
      <c r="G62" s="79">
        <v>21.331011885935936</v>
      </c>
      <c r="H62" s="78">
        <v>1337.7810077519382</v>
      </c>
      <c r="I62" s="79">
        <v>17.804968283300258</v>
      </c>
      <c r="J62" s="78">
        <v>2645.4</v>
      </c>
      <c r="K62" s="79">
        <v>18.405343352118557</v>
      </c>
      <c r="L62" s="78">
        <v>250.15384615384616</v>
      </c>
      <c r="M62" s="79">
        <v>8.8532024879414255</v>
      </c>
      <c r="N62" s="78">
        <v>172.75487256371815</v>
      </c>
      <c r="O62" s="79">
        <v>14.183382323254701</v>
      </c>
      <c r="P62" s="78">
        <v>50.011904761904766</v>
      </c>
      <c r="Q62" s="79">
        <v>25.184341466338957</v>
      </c>
      <c r="R62" s="78">
        <v>2.5789473684210527</v>
      </c>
      <c r="S62" s="79">
        <v>6.7679558011049714</v>
      </c>
      <c r="T62" s="78"/>
      <c r="U62" s="79"/>
      <c r="V62" s="78">
        <v>6472.0401845111573</v>
      </c>
      <c r="W62" s="79">
        <v>14.992242097466852</v>
      </c>
    </row>
    <row r="63" spans="1:23" ht="24" customHeight="1" x14ac:dyDescent="0.15">
      <c r="A63" s="164"/>
      <c r="B63" s="163"/>
      <c r="C63" s="7" t="s">
        <v>50</v>
      </c>
      <c r="D63" s="78">
        <v>1030.6315789473683</v>
      </c>
      <c r="E63" s="79">
        <v>13.689528942217253</v>
      </c>
      <c r="F63" s="78">
        <v>163.48275862068965</v>
      </c>
      <c r="G63" s="79">
        <v>1.7320565372647634</v>
      </c>
      <c r="H63" s="78">
        <v>1026.3191214470285</v>
      </c>
      <c r="I63" s="79">
        <v>13.659619399603073</v>
      </c>
      <c r="J63" s="78">
        <v>1204.2</v>
      </c>
      <c r="K63" s="79">
        <v>8.3782091421415164</v>
      </c>
      <c r="L63" s="78">
        <v>426.15837104072398</v>
      </c>
      <c r="M63" s="79">
        <v>15.082184058982914</v>
      </c>
      <c r="N63" s="78">
        <v>265.88605697151428</v>
      </c>
      <c r="O63" s="79">
        <v>21.829564309734465</v>
      </c>
      <c r="P63" s="78">
        <v>9.2857142857142865</v>
      </c>
      <c r="Q63" s="79">
        <v>4.6759786583538165</v>
      </c>
      <c r="R63" s="78">
        <v>15.473684210526315</v>
      </c>
      <c r="S63" s="79">
        <v>40.607734806629828</v>
      </c>
      <c r="T63" s="78"/>
      <c r="U63" s="79"/>
      <c r="V63" s="78">
        <v>4141.4372855235661</v>
      </c>
      <c r="W63" s="79">
        <v>9.5934865430281562</v>
      </c>
    </row>
    <row r="64" spans="1:23" ht="24" customHeight="1" x14ac:dyDescent="0.15">
      <c r="A64" s="164"/>
      <c r="B64" s="163"/>
      <c r="C64" s="8" t="s">
        <v>51</v>
      </c>
      <c r="D64" s="80">
        <v>2496.1291866028705</v>
      </c>
      <c r="E64" s="81">
        <v>33.155235528891374</v>
      </c>
      <c r="F64" s="80">
        <v>4732.2167487684728</v>
      </c>
      <c r="G64" s="81">
        <v>50.136583359689702</v>
      </c>
      <c r="H64" s="80">
        <v>2987.0239018087859</v>
      </c>
      <c r="I64" s="81">
        <v>39.755285450297691</v>
      </c>
      <c r="J64" s="80">
        <v>3333</v>
      </c>
      <c r="K64" s="81">
        <v>23.18931329576289</v>
      </c>
      <c r="L64" s="80">
        <v>592.92760180995481</v>
      </c>
      <c r="M64" s="81">
        <v>20.984319050943867</v>
      </c>
      <c r="N64" s="80">
        <v>219.74062968515744</v>
      </c>
      <c r="O64" s="81">
        <v>18.040969360373797</v>
      </c>
      <c r="P64" s="80">
        <v>46.428571428571431</v>
      </c>
      <c r="Q64" s="81">
        <v>23.379893291769083</v>
      </c>
      <c r="R64" s="80">
        <v>7.7368421052631575</v>
      </c>
      <c r="S64" s="81">
        <v>20.303867403314914</v>
      </c>
      <c r="T64" s="80">
        <v>8.8000000000000007</v>
      </c>
      <c r="U64" s="81">
        <v>25</v>
      </c>
      <c r="V64" s="80">
        <v>14424.003482209075</v>
      </c>
      <c r="W64" s="81">
        <v>33.412671438213096</v>
      </c>
    </row>
    <row r="65" spans="1:23" ht="24" customHeight="1" x14ac:dyDescent="0.15">
      <c r="A65" s="128" t="s">
        <v>16</v>
      </c>
      <c r="B65" s="165"/>
      <c r="C65" s="129"/>
      <c r="D65" s="82">
        <v>7528.6124401913867</v>
      </c>
      <c r="E65" s="83">
        <v>100</v>
      </c>
      <c r="F65" s="82">
        <v>9438.6502463054167</v>
      </c>
      <c r="G65" s="83">
        <v>100.00000000000001</v>
      </c>
      <c r="H65" s="82">
        <v>7513.5264857881148</v>
      </c>
      <c r="I65" s="83">
        <v>100</v>
      </c>
      <c r="J65" s="82">
        <v>14373</v>
      </c>
      <c r="K65" s="83">
        <v>99.999999999999986</v>
      </c>
      <c r="L65" s="82">
        <v>2825.5746606334847</v>
      </c>
      <c r="M65" s="83">
        <v>99.999999999999986</v>
      </c>
      <c r="N65" s="82">
        <v>1218.0089955022493</v>
      </c>
      <c r="O65" s="83">
        <v>99.999999999999986</v>
      </c>
      <c r="P65" s="82">
        <v>198.58333333333331</v>
      </c>
      <c r="Q65" s="83">
        <v>100.00000000000001</v>
      </c>
      <c r="R65" s="82">
        <v>38.10526315789474</v>
      </c>
      <c r="S65" s="83">
        <v>99.999999999999972</v>
      </c>
      <c r="T65" s="82">
        <v>35.200000000000003</v>
      </c>
      <c r="U65" s="83">
        <v>100</v>
      </c>
      <c r="V65" s="82">
        <v>43169.261424911878</v>
      </c>
      <c r="W65" s="83">
        <v>100</v>
      </c>
    </row>
    <row r="66" spans="1:23" ht="24" customHeight="1" x14ac:dyDescent="0.15">
      <c r="A66" s="147" t="s">
        <v>34</v>
      </c>
      <c r="B66" s="147" t="s">
        <v>59</v>
      </c>
      <c r="C66" s="6" t="s">
        <v>47</v>
      </c>
      <c r="D66" s="76"/>
      <c r="E66" s="77"/>
      <c r="F66" s="76"/>
      <c r="G66" s="77"/>
      <c r="H66" s="76">
        <v>34.095238095238095</v>
      </c>
      <c r="I66" s="77">
        <v>2.5</v>
      </c>
      <c r="J66" s="76">
        <v>86.872340425531917</v>
      </c>
      <c r="K66" s="77">
        <v>7.8947368421052611</v>
      </c>
      <c r="L66" s="76"/>
      <c r="M66" s="77"/>
      <c r="N66" s="76">
        <v>5.25</v>
      </c>
      <c r="O66" s="77">
        <v>12.5</v>
      </c>
      <c r="P66" s="76"/>
      <c r="Q66" s="77"/>
      <c r="R66" s="76"/>
      <c r="S66" s="77"/>
      <c r="T66" s="76"/>
      <c r="U66" s="77"/>
      <c r="V66" s="76">
        <v>126.21757852077002</v>
      </c>
      <c r="W66" s="77">
        <v>2.1786375743671402</v>
      </c>
    </row>
    <row r="67" spans="1:23" ht="24" customHeight="1" x14ac:dyDescent="0.15">
      <c r="A67" s="151"/>
      <c r="B67" s="151"/>
      <c r="C67" s="7" t="s">
        <v>48</v>
      </c>
      <c r="D67" s="78">
        <v>303.2</v>
      </c>
      <c r="E67" s="79">
        <v>22.222222222222221</v>
      </c>
      <c r="F67" s="78">
        <v>615.19512195121956</v>
      </c>
      <c r="G67" s="79">
        <v>33.333333333333329</v>
      </c>
      <c r="H67" s="78">
        <v>443.23809523809524</v>
      </c>
      <c r="I67" s="79">
        <v>32.5</v>
      </c>
      <c r="J67" s="78">
        <v>318.531914893617</v>
      </c>
      <c r="K67" s="79">
        <v>28.947368421052627</v>
      </c>
      <c r="L67" s="78">
        <v>20.64</v>
      </c>
      <c r="M67" s="79">
        <v>28.571428571428577</v>
      </c>
      <c r="N67" s="78">
        <v>15.75</v>
      </c>
      <c r="O67" s="79">
        <v>37.5</v>
      </c>
      <c r="P67" s="78"/>
      <c r="Q67" s="79"/>
      <c r="R67" s="78"/>
      <c r="S67" s="79"/>
      <c r="T67" s="78"/>
      <c r="U67" s="79"/>
      <c r="V67" s="78">
        <v>1716.555132082932</v>
      </c>
      <c r="W67" s="79">
        <v>29.629403075683484</v>
      </c>
    </row>
    <row r="68" spans="1:23" ht="24" customHeight="1" x14ac:dyDescent="0.15">
      <c r="A68" s="151"/>
      <c r="B68" s="151"/>
      <c r="C68" s="7" t="s">
        <v>49</v>
      </c>
      <c r="D68" s="78">
        <v>303.2</v>
      </c>
      <c r="E68" s="79">
        <v>22.222222222222221</v>
      </c>
      <c r="F68" s="78">
        <v>447.41463414634148</v>
      </c>
      <c r="G68" s="79">
        <v>24.242424242424239</v>
      </c>
      <c r="H68" s="78">
        <v>238.66666666666666</v>
      </c>
      <c r="I68" s="79">
        <v>17.5</v>
      </c>
      <c r="J68" s="78">
        <v>289.57446808510639</v>
      </c>
      <c r="K68" s="79">
        <v>26.315789473684209</v>
      </c>
      <c r="L68" s="78">
        <v>27.52</v>
      </c>
      <c r="M68" s="79">
        <v>38.095238095238102</v>
      </c>
      <c r="N68" s="78">
        <v>10.5</v>
      </c>
      <c r="O68" s="79">
        <v>25</v>
      </c>
      <c r="P68" s="78"/>
      <c r="Q68" s="79"/>
      <c r="R68" s="78"/>
      <c r="S68" s="79"/>
      <c r="T68" s="78"/>
      <c r="U68" s="79"/>
      <c r="V68" s="78">
        <v>1316.8757688981145</v>
      </c>
      <c r="W68" s="79">
        <v>22.730550407627547</v>
      </c>
    </row>
    <row r="69" spans="1:23" ht="24" customHeight="1" x14ac:dyDescent="0.15">
      <c r="A69" s="151"/>
      <c r="B69" s="151"/>
      <c r="C69" s="7" t="s">
        <v>50</v>
      </c>
      <c r="D69" s="78"/>
      <c r="E69" s="79"/>
      <c r="F69" s="78">
        <v>167.78048780487805</v>
      </c>
      <c r="G69" s="79">
        <v>9.0909090909090899</v>
      </c>
      <c r="H69" s="78">
        <v>238.66666666666666</v>
      </c>
      <c r="I69" s="79">
        <v>17.5</v>
      </c>
      <c r="J69" s="78">
        <v>144.78723404255319</v>
      </c>
      <c r="K69" s="79">
        <v>13.157894736842104</v>
      </c>
      <c r="L69" s="78">
        <v>20.64</v>
      </c>
      <c r="M69" s="79">
        <v>28.571428571428577</v>
      </c>
      <c r="N69" s="78">
        <v>5.25</v>
      </c>
      <c r="O69" s="79">
        <v>12.5</v>
      </c>
      <c r="P69" s="78">
        <v>1.6666666666666667</v>
      </c>
      <c r="Q69" s="79">
        <v>33.333333333333336</v>
      </c>
      <c r="R69" s="78"/>
      <c r="S69" s="79"/>
      <c r="T69" s="78"/>
      <c r="U69" s="79"/>
      <c r="V69" s="78">
        <v>578.79105518076449</v>
      </c>
      <c r="W69" s="79">
        <v>9.9904938385180291</v>
      </c>
    </row>
    <row r="70" spans="1:23" ht="24" customHeight="1" x14ac:dyDescent="0.15">
      <c r="A70" s="151"/>
      <c r="B70" s="151"/>
      <c r="C70" s="8" t="s">
        <v>51</v>
      </c>
      <c r="D70" s="80">
        <v>758</v>
      </c>
      <c r="E70" s="81">
        <v>55.55555555555555</v>
      </c>
      <c r="F70" s="80">
        <v>615.19512195121956</v>
      </c>
      <c r="G70" s="81">
        <v>33.333333333333329</v>
      </c>
      <c r="H70" s="80">
        <v>409.14285714285711</v>
      </c>
      <c r="I70" s="81">
        <v>30</v>
      </c>
      <c r="J70" s="80">
        <v>260.61702127659578</v>
      </c>
      <c r="K70" s="81">
        <v>23.684210526315788</v>
      </c>
      <c r="L70" s="80">
        <v>3.44</v>
      </c>
      <c r="M70" s="81">
        <v>4.7619047619047628</v>
      </c>
      <c r="N70" s="80">
        <v>5.25</v>
      </c>
      <c r="O70" s="81">
        <v>12.5</v>
      </c>
      <c r="P70" s="80">
        <v>3.3333333333333335</v>
      </c>
      <c r="Q70" s="81">
        <v>66.666666666666671</v>
      </c>
      <c r="R70" s="80"/>
      <c r="S70" s="81"/>
      <c r="T70" s="80"/>
      <c r="U70" s="81"/>
      <c r="V70" s="80">
        <v>2054.9783337040058</v>
      </c>
      <c r="W70" s="81">
        <v>35.470915103803797</v>
      </c>
    </row>
    <row r="71" spans="1:23" ht="24" customHeight="1" x14ac:dyDescent="0.15">
      <c r="A71" s="33"/>
      <c r="B71" s="128" t="s">
        <v>16</v>
      </c>
      <c r="C71" s="129"/>
      <c r="D71" s="82">
        <v>1364.4</v>
      </c>
      <c r="E71" s="83">
        <v>100</v>
      </c>
      <c r="F71" s="82">
        <v>1845.5853658536587</v>
      </c>
      <c r="G71" s="83">
        <v>99.999999999999986</v>
      </c>
      <c r="H71" s="82">
        <v>1363.8095238095239</v>
      </c>
      <c r="I71" s="83">
        <v>100</v>
      </c>
      <c r="J71" s="82">
        <v>1100.3829787234044</v>
      </c>
      <c r="K71" s="83">
        <v>100</v>
      </c>
      <c r="L71" s="82">
        <v>72.239999999999995</v>
      </c>
      <c r="M71" s="83">
        <v>100.00000000000003</v>
      </c>
      <c r="N71" s="82">
        <v>42</v>
      </c>
      <c r="O71" s="83">
        <v>100</v>
      </c>
      <c r="P71" s="82">
        <v>5</v>
      </c>
      <c r="Q71" s="83">
        <v>100</v>
      </c>
      <c r="R71" s="82"/>
      <c r="S71" s="83"/>
      <c r="T71" s="82"/>
      <c r="U71" s="83"/>
      <c r="V71" s="82">
        <v>5793.4178683865866</v>
      </c>
      <c r="W71" s="83">
        <v>100</v>
      </c>
    </row>
    <row r="72" spans="1:23" ht="24" customHeight="1" x14ac:dyDescent="0.15">
      <c r="A72" s="43"/>
      <c r="B72" s="159" t="s">
        <v>60</v>
      </c>
      <c r="C72" s="6" t="s">
        <v>47</v>
      </c>
      <c r="D72" s="76">
        <v>111.30769230769231</v>
      </c>
      <c r="E72" s="77">
        <v>8.3333333333333339</v>
      </c>
      <c r="F72" s="76">
        <v>346.8</v>
      </c>
      <c r="G72" s="77">
        <v>4.7058823529411775</v>
      </c>
      <c r="H72" s="76">
        <v>352.60465116279067</v>
      </c>
      <c r="I72" s="77">
        <v>8.4337349397590362</v>
      </c>
      <c r="J72" s="76">
        <v>627.79200000000003</v>
      </c>
      <c r="K72" s="77">
        <v>18.333333333333332</v>
      </c>
      <c r="L72" s="76">
        <v>39.769230769230766</v>
      </c>
      <c r="M72" s="77">
        <v>12.941176470588234</v>
      </c>
      <c r="N72" s="76">
        <v>19.225806451612904</v>
      </c>
      <c r="O72" s="77">
        <v>13.793103448275861</v>
      </c>
      <c r="P72" s="76">
        <v>2.4444444444444446</v>
      </c>
      <c r="Q72" s="77">
        <v>7.6923076923076916</v>
      </c>
      <c r="R72" s="76">
        <v>1</v>
      </c>
      <c r="S72" s="77">
        <v>50</v>
      </c>
      <c r="T72" s="76">
        <v>0.5</v>
      </c>
      <c r="U72" s="77">
        <v>50</v>
      </c>
      <c r="V72" s="76">
        <v>1501.443825135771</v>
      </c>
      <c r="W72" s="77">
        <v>8.9414934174730831</v>
      </c>
    </row>
    <row r="73" spans="1:23" ht="24" customHeight="1" x14ac:dyDescent="0.15">
      <c r="A73" s="43"/>
      <c r="B73" s="160"/>
      <c r="C73" s="7" t="s">
        <v>48</v>
      </c>
      <c r="D73" s="78">
        <v>445.23076923076923</v>
      </c>
      <c r="E73" s="79">
        <v>33.333333333333336</v>
      </c>
      <c r="F73" s="78">
        <v>1647.3</v>
      </c>
      <c r="G73" s="79">
        <v>22.352941176470591</v>
      </c>
      <c r="H73" s="78">
        <v>1309.6744186046512</v>
      </c>
      <c r="I73" s="79">
        <v>31.325301204819279</v>
      </c>
      <c r="J73" s="78">
        <v>1284.1200000000001</v>
      </c>
      <c r="K73" s="79">
        <v>37.5</v>
      </c>
      <c r="L73" s="78">
        <v>104.84615384615385</v>
      </c>
      <c r="M73" s="79">
        <v>34.117647058823529</v>
      </c>
      <c r="N73" s="78">
        <v>64.887096774193552</v>
      </c>
      <c r="O73" s="79">
        <v>46.551724137931032</v>
      </c>
      <c r="P73" s="78">
        <v>15.888888888888889</v>
      </c>
      <c r="Q73" s="79">
        <v>49.999999999999993</v>
      </c>
      <c r="R73" s="78"/>
      <c r="S73" s="79"/>
      <c r="T73" s="78">
        <v>0.5</v>
      </c>
      <c r="U73" s="79">
        <v>50</v>
      </c>
      <c r="V73" s="78">
        <v>4872.4473273446565</v>
      </c>
      <c r="W73" s="79">
        <v>29.016707102243362</v>
      </c>
    </row>
    <row r="74" spans="1:23" ht="24" customHeight="1" x14ac:dyDescent="0.15">
      <c r="A74" s="43"/>
      <c r="B74" s="160"/>
      <c r="C74" s="7" t="s">
        <v>49</v>
      </c>
      <c r="D74" s="78">
        <v>222.61538461538461</v>
      </c>
      <c r="E74" s="79">
        <v>16.666666666666668</v>
      </c>
      <c r="F74" s="78">
        <v>2514.3000000000002</v>
      </c>
      <c r="G74" s="79">
        <v>34.117647058823536</v>
      </c>
      <c r="H74" s="78">
        <v>805.95348837209303</v>
      </c>
      <c r="I74" s="79">
        <v>19.277108433734938</v>
      </c>
      <c r="J74" s="78">
        <v>684.86400000000003</v>
      </c>
      <c r="K74" s="79">
        <v>20</v>
      </c>
      <c r="L74" s="78">
        <v>61.46153846153846</v>
      </c>
      <c r="M74" s="79">
        <v>20</v>
      </c>
      <c r="N74" s="78">
        <v>26.435483870967744</v>
      </c>
      <c r="O74" s="79">
        <v>18.96551724137931</v>
      </c>
      <c r="P74" s="78">
        <v>1.2222222222222223</v>
      </c>
      <c r="Q74" s="79">
        <v>3.8461538461538458</v>
      </c>
      <c r="R74" s="78">
        <v>1</v>
      </c>
      <c r="S74" s="79">
        <v>50</v>
      </c>
      <c r="T74" s="78"/>
      <c r="U74" s="79"/>
      <c r="V74" s="78">
        <v>4317.8521175422065</v>
      </c>
      <c r="W74" s="79">
        <v>25.713946562825711</v>
      </c>
    </row>
    <row r="75" spans="1:23" ht="24" customHeight="1" x14ac:dyDescent="0.15">
      <c r="A75" s="43"/>
      <c r="B75" s="160"/>
      <c r="C75" s="7" t="s">
        <v>50</v>
      </c>
      <c r="D75" s="78">
        <v>333.92307692307691</v>
      </c>
      <c r="E75" s="79">
        <v>25</v>
      </c>
      <c r="F75" s="78">
        <v>1040.4000000000001</v>
      </c>
      <c r="G75" s="79">
        <v>14.117647058823533</v>
      </c>
      <c r="H75" s="78">
        <v>705.20930232558135</v>
      </c>
      <c r="I75" s="79">
        <v>16.867469879518072</v>
      </c>
      <c r="J75" s="78">
        <v>399.50400000000002</v>
      </c>
      <c r="K75" s="79">
        <v>11.666666666666666</v>
      </c>
      <c r="L75" s="78">
        <v>28.923076923076923</v>
      </c>
      <c r="M75" s="79">
        <v>9.4117647058823533</v>
      </c>
      <c r="N75" s="78">
        <v>14.419354838709678</v>
      </c>
      <c r="O75" s="79">
        <v>10.344827586206895</v>
      </c>
      <c r="P75" s="78">
        <v>3.666666666666667</v>
      </c>
      <c r="Q75" s="79">
        <v>11.538461538461538</v>
      </c>
      <c r="R75" s="78"/>
      <c r="S75" s="79"/>
      <c r="T75" s="78"/>
      <c r="U75" s="79"/>
      <c r="V75" s="78">
        <v>2526.0454776771116</v>
      </c>
      <c r="W75" s="79">
        <v>15.043266110102458</v>
      </c>
    </row>
    <row r="76" spans="1:23" ht="24" customHeight="1" x14ac:dyDescent="0.15">
      <c r="A76" s="43"/>
      <c r="B76" s="160"/>
      <c r="C76" s="8" t="s">
        <v>51</v>
      </c>
      <c r="D76" s="80">
        <v>222.61538461538461</v>
      </c>
      <c r="E76" s="81">
        <v>16.666666666666668</v>
      </c>
      <c r="F76" s="80">
        <v>1820.7</v>
      </c>
      <c r="G76" s="81">
        <v>24.705882352941181</v>
      </c>
      <c r="H76" s="80">
        <v>1007.4418604651163</v>
      </c>
      <c r="I76" s="81">
        <v>24.096385542168676</v>
      </c>
      <c r="J76" s="80">
        <v>428.04</v>
      </c>
      <c r="K76" s="81">
        <v>12.5</v>
      </c>
      <c r="L76" s="80">
        <v>72.307692307692307</v>
      </c>
      <c r="M76" s="81">
        <v>23.52941176470588</v>
      </c>
      <c r="N76" s="80">
        <v>14.419354838709678</v>
      </c>
      <c r="O76" s="81">
        <v>10.344827586206895</v>
      </c>
      <c r="P76" s="80">
        <v>8.5555555555555571</v>
      </c>
      <c r="Q76" s="81">
        <v>26.923076923076923</v>
      </c>
      <c r="R76" s="80"/>
      <c r="S76" s="81"/>
      <c r="T76" s="80"/>
      <c r="U76" s="81"/>
      <c r="V76" s="80">
        <v>3574.0798477824587</v>
      </c>
      <c r="W76" s="81">
        <v>21.284586807355396</v>
      </c>
    </row>
    <row r="77" spans="1:23" ht="24" customHeight="1" x14ac:dyDescent="0.15">
      <c r="A77" s="44"/>
      <c r="B77" s="128" t="s">
        <v>16</v>
      </c>
      <c r="C77" s="129"/>
      <c r="D77" s="82">
        <v>1335.6923076923076</v>
      </c>
      <c r="E77" s="83">
        <v>100.00000000000001</v>
      </c>
      <c r="F77" s="82">
        <v>7369.4999999999991</v>
      </c>
      <c r="G77" s="83">
        <v>100.00000000000003</v>
      </c>
      <c r="H77" s="82">
        <v>4180.8837209302328</v>
      </c>
      <c r="I77" s="83">
        <v>100</v>
      </c>
      <c r="J77" s="82">
        <v>3424.32</v>
      </c>
      <c r="K77" s="83">
        <v>100</v>
      </c>
      <c r="L77" s="82">
        <v>307.30769230769232</v>
      </c>
      <c r="M77" s="83">
        <v>100</v>
      </c>
      <c r="N77" s="82">
        <v>139.38709677419357</v>
      </c>
      <c r="O77" s="83">
        <v>99.999999999999972</v>
      </c>
      <c r="P77" s="82">
        <v>31.777777777777782</v>
      </c>
      <c r="Q77" s="83">
        <v>99.999999999999986</v>
      </c>
      <c r="R77" s="82">
        <v>2</v>
      </c>
      <c r="S77" s="83">
        <v>100</v>
      </c>
      <c r="T77" s="82">
        <v>1</v>
      </c>
      <c r="U77" s="83">
        <v>100</v>
      </c>
      <c r="V77" s="82">
        <v>16791.868595482203</v>
      </c>
      <c r="W77" s="83">
        <v>100</v>
      </c>
    </row>
    <row r="78" spans="1:23" ht="24" customHeight="1" x14ac:dyDescent="0.15">
      <c r="A78" s="43"/>
      <c r="B78" s="159" t="s">
        <v>61</v>
      </c>
      <c r="C78" s="6" t="s">
        <v>47</v>
      </c>
      <c r="D78" s="76">
        <v>27.125</v>
      </c>
      <c r="E78" s="77">
        <v>12.5</v>
      </c>
      <c r="F78" s="76">
        <v>223.71428571428572</v>
      </c>
      <c r="G78" s="77">
        <v>15.384615384615383</v>
      </c>
      <c r="H78" s="76">
        <v>27.892857142857142</v>
      </c>
      <c r="I78" s="77">
        <v>3.9999999999999996</v>
      </c>
      <c r="J78" s="76">
        <v>65.78947368421052</v>
      </c>
      <c r="K78" s="77">
        <v>3.8461538461538463</v>
      </c>
      <c r="L78" s="76">
        <v>15.627906976744185</v>
      </c>
      <c r="M78" s="77">
        <v>9.3023255813953494</v>
      </c>
      <c r="N78" s="76">
        <v>10.375</v>
      </c>
      <c r="O78" s="77">
        <v>13.513513513513514</v>
      </c>
      <c r="P78" s="76">
        <v>4.5</v>
      </c>
      <c r="Q78" s="77">
        <v>50</v>
      </c>
      <c r="R78" s="76"/>
      <c r="S78" s="77"/>
      <c r="T78" s="76">
        <v>1</v>
      </c>
      <c r="U78" s="77">
        <v>33.333333333333329</v>
      </c>
      <c r="V78" s="76">
        <v>376.02452351809757</v>
      </c>
      <c r="W78" s="77">
        <v>8.6626313889842947</v>
      </c>
    </row>
    <row r="79" spans="1:23" ht="24" customHeight="1" x14ac:dyDescent="0.15">
      <c r="A79" s="43"/>
      <c r="B79" s="151"/>
      <c r="C79" s="7" t="s">
        <v>48</v>
      </c>
      <c r="D79" s="78">
        <v>27.125</v>
      </c>
      <c r="E79" s="79">
        <v>12.5</v>
      </c>
      <c r="F79" s="78">
        <v>167.78571428571428</v>
      </c>
      <c r="G79" s="79">
        <v>11.538461538461537</v>
      </c>
      <c r="H79" s="78">
        <v>251.03571428571428</v>
      </c>
      <c r="I79" s="79">
        <v>35.999999999999993</v>
      </c>
      <c r="J79" s="78">
        <v>427.63157894736838</v>
      </c>
      <c r="K79" s="79">
        <v>25</v>
      </c>
      <c r="L79" s="78">
        <v>50.790697674418603</v>
      </c>
      <c r="M79" s="79">
        <v>30.232558139534881</v>
      </c>
      <c r="N79" s="78">
        <v>33.200000000000003</v>
      </c>
      <c r="O79" s="79">
        <v>43.243243243243249</v>
      </c>
      <c r="P79" s="78"/>
      <c r="Q79" s="79"/>
      <c r="R79" s="78"/>
      <c r="S79" s="79"/>
      <c r="T79" s="78">
        <v>1</v>
      </c>
      <c r="U79" s="79">
        <v>33.333333333333329</v>
      </c>
      <c r="V79" s="78">
        <v>958.56870519321569</v>
      </c>
      <c r="W79" s="79">
        <v>22.082940964634016</v>
      </c>
    </row>
    <row r="80" spans="1:23" ht="24" customHeight="1" x14ac:dyDescent="0.15">
      <c r="A80" s="43"/>
      <c r="B80" s="151"/>
      <c r="C80" s="7" t="s">
        <v>49</v>
      </c>
      <c r="D80" s="78">
        <v>81.375</v>
      </c>
      <c r="E80" s="79">
        <v>37.5</v>
      </c>
      <c r="F80" s="78">
        <v>447.42857142857144</v>
      </c>
      <c r="G80" s="79">
        <v>30.769230769230766</v>
      </c>
      <c r="H80" s="78">
        <v>167.35714285714286</v>
      </c>
      <c r="I80" s="79">
        <v>23.999999999999996</v>
      </c>
      <c r="J80" s="78">
        <v>526.31578947368416</v>
      </c>
      <c r="K80" s="79">
        <v>30.76923076923077</v>
      </c>
      <c r="L80" s="78">
        <v>42.97674418604651</v>
      </c>
      <c r="M80" s="79">
        <v>25.581395348837212</v>
      </c>
      <c r="N80" s="78">
        <v>18.675000000000001</v>
      </c>
      <c r="O80" s="79">
        <v>24.32432432432433</v>
      </c>
      <c r="P80" s="78"/>
      <c r="Q80" s="79"/>
      <c r="R80" s="78"/>
      <c r="S80" s="79"/>
      <c r="T80" s="78"/>
      <c r="U80" s="79"/>
      <c r="V80" s="78">
        <v>1284.1282479454449</v>
      </c>
      <c r="W80" s="79">
        <v>29.582989864750768</v>
      </c>
    </row>
    <row r="81" spans="1:23" ht="24" customHeight="1" x14ac:dyDescent="0.15">
      <c r="A81" s="43"/>
      <c r="B81" s="151"/>
      <c r="C81" s="7" t="s">
        <v>50</v>
      </c>
      <c r="D81" s="78"/>
      <c r="E81" s="79"/>
      <c r="F81" s="78">
        <v>279.64285714285717</v>
      </c>
      <c r="G81" s="79">
        <v>19.23076923076923</v>
      </c>
      <c r="H81" s="78">
        <v>83.678571428571431</v>
      </c>
      <c r="I81" s="79">
        <v>11.999999999999998</v>
      </c>
      <c r="J81" s="78">
        <v>197.36842105263156</v>
      </c>
      <c r="K81" s="79">
        <v>11.538461538461538</v>
      </c>
      <c r="L81" s="78">
        <v>31.255813953488371</v>
      </c>
      <c r="M81" s="79">
        <v>18.604651162790699</v>
      </c>
      <c r="N81" s="78">
        <v>6.2250000000000005</v>
      </c>
      <c r="O81" s="79">
        <v>8.1081081081081106</v>
      </c>
      <c r="P81" s="78">
        <v>2.25</v>
      </c>
      <c r="Q81" s="79">
        <v>25</v>
      </c>
      <c r="R81" s="78"/>
      <c r="S81" s="79"/>
      <c r="T81" s="78">
        <v>1</v>
      </c>
      <c r="U81" s="79">
        <v>33.333333333333329</v>
      </c>
      <c r="V81" s="78">
        <v>601.42066357754845</v>
      </c>
      <c r="W81" s="79">
        <v>13.855174842179913</v>
      </c>
    </row>
    <row r="82" spans="1:23" ht="24" customHeight="1" x14ac:dyDescent="0.15">
      <c r="A82" s="43"/>
      <c r="B82" s="151"/>
      <c r="C82" s="8" t="s">
        <v>51</v>
      </c>
      <c r="D82" s="80">
        <v>81.375</v>
      </c>
      <c r="E82" s="81">
        <v>37.5</v>
      </c>
      <c r="F82" s="80">
        <v>335.57142857142856</v>
      </c>
      <c r="G82" s="81">
        <v>23.076923076923073</v>
      </c>
      <c r="H82" s="80">
        <v>167.35714285714286</v>
      </c>
      <c r="I82" s="81">
        <v>23.999999999999996</v>
      </c>
      <c r="J82" s="80">
        <v>493.4210526315789</v>
      </c>
      <c r="K82" s="81">
        <v>28.846153846153843</v>
      </c>
      <c r="L82" s="80">
        <v>27.348837209302324</v>
      </c>
      <c r="M82" s="81">
        <v>16.279069767441857</v>
      </c>
      <c r="N82" s="80">
        <v>8.3000000000000007</v>
      </c>
      <c r="O82" s="81">
        <v>10.810810810810812</v>
      </c>
      <c r="P82" s="80">
        <v>2.25</v>
      </c>
      <c r="Q82" s="81">
        <v>25</v>
      </c>
      <c r="R82" s="80">
        <v>5</v>
      </c>
      <c r="S82" s="81">
        <v>100</v>
      </c>
      <c r="T82" s="80"/>
      <c r="U82" s="81"/>
      <c r="V82" s="80">
        <v>1120.6234612694525</v>
      </c>
      <c r="W82" s="81">
        <v>25.816262939451008</v>
      </c>
    </row>
    <row r="83" spans="1:23" ht="24" customHeight="1" x14ac:dyDescent="0.15">
      <c r="A83" s="44"/>
      <c r="B83" s="128" t="s">
        <v>16</v>
      </c>
      <c r="C83" s="129"/>
      <c r="D83" s="82">
        <v>217</v>
      </c>
      <c r="E83" s="83">
        <v>100</v>
      </c>
      <c r="F83" s="82">
        <v>1454.1428571428573</v>
      </c>
      <c r="G83" s="83">
        <v>100</v>
      </c>
      <c r="H83" s="82">
        <v>697.32142857142867</v>
      </c>
      <c r="I83" s="83">
        <v>99.999999999999986</v>
      </c>
      <c r="J83" s="82">
        <v>1710.5263157894735</v>
      </c>
      <c r="K83" s="83">
        <v>99.999999999999986</v>
      </c>
      <c r="L83" s="82">
        <v>168</v>
      </c>
      <c r="M83" s="83">
        <v>100</v>
      </c>
      <c r="N83" s="82">
        <v>76.774999999999991</v>
      </c>
      <c r="O83" s="83">
        <v>100.00000000000001</v>
      </c>
      <c r="P83" s="82">
        <v>9</v>
      </c>
      <c r="Q83" s="83">
        <v>100</v>
      </c>
      <c r="R83" s="82">
        <v>5</v>
      </c>
      <c r="S83" s="83">
        <v>100</v>
      </c>
      <c r="T83" s="82">
        <v>3</v>
      </c>
      <c r="U83" s="83">
        <v>99.999999999999986</v>
      </c>
      <c r="V83" s="82">
        <v>4340.7656015037592</v>
      </c>
      <c r="W83" s="83">
        <v>100</v>
      </c>
    </row>
    <row r="84" spans="1:23" ht="24" customHeight="1" x14ac:dyDescent="0.15">
      <c r="A84" s="43"/>
      <c r="B84" s="147" t="s">
        <v>62</v>
      </c>
      <c r="C84" s="6" t="s">
        <v>47</v>
      </c>
      <c r="D84" s="76"/>
      <c r="E84" s="77"/>
      <c r="F84" s="76"/>
      <c r="G84" s="77"/>
      <c r="H84" s="76">
        <v>32.708333333333336</v>
      </c>
      <c r="I84" s="77">
        <v>4.3478260869565215</v>
      </c>
      <c r="J84" s="76">
        <v>49.133333333333326</v>
      </c>
      <c r="K84" s="77">
        <v>7.1428571428571423</v>
      </c>
      <c r="L84" s="76"/>
      <c r="M84" s="77"/>
      <c r="N84" s="76">
        <v>4.4000000000000004</v>
      </c>
      <c r="O84" s="77">
        <v>20</v>
      </c>
      <c r="P84" s="76"/>
      <c r="Q84" s="77"/>
      <c r="R84" s="76"/>
      <c r="S84" s="77"/>
      <c r="T84" s="76"/>
      <c r="U84" s="77"/>
      <c r="V84" s="76">
        <v>86.241666666666674</v>
      </c>
      <c r="W84" s="77">
        <v>1.7857106649093804</v>
      </c>
    </row>
    <row r="85" spans="1:23" ht="24" customHeight="1" x14ac:dyDescent="0.15">
      <c r="A85" s="43"/>
      <c r="B85" s="151"/>
      <c r="C85" s="7" t="s">
        <v>48</v>
      </c>
      <c r="D85" s="78"/>
      <c r="E85" s="79"/>
      <c r="F85" s="78">
        <v>404.19354838709683</v>
      </c>
      <c r="G85" s="79">
        <v>35.714285714285708</v>
      </c>
      <c r="H85" s="78">
        <v>196.25</v>
      </c>
      <c r="I85" s="79">
        <v>26.086956521739129</v>
      </c>
      <c r="J85" s="78">
        <v>294.79999999999995</v>
      </c>
      <c r="K85" s="79">
        <v>42.857142857142854</v>
      </c>
      <c r="L85" s="78">
        <v>16.785714285714285</v>
      </c>
      <c r="M85" s="79">
        <v>38.461538461538467</v>
      </c>
      <c r="N85" s="78">
        <v>4.4000000000000004</v>
      </c>
      <c r="O85" s="79">
        <v>20</v>
      </c>
      <c r="P85" s="78"/>
      <c r="Q85" s="79"/>
      <c r="R85" s="78"/>
      <c r="S85" s="79"/>
      <c r="T85" s="78"/>
      <c r="U85" s="79"/>
      <c r="V85" s="78">
        <v>916.42926267281109</v>
      </c>
      <c r="W85" s="79">
        <v>18.975485646805048</v>
      </c>
    </row>
    <row r="86" spans="1:23" ht="24" customHeight="1" x14ac:dyDescent="0.15">
      <c r="A86" s="43"/>
      <c r="B86" s="151"/>
      <c r="C86" s="7" t="s">
        <v>49</v>
      </c>
      <c r="D86" s="78">
        <v>1315.1999999999998</v>
      </c>
      <c r="E86" s="79">
        <v>59.999999999999986</v>
      </c>
      <c r="F86" s="78">
        <v>282.93548387096774</v>
      </c>
      <c r="G86" s="79">
        <v>24.999999999999993</v>
      </c>
      <c r="H86" s="78">
        <v>130.83333333333334</v>
      </c>
      <c r="I86" s="79">
        <v>17.391304347826086</v>
      </c>
      <c r="J86" s="78">
        <v>229.28888888888886</v>
      </c>
      <c r="K86" s="79">
        <v>33.333333333333336</v>
      </c>
      <c r="L86" s="78">
        <v>16.785714285714285</v>
      </c>
      <c r="M86" s="79">
        <v>38.461538461538467</v>
      </c>
      <c r="N86" s="78"/>
      <c r="O86" s="79"/>
      <c r="P86" s="78"/>
      <c r="Q86" s="79"/>
      <c r="R86" s="78"/>
      <c r="S86" s="79"/>
      <c r="T86" s="78"/>
      <c r="U86" s="79"/>
      <c r="V86" s="78">
        <v>1975.0434203789039</v>
      </c>
      <c r="W86" s="79">
        <v>40.895036422027736</v>
      </c>
    </row>
    <row r="87" spans="1:23" ht="24" customHeight="1" x14ac:dyDescent="0.15">
      <c r="A87" s="43"/>
      <c r="B87" s="151"/>
      <c r="C87" s="7" t="s">
        <v>50</v>
      </c>
      <c r="D87" s="78">
        <v>438.4</v>
      </c>
      <c r="E87" s="79">
        <v>20</v>
      </c>
      <c r="F87" s="78">
        <v>202.09677419354841</v>
      </c>
      <c r="G87" s="79">
        <v>17.857142857142854</v>
      </c>
      <c r="H87" s="78">
        <v>163.54166666666669</v>
      </c>
      <c r="I87" s="79">
        <v>21.739130434782609</v>
      </c>
      <c r="J87" s="78">
        <v>65.511111111111106</v>
      </c>
      <c r="K87" s="79">
        <v>9.5238095238095255</v>
      </c>
      <c r="L87" s="78">
        <v>6.7142857142857144</v>
      </c>
      <c r="M87" s="79">
        <v>15.384615384615385</v>
      </c>
      <c r="N87" s="78">
        <v>13.200000000000001</v>
      </c>
      <c r="O87" s="79">
        <v>60.000000000000007</v>
      </c>
      <c r="P87" s="78"/>
      <c r="Q87" s="79"/>
      <c r="R87" s="78"/>
      <c r="S87" s="79"/>
      <c r="T87" s="78"/>
      <c r="U87" s="79"/>
      <c r="V87" s="78">
        <v>889.46383768561191</v>
      </c>
      <c r="W87" s="79">
        <v>18.417142460215551</v>
      </c>
    </row>
    <row r="88" spans="1:23" ht="24" customHeight="1" x14ac:dyDescent="0.15">
      <c r="A88" s="43"/>
      <c r="B88" s="151"/>
      <c r="C88" s="8" t="s">
        <v>51</v>
      </c>
      <c r="D88" s="80">
        <v>438.4</v>
      </c>
      <c r="E88" s="81">
        <v>20</v>
      </c>
      <c r="F88" s="80">
        <v>242.51612903225808</v>
      </c>
      <c r="G88" s="81">
        <v>21.428571428571423</v>
      </c>
      <c r="H88" s="80">
        <v>228.95833333333334</v>
      </c>
      <c r="I88" s="81">
        <v>30.434782608695649</v>
      </c>
      <c r="J88" s="80">
        <v>49.133333333333326</v>
      </c>
      <c r="K88" s="81">
        <v>7.1428571428571423</v>
      </c>
      <c r="L88" s="80">
        <v>3.3571428571428572</v>
      </c>
      <c r="M88" s="81">
        <v>7.6923076923076925</v>
      </c>
      <c r="N88" s="80"/>
      <c r="O88" s="81"/>
      <c r="P88" s="80"/>
      <c r="Q88" s="81"/>
      <c r="R88" s="80"/>
      <c r="S88" s="81"/>
      <c r="T88" s="80"/>
      <c r="U88" s="81"/>
      <c r="V88" s="80">
        <v>962.36493855606761</v>
      </c>
      <c r="W88" s="81">
        <v>19.926624806042287</v>
      </c>
    </row>
    <row r="89" spans="1:23" ht="24" customHeight="1" x14ac:dyDescent="0.15">
      <c r="A89" s="44"/>
      <c r="B89" s="128" t="s">
        <v>16</v>
      </c>
      <c r="C89" s="129"/>
      <c r="D89" s="82">
        <v>2192</v>
      </c>
      <c r="E89" s="83">
        <v>99.999999999999986</v>
      </c>
      <c r="F89" s="82">
        <v>1131.7419354838712</v>
      </c>
      <c r="G89" s="83">
        <v>99.999999999999972</v>
      </c>
      <c r="H89" s="82">
        <v>752.29166666666674</v>
      </c>
      <c r="I89" s="83">
        <v>100</v>
      </c>
      <c r="J89" s="82">
        <v>687.86666666666656</v>
      </c>
      <c r="K89" s="83">
        <v>100</v>
      </c>
      <c r="L89" s="82">
        <v>43.642857142857139</v>
      </c>
      <c r="M89" s="83">
        <v>100.00000000000001</v>
      </c>
      <c r="N89" s="82">
        <v>22</v>
      </c>
      <c r="O89" s="83">
        <v>100</v>
      </c>
      <c r="P89" s="82"/>
      <c r="Q89" s="83"/>
      <c r="R89" s="82"/>
      <c r="S89" s="83"/>
      <c r="T89" s="82"/>
      <c r="U89" s="83"/>
      <c r="V89" s="82">
        <v>4829.5431259600609</v>
      </c>
      <c r="W89" s="83">
        <v>100</v>
      </c>
    </row>
    <row r="90" spans="1:23" ht="24" customHeight="1" x14ac:dyDescent="0.15">
      <c r="A90" s="43"/>
      <c r="B90" s="147" t="s">
        <v>63</v>
      </c>
      <c r="C90" s="6" t="s">
        <v>47</v>
      </c>
      <c r="D90" s="76"/>
      <c r="E90" s="77"/>
      <c r="F90" s="76">
        <v>106.35714285714286</v>
      </c>
      <c r="G90" s="77">
        <v>7.6923076923076916</v>
      </c>
      <c r="H90" s="76"/>
      <c r="I90" s="77"/>
      <c r="J90" s="76">
        <v>72.09375</v>
      </c>
      <c r="K90" s="77">
        <v>10</v>
      </c>
      <c r="L90" s="76"/>
      <c r="M90" s="77"/>
      <c r="N90" s="76">
        <v>3.7</v>
      </c>
      <c r="O90" s="77">
        <v>10</v>
      </c>
      <c r="P90" s="76"/>
      <c r="Q90" s="77"/>
      <c r="R90" s="76"/>
      <c r="S90" s="77"/>
      <c r="T90" s="76"/>
      <c r="U90" s="77"/>
      <c r="V90" s="76">
        <v>182.15089285714285</v>
      </c>
      <c r="W90" s="77">
        <v>5.5990635385536436</v>
      </c>
    </row>
    <row r="91" spans="1:23" ht="24" customHeight="1" x14ac:dyDescent="0.15">
      <c r="A91" s="43"/>
      <c r="B91" s="151"/>
      <c r="C91" s="7" t="s">
        <v>48</v>
      </c>
      <c r="D91" s="78"/>
      <c r="E91" s="79"/>
      <c r="F91" s="78">
        <v>531.78571428571433</v>
      </c>
      <c r="G91" s="79">
        <v>38.46153846153846</v>
      </c>
      <c r="H91" s="78">
        <v>373.63636363636368</v>
      </c>
      <c r="I91" s="79">
        <v>62.5</v>
      </c>
      <c r="J91" s="78">
        <v>312.40625</v>
      </c>
      <c r="K91" s="79">
        <v>43.333333333333336</v>
      </c>
      <c r="L91" s="78">
        <v>79.040000000000006</v>
      </c>
      <c r="M91" s="79">
        <v>56.521739130434788</v>
      </c>
      <c r="N91" s="78">
        <v>22.200000000000003</v>
      </c>
      <c r="O91" s="79">
        <v>60</v>
      </c>
      <c r="P91" s="78"/>
      <c r="Q91" s="79"/>
      <c r="R91" s="78"/>
      <c r="S91" s="79"/>
      <c r="T91" s="78"/>
      <c r="U91" s="79"/>
      <c r="V91" s="78">
        <v>1319.068327922078</v>
      </c>
      <c r="W91" s="79">
        <v>40.546314453269019</v>
      </c>
    </row>
    <row r="92" spans="1:23" ht="24" customHeight="1" x14ac:dyDescent="0.15">
      <c r="A92" s="43"/>
      <c r="B92" s="151"/>
      <c r="C92" s="7" t="s">
        <v>49</v>
      </c>
      <c r="D92" s="78"/>
      <c r="E92" s="79"/>
      <c r="F92" s="78">
        <v>106.35714285714286</v>
      </c>
      <c r="G92" s="79">
        <v>7.6923076923076916</v>
      </c>
      <c r="H92" s="78">
        <v>74.727272727272734</v>
      </c>
      <c r="I92" s="79">
        <v>12.5</v>
      </c>
      <c r="J92" s="78">
        <v>288.375</v>
      </c>
      <c r="K92" s="79">
        <v>40</v>
      </c>
      <c r="L92" s="78">
        <v>36.480000000000004</v>
      </c>
      <c r="M92" s="79">
        <v>26.086956521739136</v>
      </c>
      <c r="N92" s="78">
        <v>7.4</v>
      </c>
      <c r="O92" s="79">
        <v>20</v>
      </c>
      <c r="P92" s="78">
        <v>7</v>
      </c>
      <c r="Q92" s="79">
        <v>100</v>
      </c>
      <c r="R92" s="78"/>
      <c r="S92" s="79"/>
      <c r="T92" s="78"/>
      <c r="U92" s="79"/>
      <c r="V92" s="78">
        <v>520.33941558441563</v>
      </c>
      <c r="W92" s="79">
        <v>15.994505455188424</v>
      </c>
    </row>
    <row r="93" spans="1:23" ht="24" customHeight="1" x14ac:dyDescent="0.15">
      <c r="A93" s="43"/>
      <c r="B93" s="151"/>
      <c r="C93" s="7" t="s">
        <v>50</v>
      </c>
      <c r="D93" s="78">
        <v>368</v>
      </c>
      <c r="E93" s="79">
        <v>100</v>
      </c>
      <c r="F93" s="78">
        <v>319.07142857142856</v>
      </c>
      <c r="G93" s="79">
        <v>23.076923076923073</v>
      </c>
      <c r="H93" s="78">
        <v>74.727272727272734</v>
      </c>
      <c r="I93" s="79">
        <v>12.5</v>
      </c>
      <c r="J93" s="78">
        <v>24.03125</v>
      </c>
      <c r="K93" s="79">
        <v>3.3333333333333335</v>
      </c>
      <c r="L93" s="78">
        <v>6.08</v>
      </c>
      <c r="M93" s="79">
        <v>4.3478260869565215</v>
      </c>
      <c r="N93" s="78"/>
      <c r="O93" s="79"/>
      <c r="P93" s="78"/>
      <c r="Q93" s="79"/>
      <c r="R93" s="78"/>
      <c r="S93" s="79"/>
      <c r="T93" s="78"/>
      <c r="U93" s="79"/>
      <c r="V93" s="78">
        <v>791.90995129870134</v>
      </c>
      <c r="W93" s="79">
        <v>24.342203678418468</v>
      </c>
    </row>
    <row r="94" spans="1:23" ht="24" customHeight="1" x14ac:dyDescent="0.15">
      <c r="A94" s="43"/>
      <c r="B94" s="151"/>
      <c r="C94" s="8" t="s">
        <v>51</v>
      </c>
      <c r="D94" s="80"/>
      <c r="E94" s="81"/>
      <c r="F94" s="80">
        <v>319.07142857142856</v>
      </c>
      <c r="G94" s="81">
        <v>23.076923076923073</v>
      </c>
      <c r="H94" s="80">
        <v>74.727272727272734</v>
      </c>
      <c r="I94" s="81">
        <v>12.5</v>
      </c>
      <c r="J94" s="80">
        <v>24.03125</v>
      </c>
      <c r="K94" s="81">
        <v>3.3333333333333335</v>
      </c>
      <c r="L94" s="80">
        <v>18.240000000000002</v>
      </c>
      <c r="M94" s="81">
        <v>13.043478260869568</v>
      </c>
      <c r="N94" s="80">
        <v>3.7</v>
      </c>
      <c r="O94" s="81">
        <v>10</v>
      </c>
      <c r="P94" s="80"/>
      <c r="Q94" s="81"/>
      <c r="R94" s="80"/>
      <c r="S94" s="81"/>
      <c r="T94" s="80"/>
      <c r="U94" s="81"/>
      <c r="V94" s="80">
        <v>439.7699512987013</v>
      </c>
      <c r="W94" s="81">
        <v>13.517912874570429</v>
      </c>
    </row>
    <row r="95" spans="1:23" ht="24" customHeight="1" x14ac:dyDescent="0.15">
      <c r="A95" s="44"/>
      <c r="B95" s="128" t="s">
        <v>16</v>
      </c>
      <c r="C95" s="129"/>
      <c r="D95" s="82">
        <v>368</v>
      </c>
      <c r="E95" s="83">
        <v>100</v>
      </c>
      <c r="F95" s="82">
        <v>1382.6428571428573</v>
      </c>
      <c r="G95" s="83">
        <v>100</v>
      </c>
      <c r="H95" s="82">
        <v>597.81818181818187</v>
      </c>
      <c r="I95" s="83">
        <v>100</v>
      </c>
      <c r="J95" s="82">
        <v>720.9375</v>
      </c>
      <c r="K95" s="83">
        <v>100</v>
      </c>
      <c r="L95" s="82">
        <v>139.84</v>
      </c>
      <c r="M95" s="83">
        <v>100</v>
      </c>
      <c r="N95" s="82">
        <v>37.000000000000007</v>
      </c>
      <c r="O95" s="83">
        <v>100</v>
      </c>
      <c r="P95" s="82">
        <v>7</v>
      </c>
      <c r="Q95" s="83">
        <v>100</v>
      </c>
      <c r="R95" s="82"/>
      <c r="S95" s="83"/>
      <c r="T95" s="82"/>
      <c r="U95" s="83"/>
      <c r="V95" s="82">
        <v>3253.2385389610395</v>
      </c>
      <c r="W95" s="83">
        <v>99.999999999999986</v>
      </c>
    </row>
    <row r="96" spans="1:23" ht="24" customHeight="1" x14ac:dyDescent="0.15">
      <c r="A96" s="43"/>
      <c r="B96" s="152" t="s">
        <v>18</v>
      </c>
      <c r="C96" s="6" t="s">
        <v>47</v>
      </c>
      <c r="D96" s="76">
        <v>138.43269230769232</v>
      </c>
      <c r="E96" s="77">
        <v>2.5274851057972931</v>
      </c>
      <c r="F96" s="76">
        <v>676.87142857142862</v>
      </c>
      <c r="G96" s="77">
        <v>5.134187629516294</v>
      </c>
      <c r="H96" s="76">
        <v>447.30107973421923</v>
      </c>
      <c r="I96" s="77">
        <v>5.89164572380332</v>
      </c>
      <c r="J96" s="76">
        <v>901.68089744307576</v>
      </c>
      <c r="K96" s="77">
        <v>11.795878472043452</v>
      </c>
      <c r="L96" s="76">
        <v>55.397137745974952</v>
      </c>
      <c r="M96" s="77">
        <v>7.577951124971734</v>
      </c>
      <c r="N96" s="76">
        <v>42.950806451612905</v>
      </c>
      <c r="O96" s="77">
        <v>13.542225533397239</v>
      </c>
      <c r="P96" s="76">
        <v>6.9444444444444446</v>
      </c>
      <c r="Q96" s="77">
        <v>13.157894736842104</v>
      </c>
      <c r="R96" s="76">
        <v>1</v>
      </c>
      <c r="S96" s="77">
        <v>14.285714285714285</v>
      </c>
      <c r="T96" s="76">
        <v>1.5</v>
      </c>
      <c r="U96" s="77">
        <v>37.5</v>
      </c>
      <c r="V96" s="76">
        <v>2272.0784866984482</v>
      </c>
      <c r="W96" s="77">
        <v>6.4900147894169518</v>
      </c>
    </row>
    <row r="97" spans="1:23" ht="24" customHeight="1" x14ac:dyDescent="0.15">
      <c r="A97" s="43"/>
      <c r="B97" s="153"/>
      <c r="C97" s="7" t="s">
        <v>48</v>
      </c>
      <c r="D97" s="78">
        <v>775.55576923076922</v>
      </c>
      <c r="E97" s="79">
        <v>14.159990842979569</v>
      </c>
      <c r="F97" s="78">
        <v>3366.260098909745</v>
      </c>
      <c r="G97" s="79">
        <v>25.533668918532097</v>
      </c>
      <c r="H97" s="78">
        <v>2573.8345917648244</v>
      </c>
      <c r="I97" s="79">
        <v>33.901374830927352</v>
      </c>
      <c r="J97" s="78">
        <v>2637.4897438409853</v>
      </c>
      <c r="K97" s="79">
        <v>34.503901078345052</v>
      </c>
      <c r="L97" s="78">
        <v>272.10256580628675</v>
      </c>
      <c r="M97" s="79">
        <v>37.221777668635333</v>
      </c>
      <c r="N97" s="78">
        <v>140.43709677419355</v>
      </c>
      <c r="O97" s="79">
        <v>44.279281226400457</v>
      </c>
      <c r="P97" s="78">
        <v>15.888888888888889</v>
      </c>
      <c r="Q97" s="79">
        <v>30.105263157894736</v>
      </c>
      <c r="R97" s="78"/>
      <c r="S97" s="79"/>
      <c r="T97" s="78">
        <v>1.5</v>
      </c>
      <c r="U97" s="79">
        <v>37.5</v>
      </c>
      <c r="V97" s="78">
        <v>9783.0687552156924</v>
      </c>
      <c r="W97" s="79">
        <v>27.944572020262022</v>
      </c>
    </row>
    <row r="98" spans="1:23" ht="24" customHeight="1" x14ac:dyDescent="0.15">
      <c r="A98" s="43"/>
      <c r="B98" s="153"/>
      <c r="C98" s="7" t="s">
        <v>49</v>
      </c>
      <c r="D98" s="78">
        <v>1922.3903846153844</v>
      </c>
      <c r="E98" s="79">
        <v>35.098739926575298</v>
      </c>
      <c r="F98" s="78">
        <v>3798.4358323030237</v>
      </c>
      <c r="G98" s="79">
        <v>28.811797098425796</v>
      </c>
      <c r="H98" s="78">
        <v>1417.5379039565087</v>
      </c>
      <c r="I98" s="79">
        <v>18.671162464300156</v>
      </c>
      <c r="J98" s="78">
        <v>2018.4181464476794</v>
      </c>
      <c r="K98" s="79">
        <v>26.405145355502135</v>
      </c>
      <c r="L98" s="78">
        <v>185.22399693329925</v>
      </c>
      <c r="M98" s="79">
        <v>25.337381190500952</v>
      </c>
      <c r="N98" s="78">
        <v>63.01048387096774</v>
      </c>
      <c r="O98" s="79">
        <v>19.866965350474594</v>
      </c>
      <c r="P98" s="78">
        <v>8.2222222222222214</v>
      </c>
      <c r="Q98" s="79">
        <v>15.578947368421048</v>
      </c>
      <c r="R98" s="78">
        <v>1</v>
      </c>
      <c r="S98" s="79">
        <v>14.285714285714285</v>
      </c>
      <c r="T98" s="78"/>
      <c r="U98" s="79"/>
      <c r="V98" s="78">
        <v>9414.2389703490862</v>
      </c>
      <c r="W98" s="79">
        <v>26.891038538661199</v>
      </c>
    </row>
    <row r="99" spans="1:23" ht="24" customHeight="1" x14ac:dyDescent="0.15">
      <c r="A99" s="43"/>
      <c r="B99" s="153"/>
      <c r="C99" s="7" t="s">
        <v>50</v>
      </c>
      <c r="D99" s="78">
        <v>1140.3230769230768</v>
      </c>
      <c r="E99" s="79">
        <v>20.819862307625321</v>
      </c>
      <c r="F99" s="78">
        <v>2008.991547712712</v>
      </c>
      <c r="G99" s="79">
        <v>15.238550656272723</v>
      </c>
      <c r="H99" s="78">
        <v>1265.8234798147589</v>
      </c>
      <c r="I99" s="79">
        <v>16.672849295091765</v>
      </c>
      <c r="J99" s="78">
        <v>831.20201620629587</v>
      </c>
      <c r="K99" s="79">
        <v>10.873866793330778</v>
      </c>
      <c r="L99" s="78">
        <v>93.613176590850998</v>
      </c>
      <c r="M99" s="79">
        <v>12.805644943458477</v>
      </c>
      <c r="N99" s="78">
        <v>39.094354838709684</v>
      </c>
      <c r="O99" s="79">
        <v>12.326301041748776</v>
      </c>
      <c r="P99" s="78">
        <v>7.5833333333333339</v>
      </c>
      <c r="Q99" s="79">
        <v>14.368421052631577</v>
      </c>
      <c r="R99" s="78"/>
      <c r="S99" s="79"/>
      <c r="T99" s="78">
        <v>1</v>
      </c>
      <c r="U99" s="79">
        <v>25</v>
      </c>
      <c r="V99" s="78">
        <v>5387.630985419737</v>
      </c>
      <c r="W99" s="79">
        <v>15.389347234260311</v>
      </c>
    </row>
    <row r="100" spans="1:23" ht="24" customHeight="1" x14ac:dyDescent="0.15">
      <c r="A100" s="43"/>
      <c r="B100" s="153"/>
      <c r="C100" s="8" t="s">
        <v>51</v>
      </c>
      <c r="D100" s="80">
        <v>1500.3903846153848</v>
      </c>
      <c r="E100" s="81">
        <v>27.393921817022509</v>
      </c>
      <c r="F100" s="80">
        <v>3333.0541081263345</v>
      </c>
      <c r="G100" s="81">
        <v>25.281795697253077</v>
      </c>
      <c r="H100" s="80">
        <v>1887.6274665257222</v>
      </c>
      <c r="I100" s="81">
        <v>24.862967685877404</v>
      </c>
      <c r="J100" s="80">
        <v>1255.2426572415079</v>
      </c>
      <c r="K100" s="81">
        <v>16.421208300778588</v>
      </c>
      <c r="L100" s="80">
        <v>124.69367237413749</v>
      </c>
      <c r="M100" s="81">
        <v>17.057245072433517</v>
      </c>
      <c r="N100" s="80">
        <v>31.66935483870968</v>
      </c>
      <c r="O100" s="81">
        <v>9.9852268479789252</v>
      </c>
      <c r="P100" s="80">
        <v>14.138888888888891</v>
      </c>
      <c r="Q100" s="81">
        <v>26.789473684210524</v>
      </c>
      <c r="R100" s="80">
        <v>5</v>
      </c>
      <c r="S100" s="81">
        <v>71.428571428571431</v>
      </c>
      <c r="T100" s="80"/>
      <c r="U100" s="81"/>
      <c r="V100" s="80">
        <v>8151.8165326106846</v>
      </c>
      <c r="W100" s="81">
        <v>23.285027417399512</v>
      </c>
    </row>
    <row r="101" spans="1:23" ht="24" customHeight="1" x14ac:dyDescent="0.15">
      <c r="A101" s="44"/>
      <c r="B101" s="128" t="s">
        <v>16</v>
      </c>
      <c r="C101" s="129"/>
      <c r="D101" s="82">
        <v>5477.0923076923082</v>
      </c>
      <c r="E101" s="83">
        <v>100</v>
      </c>
      <c r="F101" s="82">
        <v>13183.613015623245</v>
      </c>
      <c r="G101" s="83">
        <v>99.999999999999986</v>
      </c>
      <c r="H101" s="82">
        <v>7592.1245217960332</v>
      </c>
      <c r="I101" s="83">
        <v>100</v>
      </c>
      <c r="J101" s="82">
        <v>7644.0334611795442</v>
      </c>
      <c r="K101" s="83">
        <v>100</v>
      </c>
      <c r="L101" s="82">
        <v>731.03054945054942</v>
      </c>
      <c r="M101" s="83">
        <v>100.00000000000001</v>
      </c>
      <c r="N101" s="82">
        <v>317.16209677419357</v>
      </c>
      <c r="O101" s="83">
        <v>100</v>
      </c>
      <c r="P101" s="82">
        <v>52.777777777777786</v>
      </c>
      <c r="Q101" s="83">
        <v>99.999999999999986</v>
      </c>
      <c r="R101" s="82">
        <v>7</v>
      </c>
      <c r="S101" s="83">
        <v>100</v>
      </c>
      <c r="T101" s="82">
        <v>4</v>
      </c>
      <c r="U101" s="83">
        <v>100</v>
      </c>
      <c r="V101" s="82">
        <v>35008.833730293649</v>
      </c>
      <c r="W101" s="83">
        <v>100</v>
      </c>
    </row>
    <row r="102" spans="1:23" ht="24" customHeight="1" x14ac:dyDescent="0.15">
      <c r="A102" s="166"/>
      <c r="B102" s="147" t="s">
        <v>64</v>
      </c>
      <c r="C102" s="6" t="s">
        <v>47</v>
      </c>
      <c r="D102" s="76">
        <v>248.75</v>
      </c>
      <c r="E102" s="77">
        <v>25</v>
      </c>
      <c r="F102" s="76">
        <v>164.39999999999998</v>
      </c>
      <c r="G102" s="77">
        <v>13.043478260869565</v>
      </c>
      <c r="H102" s="76"/>
      <c r="I102" s="77"/>
      <c r="J102" s="76">
        <v>17.7</v>
      </c>
      <c r="K102" s="77">
        <v>3.3333333333333335</v>
      </c>
      <c r="L102" s="76">
        <v>3.8181818181818183</v>
      </c>
      <c r="M102" s="77">
        <v>18.181818181818183</v>
      </c>
      <c r="N102" s="76"/>
      <c r="O102" s="77"/>
      <c r="P102" s="76"/>
      <c r="Q102" s="77"/>
      <c r="R102" s="76"/>
      <c r="S102" s="77"/>
      <c r="T102" s="76"/>
      <c r="U102" s="77"/>
      <c r="V102" s="76">
        <v>434.66818181818178</v>
      </c>
      <c r="W102" s="77">
        <v>13.375378349194628</v>
      </c>
    </row>
    <row r="103" spans="1:23" ht="24" customHeight="1" x14ac:dyDescent="0.15">
      <c r="A103" s="145"/>
      <c r="B103" s="151"/>
      <c r="C103" s="7" t="s">
        <v>48</v>
      </c>
      <c r="D103" s="84">
        <v>248.75</v>
      </c>
      <c r="E103" s="85">
        <v>25</v>
      </c>
      <c r="F103" s="78">
        <v>274</v>
      </c>
      <c r="G103" s="79">
        <v>21.739130434782609</v>
      </c>
      <c r="H103" s="78">
        <v>170.54545454545453</v>
      </c>
      <c r="I103" s="79">
        <v>40</v>
      </c>
      <c r="J103" s="78">
        <v>194.7</v>
      </c>
      <c r="K103" s="79">
        <v>36.666666666666664</v>
      </c>
      <c r="L103" s="78">
        <v>1.9090909090909092</v>
      </c>
      <c r="M103" s="79">
        <v>9.0909090909090917</v>
      </c>
      <c r="N103" s="78"/>
      <c r="O103" s="79"/>
      <c r="P103" s="78"/>
      <c r="Q103" s="79"/>
      <c r="R103" s="78"/>
      <c r="S103" s="79"/>
      <c r="T103" s="78"/>
      <c r="U103" s="79"/>
      <c r="V103" s="78">
        <v>889.90454545454543</v>
      </c>
      <c r="W103" s="79">
        <v>27.383669861304604</v>
      </c>
    </row>
    <row r="104" spans="1:23" ht="24" customHeight="1" x14ac:dyDescent="0.15">
      <c r="A104" s="145"/>
      <c r="B104" s="151"/>
      <c r="C104" s="7" t="s">
        <v>49</v>
      </c>
      <c r="D104" s="78"/>
      <c r="E104" s="79"/>
      <c r="F104" s="78">
        <v>274</v>
      </c>
      <c r="G104" s="79">
        <v>21.739130434782609</v>
      </c>
      <c r="H104" s="78">
        <v>170.54545454545453</v>
      </c>
      <c r="I104" s="79">
        <v>40</v>
      </c>
      <c r="J104" s="78">
        <v>123.89999999999999</v>
      </c>
      <c r="K104" s="79">
        <v>23.333333333333332</v>
      </c>
      <c r="L104" s="78">
        <v>7.6363636363636367</v>
      </c>
      <c r="M104" s="79">
        <v>36.363636363636367</v>
      </c>
      <c r="N104" s="78"/>
      <c r="O104" s="79"/>
      <c r="P104" s="78"/>
      <c r="Q104" s="79"/>
      <c r="R104" s="78"/>
      <c r="S104" s="79"/>
      <c r="T104" s="78"/>
      <c r="U104" s="79"/>
      <c r="V104" s="78">
        <v>576.08181818181811</v>
      </c>
      <c r="W104" s="79">
        <v>17.726883633495024</v>
      </c>
    </row>
    <row r="105" spans="1:23" ht="24" customHeight="1" x14ac:dyDescent="0.15">
      <c r="A105" s="145"/>
      <c r="B105" s="151"/>
      <c r="C105" s="7" t="s">
        <v>50</v>
      </c>
      <c r="D105" s="78">
        <v>248.75</v>
      </c>
      <c r="E105" s="79">
        <v>25</v>
      </c>
      <c r="F105" s="78">
        <v>164.39999999999998</v>
      </c>
      <c r="G105" s="79">
        <v>13.043478260869565</v>
      </c>
      <c r="H105" s="78">
        <v>42.636363636363633</v>
      </c>
      <c r="I105" s="79">
        <v>10</v>
      </c>
      <c r="J105" s="78">
        <v>88.5</v>
      </c>
      <c r="K105" s="79">
        <v>16.666666666666664</v>
      </c>
      <c r="L105" s="78">
        <v>5.7272727272727275</v>
      </c>
      <c r="M105" s="79">
        <v>27.272727272727277</v>
      </c>
      <c r="N105" s="78">
        <v>8</v>
      </c>
      <c r="O105" s="79">
        <v>50</v>
      </c>
      <c r="P105" s="78"/>
      <c r="Q105" s="79"/>
      <c r="R105" s="78"/>
      <c r="S105" s="79"/>
      <c r="T105" s="78"/>
      <c r="U105" s="79"/>
      <c r="V105" s="78">
        <v>558.01363636363635</v>
      </c>
      <c r="W105" s="79">
        <v>17.17089914231525</v>
      </c>
    </row>
    <row r="106" spans="1:23" ht="24" customHeight="1" x14ac:dyDescent="0.15">
      <c r="A106" s="145"/>
      <c r="B106" s="151"/>
      <c r="C106" s="8" t="s">
        <v>51</v>
      </c>
      <c r="D106" s="80">
        <v>248.75</v>
      </c>
      <c r="E106" s="81">
        <v>25</v>
      </c>
      <c r="F106" s="80">
        <v>383.59999999999997</v>
      </c>
      <c r="G106" s="81">
        <v>30.434782608695656</v>
      </c>
      <c r="H106" s="80">
        <v>42.636363636363633</v>
      </c>
      <c r="I106" s="81">
        <v>10</v>
      </c>
      <c r="J106" s="80">
        <v>106.19999999999999</v>
      </c>
      <c r="K106" s="81">
        <v>20</v>
      </c>
      <c r="L106" s="80">
        <v>1.9090909090909092</v>
      </c>
      <c r="M106" s="81">
        <v>9.0909090909090917</v>
      </c>
      <c r="N106" s="80">
        <v>8</v>
      </c>
      <c r="O106" s="81">
        <v>50</v>
      </c>
      <c r="P106" s="80"/>
      <c r="Q106" s="81"/>
      <c r="R106" s="80"/>
      <c r="S106" s="81"/>
      <c r="T106" s="80"/>
      <c r="U106" s="81"/>
      <c r="V106" s="80">
        <v>791.09545454545434</v>
      </c>
      <c r="W106" s="81">
        <v>24.343169013690506</v>
      </c>
    </row>
    <row r="107" spans="1:23" ht="24" customHeight="1" x14ac:dyDescent="0.15">
      <c r="A107" s="46"/>
      <c r="B107" s="128" t="s">
        <v>16</v>
      </c>
      <c r="C107" s="129"/>
      <c r="D107" s="86">
        <v>995</v>
      </c>
      <c r="E107" s="87">
        <v>100</v>
      </c>
      <c r="F107" s="82">
        <v>1260.3999999999999</v>
      </c>
      <c r="G107" s="83">
        <v>100</v>
      </c>
      <c r="H107" s="82">
        <v>426.36363636363632</v>
      </c>
      <c r="I107" s="83">
        <v>100</v>
      </c>
      <c r="J107" s="82">
        <v>531</v>
      </c>
      <c r="K107" s="83">
        <v>100</v>
      </c>
      <c r="L107" s="82">
        <v>21</v>
      </c>
      <c r="M107" s="83">
        <v>100.00000000000001</v>
      </c>
      <c r="N107" s="82">
        <v>16</v>
      </c>
      <c r="O107" s="83">
        <v>100</v>
      </c>
      <c r="P107" s="82"/>
      <c r="Q107" s="83"/>
      <c r="R107" s="82"/>
      <c r="S107" s="83"/>
      <c r="T107" s="82"/>
      <c r="U107" s="83"/>
      <c r="V107" s="82">
        <v>3249.7636363636357</v>
      </c>
      <c r="W107" s="83">
        <v>100</v>
      </c>
    </row>
    <row r="108" spans="1:23" ht="24" customHeight="1" x14ac:dyDescent="0.15">
      <c r="A108" s="167" t="s">
        <v>65</v>
      </c>
      <c r="B108" s="147" t="s">
        <v>66</v>
      </c>
      <c r="C108" s="6" t="s">
        <v>47</v>
      </c>
      <c r="D108" s="76"/>
      <c r="E108" s="77"/>
      <c r="F108" s="76"/>
      <c r="G108" s="77"/>
      <c r="H108" s="76"/>
      <c r="I108" s="77"/>
      <c r="J108" s="76"/>
      <c r="K108" s="77"/>
      <c r="L108" s="76"/>
      <c r="M108" s="77"/>
      <c r="N108" s="76"/>
      <c r="O108" s="77"/>
      <c r="P108" s="76"/>
      <c r="Q108" s="77"/>
      <c r="R108" s="76"/>
      <c r="S108" s="77"/>
      <c r="T108" s="76"/>
      <c r="U108" s="77"/>
      <c r="V108" s="76"/>
      <c r="W108" s="77"/>
    </row>
    <row r="109" spans="1:23" ht="24" customHeight="1" x14ac:dyDescent="0.15">
      <c r="A109" s="145"/>
      <c r="B109" s="151"/>
      <c r="C109" s="7" t="s">
        <v>48</v>
      </c>
      <c r="D109" s="78"/>
      <c r="E109" s="79"/>
      <c r="F109" s="78"/>
      <c r="G109" s="79"/>
      <c r="H109" s="78">
        <v>16.083333333333332</v>
      </c>
      <c r="I109" s="79">
        <v>20</v>
      </c>
      <c r="J109" s="78">
        <v>194.35294117647058</v>
      </c>
      <c r="K109" s="79">
        <v>66.666666666666671</v>
      </c>
      <c r="L109" s="78">
        <v>13.2</v>
      </c>
      <c r="M109" s="79">
        <v>100</v>
      </c>
      <c r="N109" s="78">
        <v>16</v>
      </c>
      <c r="O109" s="79">
        <v>100</v>
      </c>
      <c r="P109" s="78"/>
      <c r="Q109" s="79"/>
      <c r="R109" s="78"/>
      <c r="S109" s="79"/>
      <c r="T109" s="78"/>
      <c r="U109" s="79"/>
      <c r="V109" s="78">
        <v>239.63627450980391</v>
      </c>
      <c r="W109" s="79">
        <v>35.625908214412213</v>
      </c>
    </row>
    <row r="110" spans="1:23" ht="24" customHeight="1" x14ac:dyDescent="0.15">
      <c r="A110" s="145"/>
      <c r="B110" s="151"/>
      <c r="C110" s="7" t="s">
        <v>49</v>
      </c>
      <c r="D110" s="78"/>
      <c r="E110" s="79"/>
      <c r="F110" s="78">
        <v>90.5</v>
      </c>
      <c r="G110" s="79">
        <v>33.333333333333329</v>
      </c>
      <c r="H110" s="78">
        <v>48.25</v>
      </c>
      <c r="I110" s="79">
        <v>60.000000000000007</v>
      </c>
      <c r="J110" s="78">
        <v>24.294117647058822</v>
      </c>
      <c r="K110" s="79">
        <v>8.3333333333333339</v>
      </c>
      <c r="L110" s="78"/>
      <c r="M110" s="79"/>
      <c r="N110" s="78"/>
      <c r="O110" s="79"/>
      <c r="P110" s="78"/>
      <c r="Q110" s="79"/>
      <c r="R110" s="78"/>
      <c r="S110" s="79"/>
      <c r="T110" s="78"/>
      <c r="U110" s="79"/>
      <c r="V110" s="78">
        <v>163.04411764705881</v>
      </c>
      <c r="W110" s="79">
        <v>24.23921329137632</v>
      </c>
    </row>
    <row r="111" spans="1:23" ht="24" customHeight="1" x14ac:dyDescent="0.15">
      <c r="A111" s="145"/>
      <c r="B111" s="151"/>
      <c r="C111" s="7" t="s">
        <v>50</v>
      </c>
      <c r="D111" s="78"/>
      <c r="E111" s="79"/>
      <c r="F111" s="78">
        <v>90.5</v>
      </c>
      <c r="G111" s="79">
        <v>33.333333333333329</v>
      </c>
      <c r="H111" s="78">
        <v>16.083333333333332</v>
      </c>
      <c r="I111" s="79">
        <v>20</v>
      </c>
      <c r="J111" s="78"/>
      <c r="K111" s="79"/>
      <c r="L111" s="78"/>
      <c r="M111" s="79"/>
      <c r="N111" s="78"/>
      <c r="O111" s="79"/>
      <c r="P111" s="78"/>
      <c r="Q111" s="79"/>
      <c r="R111" s="78"/>
      <c r="S111" s="79"/>
      <c r="T111" s="78"/>
      <c r="U111" s="79"/>
      <c r="V111" s="78">
        <v>106.58333333333333</v>
      </c>
      <c r="W111" s="79">
        <v>15.845380914416143</v>
      </c>
    </row>
    <row r="112" spans="1:23" ht="24" customHeight="1" x14ac:dyDescent="0.15">
      <c r="A112" s="145"/>
      <c r="B112" s="151"/>
      <c r="C112" s="8" t="s">
        <v>51</v>
      </c>
      <c r="D112" s="80"/>
      <c r="E112" s="81"/>
      <c r="F112" s="80">
        <v>90.5</v>
      </c>
      <c r="G112" s="81">
        <v>33.333333333333329</v>
      </c>
      <c r="H112" s="80"/>
      <c r="I112" s="81"/>
      <c r="J112" s="80">
        <v>72.882352941176464</v>
      </c>
      <c r="K112" s="81">
        <v>25</v>
      </c>
      <c r="L112" s="80"/>
      <c r="M112" s="81"/>
      <c r="N112" s="80"/>
      <c r="O112" s="81"/>
      <c r="P112" s="80"/>
      <c r="Q112" s="81"/>
      <c r="R112" s="80"/>
      <c r="S112" s="81"/>
      <c r="T112" s="80"/>
      <c r="U112" s="81"/>
      <c r="V112" s="80">
        <v>163.38235294117646</v>
      </c>
      <c r="W112" s="81">
        <v>24.289497579795338</v>
      </c>
    </row>
    <row r="113" spans="1:23" ht="24" customHeight="1" x14ac:dyDescent="0.15">
      <c r="A113" s="44"/>
      <c r="B113" s="128" t="s">
        <v>16</v>
      </c>
      <c r="C113" s="129"/>
      <c r="D113" s="82"/>
      <c r="E113" s="83"/>
      <c r="F113" s="82">
        <v>271.5</v>
      </c>
      <c r="G113" s="83">
        <v>99.999999999999986</v>
      </c>
      <c r="H113" s="82">
        <v>80.416666666666657</v>
      </c>
      <c r="I113" s="83">
        <v>100</v>
      </c>
      <c r="J113" s="82">
        <v>291.52941176470586</v>
      </c>
      <c r="K113" s="83">
        <v>100</v>
      </c>
      <c r="L113" s="82">
        <v>13.2</v>
      </c>
      <c r="M113" s="83">
        <v>100</v>
      </c>
      <c r="N113" s="82">
        <v>16</v>
      </c>
      <c r="O113" s="83">
        <v>100</v>
      </c>
      <c r="P113" s="82"/>
      <c r="Q113" s="83"/>
      <c r="R113" s="82"/>
      <c r="S113" s="83"/>
      <c r="T113" s="82"/>
      <c r="U113" s="83"/>
      <c r="V113" s="82">
        <v>672.64607843137242</v>
      </c>
      <c r="W113" s="83">
        <v>100.00000000000001</v>
      </c>
    </row>
    <row r="114" spans="1:23" ht="24" customHeight="1" x14ac:dyDescent="0.15">
      <c r="A114" s="43"/>
      <c r="B114" s="147" t="s">
        <v>67</v>
      </c>
      <c r="C114" s="6" t="s">
        <v>47</v>
      </c>
      <c r="D114" s="76">
        <v>85.333333333333329</v>
      </c>
      <c r="E114" s="77">
        <v>11.111111111111111</v>
      </c>
      <c r="F114" s="76">
        <v>44.3125</v>
      </c>
      <c r="G114" s="77">
        <v>3.3333333333333335</v>
      </c>
      <c r="H114" s="76"/>
      <c r="I114" s="77"/>
      <c r="J114" s="76">
        <v>46.608695652173914</v>
      </c>
      <c r="K114" s="77">
        <v>6.666666666666667</v>
      </c>
      <c r="L114" s="76">
        <v>10.56</v>
      </c>
      <c r="M114" s="77">
        <v>12.000000000000002</v>
      </c>
      <c r="N114" s="76">
        <v>4.8571428571428568</v>
      </c>
      <c r="O114" s="77">
        <v>28.571428571428569</v>
      </c>
      <c r="P114" s="76"/>
      <c r="Q114" s="77"/>
      <c r="R114" s="76"/>
      <c r="S114" s="77"/>
      <c r="T114" s="76"/>
      <c r="U114" s="77"/>
      <c r="V114" s="76">
        <v>191.67167184265008</v>
      </c>
      <c r="W114" s="77">
        <v>5.0606309388345858</v>
      </c>
    </row>
    <row r="115" spans="1:23" ht="24" customHeight="1" x14ac:dyDescent="0.15">
      <c r="A115" s="43"/>
      <c r="B115" s="151"/>
      <c r="C115" s="7" t="s">
        <v>48</v>
      </c>
      <c r="D115" s="78">
        <v>426.66666666666663</v>
      </c>
      <c r="E115" s="79">
        <v>55.55555555555555</v>
      </c>
      <c r="F115" s="78">
        <v>531.75</v>
      </c>
      <c r="G115" s="79">
        <v>40</v>
      </c>
      <c r="H115" s="78">
        <v>308.17391304347825</v>
      </c>
      <c r="I115" s="79">
        <v>34.782608695652172</v>
      </c>
      <c r="J115" s="78">
        <v>256.3478260869565</v>
      </c>
      <c r="K115" s="79">
        <v>36.666666666666657</v>
      </c>
      <c r="L115" s="78">
        <v>45.76</v>
      </c>
      <c r="M115" s="79">
        <v>52</v>
      </c>
      <c r="N115" s="78">
        <v>2.4285714285714284</v>
      </c>
      <c r="O115" s="79">
        <v>14.285714285714285</v>
      </c>
      <c r="P115" s="78"/>
      <c r="Q115" s="79"/>
      <c r="R115" s="78"/>
      <c r="S115" s="79"/>
      <c r="T115" s="78"/>
      <c r="U115" s="79"/>
      <c r="V115" s="78">
        <v>1571.1269772256728</v>
      </c>
      <c r="W115" s="79">
        <v>41.481840865420452</v>
      </c>
    </row>
    <row r="116" spans="1:23" ht="24" customHeight="1" x14ac:dyDescent="0.15">
      <c r="A116" s="43"/>
      <c r="B116" s="151"/>
      <c r="C116" s="7" t="s">
        <v>49</v>
      </c>
      <c r="D116" s="78">
        <v>85.333333333333329</v>
      </c>
      <c r="E116" s="79">
        <v>11.111111111111111</v>
      </c>
      <c r="F116" s="78">
        <v>354.5</v>
      </c>
      <c r="G116" s="79">
        <v>26.666666666666668</v>
      </c>
      <c r="H116" s="78">
        <v>308.17391304347825</v>
      </c>
      <c r="I116" s="79">
        <v>34.782608695652172</v>
      </c>
      <c r="J116" s="78">
        <v>174.78260869565219</v>
      </c>
      <c r="K116" s="79">
        <v>25</v>
      </c>
      <c r="L116" s="78">
        <v>21.12</v>
      </c>
      <c r="M116" s="79">
        <v>24.000000000000004</v>
      </c>
      <c r="N116" s="78">
        <v>2.4285714285714284</v>
      </c>
      <c r="O116" s="79">
        <v>14.285714285714285</v>
      </c>
      <c r="P116" s="78"/>
      <c r="Q116" s="79"/>
      <c r="R116" s="78"/>
      <c r="S116" s="79"/>
      <c r="T116" s="78"/>
      <c r="U116" s="79"/>
      <c r="V116" s="78">
        <v>946.3384265010352</v>
      </c>
      <c r="W116" s="79">
        <v>24.985797190159072</v>
      </c>
    </row>
    <row r="117" spans="1:23" ht="24" customHeight="1" x14ac:dyDescent="0.15">
      <c r="A117" s="43"/>
      <c r="B117" s="151"/>
      <c r="C117" s="7" t="s">
        <v>50</v>
      </c>
      <c r="D117" s="78">
        <v>85.333333333333329</v>
      </c>
      <c r="E117" s="79">
        <v>11.111111111111111</v>
      </c>
      <c r="F117" s="78">
        <v>265.875</v>
      </c>
      <c r="G117" s="79">
        <v>20</v>
      </c>
      <c r="H117" s="78">
        <v>115.56521739130434</v>
      </c>
      <c r="I117" s="79">
        <v>13.043478260869565</v>
      </c>
      <c r="J117" s="78">
        <v>81.565217391304344</v>
      </c>
      <c r="K117" s="79">
        <v>11.666666666666666</v>
      </c>
      <c r="L117" s="78">
        <v>3.52</v>
      </c>
      <c r="M117" s="79">
        <v>4</v>
      </c>
      <c r="N117" s="78">
        <v>2.4285714285714284</v>
      </c>
      <c r="O117" s="79">
        <v>14.285714285714285</v>
      </c>
      <c r="P117" s="78"/>
      <c r="Q117" s="79"/>
      <c r="R117" s="78"/>
      <c r="S117" s="79"/>
      <c r="T117" s="78"/>
      <c r="U117" s="79"/>
      <c r="V117" s="78">
        <v>554.28733954451343</v>
      </c>
      <c r="W117" s="79">
        <v>14.634628229288015</v>
      </c>
    </row>
    <row r="118" spans="1:23" ht="24" customHeight="1" x14ac:dyDescent="0.15">
      <c r="A118" s="43"/>
      <c r="B118" s="151"/>
      <c r="C118" s="8" t="s">
        <v>51</v>
      </c>
      <c r="D118" s="80">
        <v>85.333333333333329</v>
      </c>
      <c r="E118" s="81">
        <v>11.111111111111111</v>
      </c>
      <c r="F118" s="80">
        <v>132.9375</v>
      </c>
      <c r="G118" s="81">
        <v>10</v>
      </c>
      <c r="H118" s="80">
        <v>154.08695652173913</v>
      </c>
      <c r="I118" s="81">
        <v>17.391304347826086</v>
      </c>
      <c r="J118" s="80">
        <v>139.82608695652175</v>
      </c>
      <c r="K118" s="81">
        <v>20</v>
      </c>
      <c r="L118" s="80">
        <v>7.04</v>
      </c>
      <c r="M118" s="81">
        <v>8</v>
      </c>
      <c r="N118" s="80">
        <v>4.8571428571428568</v>
      </c>
      <c r="O118" s="81">
        <v>28.571428571428569</v>
      </c>
      <c r="P118" s="80"/>
      <c r="Q118" s="81"/>
      <c r="R118" s="80"/>
      <c r="S118" s="81"/>
      <c r="T118" s="80"/>
      <c r="U118" s="81"/>
      <c r="V118" s="80">
        <v>524.0810196687371</v>
      </c>
      <c r="W118" s="81">
        <v>13.837102776297872</v>
      </c>
    </row>
    <row r="119" spans="1:23" ht="24" customHeight="1" x14ac:dyDescent="0.15">
      <c r="A119" s="44"/>
      <c r="B119" s="128" t="s">
        <v>16</v>
      </c>
      <c r="C119" s="129"/>
      <c r="D119" s="82">
        <v>768</v>
      </c>
      <c r="E119" s="83">
        <v>100</v>
      </c>
      <c r="F119" s="82">
        <v>1329.375</v>
      </c>
      <c r="G119" s="83">
        <v>100</v>
      </c>
      <c r="H119" s="82">
        <v>886</v>
      </c>
      <c r="I119" s="83">
        <v>100</v>
      </c>
      <c r="J119" s="82">
        <v>699.13043478260875</v>
      </c>
      <c r="K119" s="83">
        <v>99.999999999999986</v>
      </c>
      <c r="L119" s="82">
        <v>88</v>
      </c>
      <c r="M119" s="83">
        <v>100</v>
      </c>
      <c r="N119" s="82">
        <v>17</v>
      </c>
      <c r="O119" s="83">
        <v>99.999999999999986</v>
      </c>
      <c r="P119" s="82"/>
      <c r="Q119" s="83"/>
      <c r="R119" s="82"/>
      <c r="S119" s="83"/>
      <c r="T119" s="82"/>
      <c r="U119" s="83"/>
      <c r="V119" s="82">
        <v>3787.5054347826085</v>
      </c>
      <c r="W119" s="83">
        <v>99.999999999999986</v>
      </c>
    </row>
    <row r="120" spans="1:23" ht="24" customHeight="1" x14ac:dyDescent="0.15">
      <c r="A120" s="43"/>
      <c r="B120" s="147" t="s">
        <v>68</v>
      </c>
      <c r="C120" s="6" t="s">
        <v>47</v>
      </c>
      <c r="D120" s="76"/>
      <c r="E120" s="77"/>
      <c r="F120" s="76"/>
      <c r="G120" s="77"/>
      <c r="H120" s="76"/>
      <c r="I120" s="77"/>
      <c r="J120" s="76">
        <v>74.545454545454547</v>
      </c>
      <c r="K120" s="77">
        <v>11.627906976744185</v>
      </c>
      <c r="L120" s="76">
        <v>2.1578947368421053</v>
      </c>
      <c r="M120" s="77">
        <v>5.5555555555555554</v>
      </c>
      <c r="N120" s="76">
        <v>3.125</v>
      </c>
      <c r="O120" s="77">
        <v>14.285714285714285</v>
      </c>
      <c r="P120" s="76"/>
      <c r="Q120" s="77"/>
      <c r="R120" s="76"/>
      <c r="S120" s="77"/>
      <c r="T120" s="76"/>
      <c r="U120" s="77"/>
      <c r="V120" s="76">
        <v>79.828349282296656</v>
      </c>
      <c r="W120" s="77">
        <v>4.5687666592616001</v>
      </c>
    </row>
    <row r="121" spans="1:23" ht="24" customHeight="1" x14ac:dyDescent="0.15">
      <c r="A121" s="43"/>
      <c r="B121" s="151"/>
      <c r="C121" s="7" t="s">
        <v>48</v>
      </c>
      <c r="D121" s="78"/>
      <c r="E121" s="79"/>
      <c r="F121" s="78">
        <v>145.09090909090909</v>
      </c>
      <c r="G121" s="79">
        <v>20</v>
      </c>
      <c r="H121" s="78">
        <v>62.222222222222221</v>
      </c>
      <c r="I121" s="79">
        <v>22.222222222222221</v>
      </c>
      <c r="J121" s="78">
        <v>342.90909090909088</v>
      </c>
      <c r="K121" s="79">
        <v>53.488372093023251</v>
      </c>
      <c r="L121" s="78">
        <v>19.421052631578949</v>
      </c>
      <c r="M121" s="79">
        <v>50</v>
      </c>
      <c r="N121" s="78">
        <v>15.625</v>
      </c>
      <c r="O121" s="79">
        <v>71.428571428571431</v>
      </c>
      <c r="P121" s="78"/>
      <c r="Q121" s="79"/>
      <c r="R121" s="78"/>
      <c r="S121" s="79"/>
      <c r="T121" s="78"/>
      <c r="U121" s="79"/>
      <c r="V121" s="78">
        <v>585.26827485380113</v>
      </c>
      <c r="W121" s="79">
        <v>33.496298055966406</v>
      </c>
    </row>
    <row r="122" spans="1:23" ht="24" customHeight="1" x14ac:dyDescent="0.15">
      <c r="A122" s="43"/>
      <c r="B122" s="151"/>
      <c r="C122" s="7" t="s">
        <v>49</v>
      </c>
      <c r="D122" s="78"/>
      <c r="E122" s="79"/>
      <c r="F122" s="78">
        <v>290.18181818181819</v>
      </c>
      <c r="G122" s="79">
        <v>40</v>
      </c>
      <c r="H122" s="78">
        <v>62.222222222222221</v>
      </c>
      <c r="I122" s="79">
        <v>22.222222222222221</v>
      </c>
      <c r="J122" s="78">
        <v>44.727272727272727</v>
      </c>
      <c r="K122" s="79">
        <v>6.9767441860465116</v>
      </c>
      <c r="L122" s="78">
        <v>10.789473684210527</v>
      </c>
      <c r="M122" s="79">
        <v>27.777777777777779</v>
      </c>
      <c r="N122" s="78"/>
      <c r="O122" s="79"/>
      <c r="P122" s="78">
        <v>2</v>
      </c>
      <c r="Q122" s="79">
        <v>100</v>
      </c>
      <c r="R122" s="78"/>
      <c r="S122" s="79"/>
      <c r="T122" s="78"/>
      <c r="U122" s="79"/>
      <c r="V122" s="78">
        <v>409.92078681552368</v>
      </c>
      <c r="W122" s="79">
        <v>23.460743464933206</v>
      </c>
    </row>
    <row r="123" spans="1:23" ht="24" customHeight="1" x14ac:dyDescent="0.15">
      <c r="A123" s="43"/>
      <c r="B123" s="151"/>
      <c r="C123" s="7" t="s">
        <v>50</v>
      </c>
      <c r="D123" s="78"/>
      <c r="E123" s="79"/>
      <c r="F123" s="78">
        <v>145.09090909090909</v>
      </c>
      <c r="G123" s="79">
        <v>20</v>
      </c>
      <c r="H123" s="78">
        <v>31.111111111111111</v>
      </c>
      <c r="I123" s="79">
        <v>11.111111111111111</v>
      </c>
      <c r="J123" s="78">
        <v>89.454545454545453</v>
      </c>
      <c r="K123" s="79">
        <v>13.953488372093023</v>
      </c>
      <c r="L123" s="78">
        <v>4.3157894736842106</v>
      </c>
      <c r="M123" s="79">
        <v>11.111111111111111</v>
      </c>
      <c r="N123" s="78">
        <v>3.125</v>
      </c>
      <c r="O123" s="79">
        <v>14.285714285714285</v>
      </c>
      <c r="P123" s="78"/>
      <c r="Q123" s="79"/>
      <c r="R123" s="78"/>
      <c r="S123" s="79"/>
      <c r="T123" s="78"/>
      <c r="U123" s="79"/>
      <c r="V123" s="78">
        <v>273.09735513024987</v>
      </c>
      <c r="W123" s="79">
        <v>15.630012421267917</v>
      </c>
    </row>
    <row r="124" spans="1:23" ht="24" customHeight="1" x14ac:dyDescent="0.15">
      <c r="A124" s="43"/>
      <c r="B124" s="151"/>
      <c r="C124" s="8" t="s">
        <v>51</v>
      </c>
      <c r="D124" s="80">
        <v>38</v>
      </c>
      <c r="E124" s="81">
        <v>100</v>
      </c>
      <c r="F124" s="80">
        <v>145.09090909090909</v>
      </c>
      <c r="G124" s="81">
        <v>20</v>
      </c>
      <c r="H124" s="80">
        <v>124.44444444444444</v>
      </c>
      <c r="I124" s="81">
        <v>44.444444444444443</v>
      </c>
      <c r="J124" s="80">
        <v>89.454545454545453</v>
      </c>
      <c r="K124" s="81">
        <v>13.953488372093023</v>
      </c>
      <c r="L124" s="80">
        <v>2.1578947368421053</v>
      </c>
      <c r="M124" s="81">
        <v>5.5555555555555554</v>
      </c>
      <c r="N124" s="80"/>
      <c r="O124" s="81"/>
      <c r="P124" s="80"/>
      <c r="Q124" s="81"/>
      <c r="R124" s="80"/>
      <c r="S124" s="81"/>
      <c r="T124" s="80"/>
      <c r="U124" s="81"/>
      <c r="V124" s="80">
        <v>399.14779372674104</v>
      </c>
      <c r="W124" s="81">
        <v>22.844179398570869</v>
      </c>
    </row>
    <row r="125" spans="1:23" ht="24" customHeight="1" x14ac:dyDescent="0.15">
      <c r="A125" s="44"/>
      <c r="B125" s="128" t="s">
        <v>16</v>
      </c>
      <c r="C125" s="129"/>
      <c r="D125" s="82">
        <v>38</v>
      </c>
      <c r="E125" s="83">
        <v>100</v>
      </c>
      <c r="F125" s="82">
        <v>725.4545454545455</v>
      </c>
      <c r="G125" s="83">
        <v>100</v>
      </c>
      <c r="H125" s="82">
        <v>280</v>
      </c>
      <c r="I125" s="83">
        <v>100</v>
      </c>
      <c r="J125" s="82">
        <v>641.09090909090912</v>
      </c>
      <c r="K125" s="83">
        <v>100</v>
      </c>
      <c r="L125" s="82">
        <v>38.842105263157897</v>
      </c>
      <c r="M125" s="83">
        <v>100.00000000000001</v>
      </c>
      <c r="N125" s="82">
        <v>21.875</v>
      </c>
      <c r="O125" s="83">
        <v>100</v>
      </c>
      <c r="P125" s="82">
        <v>2</v>
      </c>
      <c r="Q125" s="83">
        <v>100</v>
      </c>
      <c r="R125" s="82"/>
      <c r="S125" s="83"/>
      <c r="T125" s="82"/>
      <c r="U125" s="83"/>
      <c r="V125" s="82">
        <v>1747.2625598086124</v>
      </c>
      <c r="W125" s="83">
        <v>100</v>
      </c>
    </row>
    <row r="126" spans="1:23" ht="24" customHeight="1" x14ac:dyDescent="0.15">
      <c r="A126" s="43"/>
      <c r="B126" s="147" t="s">
        <v>69</v>
      </c>
      <c r="C126" s="6" t="s">
        <v>47</v>
      </c>
      <c r="D126" s="76">
        <v>29.037735849056606</v>
      </c>
      <c r="E126" s="77">
        <v>6.25</v>
      </c>
      <c r="F126" s="76">
        <v>12.158730158730158</v>
      </c>
      <c r="G126" s="77">
        <v>1.7543859649122806</v>
      </c>
      <c r="H126" s="76"/>
      <c r="I126" s="77"/>
      <c r="J126" s="76">
        <v>10.96</v>
      </c>
      <c r="K126" s="77">
        <v>2.1739130434782608</v>
      </c>
      <c r="L126" s="76"/>
      <c r="M126" s="77"/>
      <c r="N126" s="76">
        <v>3.3333333333333335</v>
      </c>
      <c r="O126" s="77">
        <v>33.333333333333336</v>
      </c>
      <c r="P126" s="76"/>
      <c r="Q126" s="77"/>
      <c r="R126" s="76"/>
      <c r="S126" s="77"/>
      <c r="T126" s="76"/>
      <c r="U126" s="77"/>
      <c r="V126" s="76">
        <v>55.489799341120104</v>
      </c>
      <c r="W126" s="77">
        <v>2.5388173262388096</v>
      </c>
    </row>
    <row r="127" spans="1:23" ht="24" customHeight="1" x14ac:dyDescent="0.15">
      <c r="A127" s="43"/>
      <c r="B127" s="151"/>
      <c r="C127" s="7" t="s">
        <v>48</v>
      </c>
      <c r="D127" s="78">
        <v>154.8679245283019</v>
      </c>
      <c r="E127" s="79">
        <v>33.333333333333329</v>
      </c>
      <c r="F127" s="78">
        <v>206.69841269841268</v>
      </c>
      <c r="G127" s="79">
        <v>29.82456140350877</v>
      </c>
      <c r="H127" s="78">
        <v>200.08163265306123</v>
      </c>
      <c r="I127" s="79">
        <v>41.304347826086953</v>
      </c>
      <c r="J127" s="78">
        <v>230.16000000000003</v>
      </c>
      <c r="K127" s="79">
        <v>45.652173913043477</v>
      </c>
      <c r="L127" s="78">
        <v>13.384615384615385</v>
      </c>
      <c r="M127" s="79">
        <v>50</v>
      </c>
      <c r="N127" s="78">
        <v>3.3333333333333335</v>
      </c>
      <c r="O127" s="79">
        <v>33.333333333333336</v>
      </c>
      <c r="P127" s="78"/>
      <c r="Q127" s="79"/>
      <c r="R127" s="78"/>
      <c r="S127" s="79"/>
      <c r="T127" s="78"/>
      <c r="U127" s="79"/>
      <c r="V127" s="78">
        <v>808.52591859772451</v>
      </c>
      <c r="W127" s="79">
        <v>36.992377612148296</v>
      </c>
    </row>
    <row r="128" spans="1:23" ht="24" customHeight="1" x14ac:dyDescent="0.15">
      <c r="A128" s="43"/>
      <c r="B128" s="151"/>
      <c r="C128" s="7" t="s">
        <v>49</v>
      </c>
      <c r="D128" s="78">
        <v>125.8301886792453</v>
      </c>
      <c r="E128" s="79">
        <v>27.083333333333332</v>
      </c>
      <c r="F128" s="78">
        <v>182.38095238095238</v>
      </c>
      <c r="G128" s="79">
        <v>26.315789473684209</v>
      </c>
      <c r="H128" s="78">
        <v>94.775510204081627</v>
      </c>
      <c r="I128" s="79">
        <v>19.565217391304344</v>
      </c>
      <c r="J128" s="78">
        <v>153.44</v>
      </c>
      <c r="K128" s="79">
        <v>30.434782608695649</v>
      </c>
      <c r="L128" s="78">
        <v>4.4615384615384617</v>
      </c>
      <c r="M128" s="79">
        <v>16.666666666666664</v>
      </c>
      <c r="N128" s="78"/>
      <c r="O128" s="79"/>
      <c r="P128" s="78">
        <v>2.6666666666666665</v>
      </c>
      <c r="Q128" s="79">
        <v>100</v>
      </c>
      <c r="R128" s="78"/>
      <c r="S128" s="79"/>
      <c r="T128" s="78"/>
      <c r="U128" s="79"/>
      <c r="V128" s="78">
        <v>563.55485639248445</v>
      </c>
      <c r="W128" s="79">
        <v>25.784249550079245</v>
      </c>
    </row>
    <row r="129" spans="1:23" ht="24" customHeight="1" x14ac:dyDescent="0.15">
      <c r="A129" s="43"/>
      <c r="B129" s="151"/>
      <c r="C129" s="7" t="s">
        <v>50</v>
      </c>
      <c r="D129" s="78">
        <v>38.716981132075475</v>
      </c>
      <c r="E129" s="79">
        <v>8.3333333333333321</v>
      </c>
      <c r="F129" s="78">
        <v>72.952380952380949</v>
      </c>
      <c r="G129" s="79">
        <v>10.526315789473683</v>
      </c>
      <c r="H129" s="78">
        <v>63.183673469387756</v>
      </c>
      <c r="I129" s="79">
        <v>13.043478260869565</v>
      </c>
      <c r="J129" s="78">
        <v>43.84</v>
      </c>
      <c r="K129" s="79">
        <v>8.695652173913043</v>
      </c>
      <c r="L129" s="78">
        <v>2.2307692307692308</v>
      </c>
      <c r="M129" s="79">
        <v>8.3333333333333321</v>
      </c>
      <c r="N129" s="78"/>
      <c r="O129" s="79"/>
      <c r="P129" s="78"/>
      <c r="Q129" s="79"/>
      <c r="R129" s="78"/>
      <c r="S129" s="79"/>
      <c r="T129" s="78"/>
      <c r="U129" s="79"/>
      <c r="V129" s="78">
        <v>220.9238047846134</v>
      </c>
      <c r="W129" s="79">
        <v>10.10789712750212</v>
      </c>
    </row>
    <row r="130" spans="1:23" ht="24" customHeight="1" x14ac:dyDescent="0.15">
      <c r="A130" s="43"/>
      <c r="B130" s="151"/>
      <c r="C130" s="8" t="s">
        <v>51</v>
      </c>
      <c r="D130" s="80">
        <v>116.15094339622642</v>
      </c>
      <c r="E130" s="81">
        <v>25</v>
      </c>
      <c r="F130" s="80">
        <v>218.85714285714283</v>
      </c>
      <c r="G130" s="81">
        <v>31.578947368421051</v>
      </c>
      <c r="H130" s="80">
        <v>126.36734693877551</v>
      </c>
      <c r="I130" s="81">
        <v>26.086956521739129</v>
      </c>
      <c r="J130" s="80">
        <v>65.760000000000005</v>
      </c>
      <c r="K130" s="81">
        <v>13.043478260869565</v>
      </c>
      <c r="L130" s="80">
        <v>6.6923076923076925</v>
      </c>
      <c r="M130" s="81">
        <v>25</v>
      </c>
      <c r="N130" s="80">
        <v>3.3333333333333335</v>
      </c>
      <c r="O130" s="81">
        <v>33.333333333333336</v>
      </c>
      <c r="P130" s="80"/>
      <c r="Q130" s="81"/>
      <c r="R130" s="80"/>
      <c r="S130" s="81"/>
      <c r="T130" s="80"/>
      <c r="U130" s="81"/>
      <c r="V130" s="80">
        <v>537.16107421778588</v>
      </c>
      <c r="W130" s="81">
        <v>24.576658384031518</v>
      </c>
    </row>
    <row r="131" spans="1:23" ht="24" customHeight="1" x14ac:dyDescent="0.15">
      <c r="A131" s="44"/>
      <c r="B131" s="128" t="s">
        <v>16</v>
      </c>
      <c r="C131" s="129"/>
      <c r="D131" s="82">
        <v>464.6037735849057</v>
      </c>
      <c r="E131" s="83">
        <v>99.999999999999986</v>
      </c>
      <c r="F131" s="82">
        <v>693.04761904761904</v>
      </c>
      <c r="G131" s="83">
        <v>100</v>
      </c>
      <c r="H131" s="82">
        <v>484.40816326530614</v>
      </c>
      <c r="I131" s="83">
        <v>99.999999999999986</v>
      </c>
      <c r="J131" s="82">
        <v>504.16000000000008</v>
      </c>
      <c r="K131" s="83">
        <v>99.999999999999986</v>
      </c>
      <c r="L131" s="82">
        <v>26.76923076923077</v>
      </c>
      <c r="M131" s="83">
        <v>99.999999999999986</v>
      </c>
      <c r="N131" s="82">
        <v>10</v>
      </c>
      <c r="O131" s="83">
        <v>100</v>
      </c>
      <c r="P131" s="82">
        <v>2.6666666666666665</v>
      </c>
      <c r="Q131" s="83">
        <v>100</v>
      </c>
      <c r="R131" s="82"/>
      <c r="S131" s="83"/>
      <c r="T131" s="82"/>
      <c r="U131" s="83"/>
      <c r="V131" s="82">
        <v>2185.6554533337285</v>
      </c>
      <c r="W131" s="83">
        <v>99.999999999999986</v>
      </c>
    </row>
    <row r="132" spans="1:23" ht="24" customHeight="1" x14ac:dyDescent="0.15">
      <c r="A132" s="43"/>
      <c r="B132" s="147" t="s">
        <v>19</v>
      </c>
      <c r="C132" s="6" t="s">
        <v>47</v>
      </c>
      <c r="D132" s="76"/>
      <c r="E132" s="77"/>
      <c r="F132" s="76">
        <v>46.2</v>
      </c>
      <c r="G132" s="77">
        <v>25</v>
      </c>
      <c r="H132" s="76"/>
      <c r="I132" s="77"/>
      <c r="J132" s="76">
        <v>36.866666666666667</v>
      </c>
      <c r="K132" s="77">
        <v>8.3333333333333339</v>
      </c>
      <c r="L132" s="76"/>
      <c r="M132" s="77"/>
      <c r="N132" s="76">
        <v>2.5</v>
      </c>
      <c r="O132" s="77">
        <v>25</v>
      </c>
      <c r="P132" s="76"/>
      <c r="Q132" s="77"/>
      <c r="R132" s="76"/>
      <c r="S132" s="77"/>
      <c r="T132" s="76"/>
      <c r="U132" s="77"/>
      <c r="V132" s="76">
        <v>85.566666666666663</v>
      </c>
      <c r="W132" s="77">
        <v>9.0146087933698542</v>
      </c>
    </row>
    <row r="133" spans="1:23" ht="24" customHeight="1" x14ac:dyDescent="0.15">
      <c r="A133" s="43"/>
      <c r="B133" s="151"/>
      <c r="C133" s="7" t="s">
        <v>48</v>
      </c>
      <c r="D133" s="78"/>
      <c r="E133" s="79"/>
      <c r="F133" s="78"/>
      <c r="G133" s="79"/>
      <c r="H133" s="78"/>
      <c r="I133" s="79"/>
      <c r="J133" s="78">
        <v>73.733333333333334</v>
      </c>
      <c r="K133" s="79">
        <v>16.666666666666668</v>
      </c>
      <c r="L133" s="78">
        <v>6.5</v>
      </c>
      <c r="M133" s="79">
        <v>50</v>
      </c>
      <c r="N133" s="78">
        <v>2.5</v>
      </c>
      <c r="O133" s="79">
        <v>25</v>
      </c>
      <c r="P133" s="78"/>
      <c r="Q133" s="79"/>
      <c r="R133" s="78"/>
      <c r="S133" s="79"/>
      <c r="T133" s="78"/>
      <c r="U133" s="79"/>
      <c r="V133" s="78">
        <v>82.733333333333334</v>
      </c>
      <c r="W133" s="79">
        <v>8.716111813456946</v>
      </c>
    </row>
    <row r="134" spans="1:23" ht="24" customHeight="1" x14ac:dyDescent="0.15">
      <c r="A134" s="43"/>
      <c r="B134" s="151"/>
      <c r="C134" s="7" t="s">
        <v>49</v>
      </c>
      <c r="D134" s="78"/>
      <c r="E134" s="79"/>
      <c r="F134" s="78">
        <v>46.2</v>
      </c>
      <c r="G134" s="79">
        <v>25</v>
      </c>
      <c r="H134" s="78"/>
      <c r="I134" s="79"/>
      <c r="J134" s="78">
        <v>147.46666666666667</v>
      </c>
      <c r="K134" s="79">
        <v>33.333333333333336</v>
      </c>
      <c r="L134" s="78">
        <v>3.25</v>
      </c>
      <c r="M134" s="79">
        <v>25</v>
      </c>
      <c r="N134" s="78">
        <v>2.5</v>
      </c>
      <c r="O134" s="79">
        <v>25</v>
      </c>
      <c r="P134" s="78"/>
      <c r="Q134" s="79"/>
      <c r="R134" s="78"/>
      <c r="S134" s="79"/>
      <c r="T134" s="78"/>
      <c r="U134" s="79"/>
      <c r="V134" s="78">
        <v>199.41666666666669</v>
      </c>
      <c r="W134" s="79">
        <v>21.008919792105633</v>
      </c>
    </row>
    <row r="135" spans="1:23" ht="24" customHeight="1" x14ac:dyDescent="0.15">
      <c r="A135" s="43"/>
      <c r="B135" s="151"/>
      <c r="C135" s="7" t="s">
        <v>50</v>
      </c>
      <c r="D135" s="78"/>
      <c r="E135" s="79"/>
      <c r="F135" s="78">
        <v>46.2</v>
      </c>
      <c r="G135" s="79">
        <v>25</v>
      </c>
      <c r="H135" s="78">
        <v>299</v>
      </c>
      <c r="I135" s="79">
        <v>100</v>
      </c>
      <c r="J135" s="78">
        <v>36.866666666666667</v>
      </c>
      <c r="K135" s="79">
        <v>8.3333333333333339</v>
      </c>
      <c r="L135" s="78">
        <v>3.25</v>
      </c>
      <c r="M135" s="79">
        <v>25</v>
      </c>
      <c r="N135" s="78"/>
      <c r="O135" s="79"/>
      <c r="P135" s="78"/>
      <c r="Q135" s="79"/>
      <c r="R135" s="78"/>
      <c r="S135" s="79"/>
      <c r="T135" s="78"/>
      <c r="U135" s="79"/>
      <c r="V135" s="78">
        <v>385.31666666666666</v>
      </c>
      <c r="W135" s="79">
        <v>40.593833403567913</v>
      </c>
    </row>
    <row r="136" spans="1:23" ht="24" customHeight="1" x14ac:dyDescent="0.15">
      <c r="A136" s="43"/>
      <c r="B136" s="151"/>
      <c r="C136" s="8" t="s">
        <v>51</v>
      </c>
      <c r="D136" s="80"/>
      <c r="E136" s="81"/>
      <c r="F136" s="80">
        <v>46.2</v>
      </c>
      <c r="G136" s="81">
        <v>25</v>
      </c>
      <c r="H136" s="80"/>
      <c r="I136" s="81"/>
      <c r="J136" s="80">
        <v>147.46666666666667</v>
      </c>
      <c r="K136" s="81">
        <v>33.333333333333336</v>
      </c>
      <c r="L136" s="80"/>
      <c r="M136" s="81"/>
      <c r="N136" s="80">
        <v>2.5</v>
      </c>
      <c r="O136" s="81">
        <v>25</v>
      </c>
      <c r="P136" s="80"/>
      <c r="Q136" s="81"/>
      <c r="R136" s="80"/>
      <c r="S136" s="81"/>
      <c r="T136" s="80"/>
      <c r="U136" s="81"/>
      <c r="V136" s="80">
        <v>196.16666666666669</v>
      </c>
      <c r="W136" s="81">
        <v>20.66652619749965</v>
      </c>
    </row>
    <row r="137" spans="1:23" ht="24" customHeight="1" x14ac:dyDescent="0.15">
      <c r="A137" s="44"/>
      <c r="B137" s="128" t="s">
        <v>16</v>
      </c>
      <c r="C137" s="129"/>
      <c r="D137" s="82"/>
      <c r="E137" s="83"/>
      <c r="F137" s="82">
        <v>184.8</v>
      </c>
      <c r="G137" s="83">
        <v>100</v>
      </c>
      <c r="H137" s="82">
        <v>299</v>
      </c>
      <c r="I137" s="83">
        <v>100</v>
      </c>
      <c r="J137" s="82">
        <v>442.4</v>
      </c>
      <c r="K137" s="83">
        <v>100</v>
      </c>
      <c r="L137" s="82">
        <v>13</v>
      </c>
      <c r="M137" s="83">
        <v>100</v>
      </c>
      <c r="N137" s="82">
        <v>10</v>
      </c>
      <c r="O137" s="83">
        <v>100</v>
      </c>
      <c r="P137" s="82"/>
      <c r="Q137" s="83"/>
      <c r="R137" s="82"/>
      <c r="S137" s="83"/>
      <c r="T137" s="82"/>
      <c r="U137" s="83"/>
      <c r="V137" s="82">
        <v>949.2</v>
      </c>
      <c r="W137" s="83">
        <v>100</v>
      </c>
    </row>
    <row r="138" spans="1:23" ht="24" customHeight="1" x14ac:dyDescent="0.15">
      <c r="A138" s="47"/>
      <c r="B138" s="147" t="s">
        <v>70</v>
      </c>
      <c r="C138" s="6" t="s">
        <v>47</v>
      </c>
      <c r="D138" s="76"/>
      <c r="E138" s="77"/>
      <c r="F138" s="76">
        <v>508.59375</v>
      </c>
      <c r="G138" s="77">
        <v>10.344827586206897</v>
      </c>
      <c r="H138" s="76">
        <v>744.72222222222217</v>
      </c>
      <c r="I138" s="77">
        <v>20.588235294117645</v>
      </c>
      <c r="J138" s="76">
        <v>377.296875</v>
      </c>
      <c r="K138" s="77">
        <v>15.517241379310345</v>
      </c>
      <c r="L138" s="76">
        <v>12.442622950819672</v>
      </c>
      <c r="M138" s="77">
        <v>5.1724137931034484</v>
      </c>
      <c r="N138" s="76">
        <v>28</v>
      </c>
      <c r="O138" s="77">
        <v>23.52941176470588</v>
      </c>
      <c r="P138" s="76">
        <v>8</v>
      </c>
      <c r="Q138" s="77">
        <v>50</v>
      </c>
      <c r="R138" s="76">
        <v>2</v>
      </c>
      <c r="S138" s="77">
        <v>100</v>
      </c>
      <c r="T138" s="76"/>
      <c r="U138" s="77"/>
      <c r="V138" s="76">
        <v>1681.0554701730418</v>
      </c>
      <c r="W138" s="77">
        <v>9.9161783797877359</v>
      </c>
    </row>
    <row r="139" spans="1:23" ht="24" customHeight="1" x14ac:dyDescent="0.15">
      <c r="A139" s="35"/>
      <c r="B139" s="151"/>
      <c r="C139" s="7" t="s">
        <v>48</v>
      </c>
      <c r="D139" s="78">
        <v>1122</v>
      </c>
      <c r="E139" s="79">
        <v>20</v>
      </c>
      <c r="F139" s="78">
        <v>1525.78125</v>
      </c>
      <c r="G139" s="79">
        <v>31.03448275862069</v>
      </c>
      <c r="H139" s="78">
        <v>1276.6666666666665</v>
      </c>
      <c r="I139" s="79">
        <v>35.294117647058819</v>
      </c>
      <c r="J139" s="78">
        <v>964.203125</v>
      </c>
      <c r="K139" s="79">
        <v>39.655172413793103</v>
      </c>
      <c r="L139" s="78">
        <v>141.01639344262296</v>
      </c>
      <c r="M139" s="79">
        <v>58.62068965517242</v>
      </c>
      <c r="N139" s="78">
        <v>45.5</v>
      </c>
      <c r="O139" s="79">
        <v>38.235294117647058</v>
      </c>
      <c r="P139" s="78">
        <v>4</v>
      </c>
      <c r="Q139" s="79">
        <v>25</v>
      </c>
      <c r="R139" s="78"/>
      <c r="S139" s="79"/>
      <c r="T139" s="78"/>
      <c r="U139" s="79"/>
      <c r="V139" s="78">
        <v>5079.1674351092888</v>
      </c>
      <c r="W139" s="79">
        <v>29.960897305886142</v>
      </c>
    </row>
    <row r="140" spans="1:23" ht="24" customHeight="1" x14ac:dyDescent="0.15">
      <c r="A140" s="35"/>
      <c r="B140" s="151"/>
      <c r="C140" s="7" t="s">
        <v>49</v>
      </c>
      <c r="D140" s="78">
        <v>2244</v>
      </c>
      <c r="E140" s="79">
        <v>40</v>
      </c>
      <c r="F140" s="78">
        <v>1356.25</v>
      </c>
      <c r="G140" s="79">
        <v>27.586206896551722</v>
      </c>
      <c r="H140" s="78">
        <v>851.11111111111109</v>
      </c>
      <c r="I140" s="79">
        <v>23.52941176470588</v>
      </c>
      <c r="J140" s="78">
        <v>419.21875</v>
      </c>
      <c r="K140" s="79">
        <v>17.241379310344829</v>
      </c>
      <c r="L140" s="78">
        <v>16.590163934426229</v>
      </c>
      <c r="M140" s="79">
        <v>6.8965517241379306</v>
      </c>
      <c r="N140" s="78">
        <v>28</v>
      </c>
      <c r="O140" s="79">
        <v>23.52941176470588</v>
      </c>
      <c r="P140" s="78">
        <v>2</v>
      </c>
      <c r="Q140" s="79">
        <v>12.5</v>
      </c>
      <c r="R140" s="78"/>
      <c r="S140" s="79"/>
      <c r="T140" s="78"/>
      <c r="U140" s="79"/>
      <c r="V140" s="78">
        <v>4917.1700250455378</v>
      </c>
      <c r="W140" s="79">
        <v>29.005310031249444</v>
      </c>
    </row>
    <row r="141" spans="1:23" ht="24" customHeight="1" x14ac:dyDescent="0.15">
      <c r="A141" s="35"/>
      <c r="B141" s="151"/>
      <c r="C141" s="7" t="s">
        <v>50</v>
      </c>
      <c r="D141" s="78">
        <v>1683</v>
      </c>
      <c r="E141" s="79">
        <v>30</v>
      </c>
      <c r="F141" s="78">
        <v>1186.71875</v>
      </c>
      <c r="G141" s="79">
        <v>24.137931034482758</v>
      </c>
      <c r="H141" s="78">
        <v>531.94444444444446</v>
      </c>
      <c r="I141" s="79">
        <v>14.705882352941178</v>
      </c>
      <c r="J141" s="78">
        <v>335.375</v>
      </c>
      <c r="K141" s="79">
        <v>13.793103448275861</v>
      </c>
      <c r="L141" s="78">
        <v>41.475409836065573</v>
      </c>
      <c r="M141" s="79">
        <v>17.241379310344826</v>
      </c>
      <c r="N141" s="78">
        <v>3.5</v>
      </c>
      <c r="O141" s="79">
        <v>2.9411764705882351</v>
      </c>
      <c r="P141" s="78">
        <v>2</v>
      </c>
      <c r="Q141" s="79">
        <v>12.5</v>
      </c>
      <c r="R141" s="78"/>
      <c r="S141" s="79"/>
      <c r="T141" s="78"/>
      <c r="U141" s="79"/>
      <c r="V141" s="78">
        <v>3784.0136042805098</v>
      </c>
      <c r="W141" s="79">
        <v>22.321068255842011</v>
      </c>
    </row>
    <row r="142" spans="1:23" ht="24" customHeight="1" x14ac:dyDescent="0.15">
      <c r="A142" s="35"/>
      <c r="B142" s="151"/>
      <c r="C142" s="8" t="s">
        <v>51</v>
      </c>
      <c r="D142" s="80">
        <v>561</v>
      </c>
      <c r="E142" s="81">
        <v>10</v>
      </c>
      <c r="F142" s="80">
        <v>339.0625</v>
      </c>
      <c r="G142" s="81">
        <v>6.8965517241379306</v>
      </c>
      <c r="H142" s="80">
        <v>212.77777777777777</v>
      </c>
      <c r="I142" s="81">
        <v>5.8823529411764701</v>
      </c>
      <c r="J142" s="80">
        <v>335.375</v>
      </c>
      <c r="K142" s="81">
        <v>13.793103448275861</v>
      </c>
      <c r="L142" s="80">
        <v>29.032786885245901</v>
      </c>
      <c r="M142" s="81">
        <v>12.068965517241379</v>
      </c>
      <c r="N142" s="80">
        <v>14</v>
      </c>
      <c r="O142" s="81">
        <v>11.76470588235294</v>
      </c>
      <c r="P142" s="80"/>
      <c r="Q142" s="81"/>
      <c r="R142" s="80"/>
      <c r="S142" s="81"/>
      <c r="T142" s="80"/>
      <c r="U142" s="81"/>
      <c r="V142" s="80">
        <v>1491.2480646630238</v>
      </c>
      <c r="W142" s="81">
        <v>8.7965460272346689</v>
      </c>
    </row>
    <row r="143" spans="1:23" ht="24" customHeight="1" x14ac:dyDescent="0.15">
      <c r="A143" s="44"/>
      <c r="B143" s="128" t="s">
        <v>16</v>
      </c>
      <c r="C143" s="129"/>
      <c r="D143" s="82">
        <v>5610</v>
      </c>
      <c r="E143" s="83">
        <v>100</v>
      </c>
      <c r="F143" s="82">
        <v>4916.40625</v>
      </c>
      <c r="G143" s="83">
        <v>100</v>
      </c>
      <c r="H143" s="82">
        <v>3617.2222222222222</v>
      </c>
      <c r="I143" s="83">
        <v>99.999999999999986</v>
      </c>
      <c r="J143" s="82">
        <v>2431.46875</v>
      </c>
      <c r="K143" s="83">
        <v>99.999999999999986</v>
      </c>
      <c r="L143" s="82">
        <v>240.55737704918033</v>
      </c>
      <c r="M143" s="83">
        <v>100.00000000000001</v>
      </c>
      <c r="N143" s="82">
        <v>119</v>
      </c>
      <c r="O143" s="83">
        <v>100</v>
      </c>
      <c r="P143" s="82">
        <v>16</v>
      </c>
      <c r="Q143" s="83">
        <v>100</v>
      </c>
      <c r="R143" s="82">
        <v>2</v>
      </c>
      <c r="S143" s="83">
        <v>100</v>
      </c>
      <c r="T143" s="82"/>
      <c r="U143" s="83"/>
      <c r="V143" s="82">
        <v>16952.654599271402</v>
      </c>
      <c r="W143" s="83">
        <v>100</v>
      </c>
    </row>
    <row r="144" spans="1:23" ht="24" customHeight="1" x14ac:dyDescent="0.15">
      <c r="A144" s="43"/>
      <c r="B144" s="147" t="s">
        <v>71</v>
      </c>
      <c r="C144" s="6" t="s">
        <v>47</v>
      </c>
      <c r="D144" s="76"/>
      <c r="E144" s="77"/>
      <c r="F144" s="76">
        <v>386.06451612903226</v>
      </c>
      <c r="G144" s="77">
        <v>13.793103448275861</v>
      </c>
      <c r="H144" s="76">
        <v>132.69565217391303</v>
      </c>
      <c r="I144" s="77">
        <v>8.695652173913043</v>
      </c>
      <c r="J144" s="76">
        <v>265.35714285714283</v>
      </c>
      <c r="K144" s="77">
        <v>18.518518518518519</v>
      </c>
      <c r="L144" s="76">
        <v>10.928571428571429</v>
      </c>
      <c r="M144" s="77">
        <v>11.538461538461538</v>
      </c>
      <c r="N144" s="76">
        <v>9.545454545454545</v>
      </c>
      <c r="O144" s="77">
        <v>14.285714285714285</v>
      </c>
      <c r="P144" s="76">
        <v>9</v>
      </c>
      <c r="Q144" s="77">
        <v>60</v>
      </c>
      <c r="R144" s="76"/>
      <c r="S144" s="77"/>
      <c r="T144" s="76"/>
      <c r="U144" s="77"/>
      <c r="V144" s="76">
        <v>813.59133713411404</v>
      </c>
      <c r="W144" s="77">
        <v>12.854103668718016</v>
      </c>
    </row>
    <row r="145" spans="1:23" ht="24" customHeight="1" x14ac:dyDescent="0.15">
      <c r="A145" s="43"/>
      <c r="B145" s="151"/>
      <c r="C145" s="7" t="s">
        <v>48</v>
      </c>
      <c r="D145" s="78">
        <v>197.5</v>
      </c>
      <c r="E145" s="79">
        <v>50</v>
      </c>
      <c r="F145" s="78">
        <v>579.09677419354841</v>
      </c>
      <c r="G145" s="79">
        <v>20.689655172413794</v>
      </c>
      <c r="H145" s="78">
        <v>331.73913043478257</v>
      </c>
      <c r="I145" s="79">
        <v>21.739130434782606</v>
      </c>
      <c r="J145" s="78">
        <v>663.39285714285711</v>
      </c>
      <c r="K145" s="79">
        <v>46.296296296296298</v>
      </c>
      <c r="L145" s="78">
        <v>61.928571428571431</v>
      </c>
      <c r="M145" s="79">
        <v>65.384615384615387</v>
      </c>
      <c r="N145" s="78">
        <v>22.272727272727273</v>
      </c>
      <c r="O145" s="79">
        <v>33.333333333333336</v>
      </c>
      <c r="P145" s="78">
        <v>6</v>
      </c>
      <c r="Q145" s="79">
        <v>40</v>
      </c>
      <c r="R145" s="78"/>
      <c r="S145" s="79"/>
      <c r="T145" s="78"/>
      <c r="U145" s="79"/>
      <c r="V145" s="78">
        <v>1861.9300604724867</v>
      </c>
      <c r="W145" s="79">
        <v>29.417031535170484</v>
      </c>
    </row>
    <row r="146" spans="1:23" ht="24" customHeight="1" x14ac:dyDescent="0.15">
      <c r="A146" s="43"/>
      <c r="B146" s="151"/>
      <c r="C146" s="7" t="s">
        <v>49</v>
      </c>
      <c r="D146" s="78">
        <v>197.5</v>
      </c>
      <c r="E146" s="79">
        <v>50</v>
      </c>
      <c r="F146" s="78">
        <v>386.06451612903226</v>
      </c>
      <c r="G146" s="79">
        <v>13.793103448275861</v>
      </c>
      <c r="H146" s="78">
        <v>464.43478260869563</v>
      </c>
      <c r="I146" s="79">
        <v>30.434782608695649</v>
      </c>
      <c r="J146" s="78">
        <v>291.89285714285711</v>
      </c>
      <c r="K146" s="79">
        <v>20.37037037037037</v>
      </c>
      <c r="L146" s="78">
        <v>14.571428571428571</v>
      </c>
      <c r="M146" s="79">
        <v>15.384615384615383</v>
      </c>
      <c r="N146" s="78">
        <v>12.727272727272727</v>
      </c>
      <c r="O146" s="79">
        <v>19.047619047619051</v>
      </c>
      <c r="P146" s="78"/>
      <c r="Q146" s="79"/>
      <c r="R146" s="78"/>
      <c r="S146" s="79"/>
      <c r="T146" s="78"/>
      <c r="U146" s="79"/>
      <c r="V146" s="78">
        <v>1367.1908571792862</v>
      </c>
      <c r="W146" s="79">
        <v>21.600540973077077</v>
      </c>
    </row>
    <row r="147" spans="1:23" ht="24" customHeight="1" x14ac:dyDescent="0.15">
      <c r="A147" s="43"/>
      <c r="B147" s="151"/>
      <c r="C147" s="7" t="s">
        <v>50</v>
      </c>
      <c r="D147" s="78"/>
      <c r="E147" s="79"/>
      <c r="F147" s="78">
        <v>868.64516129032256</v>
      </c>
      <c r="G147" s="79">
        <v>31.03448275862069</v>
      </c>
      <c r="H147" s="78">
        <v>199.04347826086956</v>
      </c>
      <c r="I147" s="79">
        <v>13.043478260869565</v>
      </c>
      <c r="J147" s="78">
        <v>132.67857142857142</v>
      </c>
      <c r="K147" s="79">
        <v>9.2592592592592595</v>
      </c>
      <c r="L147" s="78"/>
      <c r="M147" s="79"/>
      <c r="N147" s="78">
        <v>15.909090909090908</v>
      </c>
      <c r="O147" s="79">
        <v>23.80952380952381</v>
      </c>
      <c r="P147" s="78"/>
      <c r="Q147" s="79"/>
      <c r="R147" s="78"/>
      <c r="S147" s="79"/>
      <c r="T147" s="78"/>
      <c r="U147" s="79"/>
      <c r="V147" s="78">
        <v>1216.2763018888545</v>
      </c>
      <c r="W147" s="79">
        <v>19.216209613730371</v>
      </c>
    </row>
    <row r="148" spans="1:23" ht="24" customHeight="1" x14ac:dyDescent="0.15">
      <c r="A148" s="43"/>
      <c r="B148" s="151"/>
      <c r="C148" s="8" t="s">
        <v>51</v>
      </c>
      <c r="D148" s="80"/>
      <c r="E148" s="81"/>
      <c r="F148" s="80">
        <v>579.09677419354841</v>
      </c>
      <c r="G148" s="81">
        <v>20.689655172413794</v>
      </c>
      <c r="H148" s="80">
        <v>398.08695652173913</v>
      </c>
      <c r="I148" s="81">
        <v>26.086956521739129</v>
      </c>
      <c r="J148" s="80">
        <v>79.607142857142861</v>
      </c>
      <c r="K148" s="81">
        <v>5.5555555555555562</v>
      </c>
      <c r="L148" s="80">
        <v>7.2857142857142856</v>
      </c>
      <c r="M148" s="81">
        <v>7.6923076923076916</v>
      </c>
      <c r="N148" s="80">
        <v>6.3636363636363633</v>
      </c>
      <c r="O148" s="81">
        <v>9.5238095238095255</v>
      </c>
      <c r="P148" s="80"/>
      <c r="Q148" s="81"/>
      <c r="R148" s="80"/>
      <c r="S148" s="81"/>
      <c r="T148" s="80"/>
      <c r="U148" s="81"/>
      <c r="V148" s="80">
        <v>1070.4402242217809</v>
      </c>
      <c r="W148" s="81">
        <v>16.91211420930405</v>
      </c>
    </row>
    <row r="149" spans="1:23" ht="24" customHeight="1" x14ac:dyDescent="0.15">
      <c r="A149" s="44"/>
      <c r="B149" s="128" t="s">
        <v>16</v>
      </c>
      <c r="C149" s="129"/>
      <c r="D149" s="82">
        <v>395</v>
      </c>
      <c r="E149" s="83">
        <v>100</v>
      </c>
      <c r="F149" s="82">
        <v>2798.9677419354839</v>
      </c>
      <c r="G149" s="83">
        <v>99.999999999999986</v>
      </c>
      <c r="H149" s="82">
        <v>1526</v>
      </c>
      <c r="I149" s="83">
        <v>99.999999999999986</v>
      </c>
      <c r="J149" s="82">
        <v>1432.9285714285713</v>
      </c>
      <c r="K149" s="83">
        <v>99.999999999999986</v>
      </c>
      <c r="L149" s="82">
        <v>94.714285714285722</v>
      </c>
      <c r="M149" s="83">
        <v>100</v>
      </c>
      <c r="N149" s="82">
        <v>66.818181818181813</v>
      </c>
      <c r="O149" s="83">
        <v>100</v>
      </c>
      <c r="P149" s="82">
        <v>15</v>
      </c>
      <c r="Q149" s="83">
        <v>100</v>
      </c>
      <c r="R149" s="82"/>
      <c r="S149" s="83"/>
      <c r="T149" s="82"/>
      <c r="U149" s="83"/>
      <c r="V149" s="82">
        <v>6329.4287808965228</v>
      </c>
      <c r="W149" s="83">
        <v>100</v>
      </c>
    </row>
    <row r="150" spans="1:23" ht="24" customHeight="1" x14ac:dyDescent="0.15">
      <c r="A150" s="166"/>
      <c r="B150" s="159" t="s">
        <v>72</v>
      </c>
      <c r="C150" s="6" t="s">
        <v>47</v>
      </c>
      <c r="D150" s="76"/>
      <c r="E150" s="77"/>
      <c r="F150" s="76">
        <v>536.07142857142856</v>
      </c>
      <c r="G150" s="77">
        <v>10.416666666666668</v>
      </c>
      <c r="H150" s="76">
        <v>230.11764705882354</v>
      </c>
      <c r="I150" s="77">
        <v>9.67741935483871</v>
      </c>
      <c r="J150" s="76">
        <v>348.33750000000003</v>
      </c>
      <c r="K150" s="77">
        <v>10.606060606060606</v>
      </c>
      <c r="L150" s="76">
        <v>12.589285714285714</v>
      </c>
      <c r="M150" s="77">
        <v>6.3829787234042561</v>
      </c>
      <c r="N150" s="76">
        <v>25.117647058823529</v>
      </c>
      <c r="O150" s="77">
        <v>24.137931034482758</v>
      </c>
      <c r="P150" s="76">
        <v>3</v>
      </c>
      <c r="Q150" s="77">
        <v>28.571428571428569</v>
      </c>
      <c r="R150" s="76"/>
      <c r="S150" s="77"/>
      <c r="T150" s="76"/>
      <c r="U150" s="77"/>
      <c r="V150" s="76">
        <v>1155.2335084033614</v>
      </c>
      <c r="W150" s="77">
        <v>6.7937791801156582</v>
      </c>
    </row>
    <row r="151" spans="1:23" ht="24" customHeight="1" x14ac:dyDescent="0.15">
      <c r="A151" s="166"/>
      <c r="B151" s="151"/>
      <c r="C151" s="7" t="s">
        <v>48</v>
      </c>
      <c r="D151" s="78"/>
      <c r="E151" s="79"/>
      <c r="F151" s="78">
        <v>1393.7857142857142</v>
      </c>
      <c r="G151" s="79">
        <v>27.083333333333336</v>
      </c>
      <c r="H151" s="78">
        <v>997.17647058823525</v>
      </c>
      <c r="I151" s="79">
        <v>41.935483870967744</v>
      </c>
      <c r="J151" s="78">
        <v>1492.875</v>
      </c>
      <c r="K151" s="79">
        <v>45.454545454545453</v>
      </c>
      <c r="L151" s="78">
        <v>67.142857142857139</v>
      </c>
      <c r="M151" s="79">
        <v>34.042553191489368</v>
      </c>
      <c r="N151" s="78">
        <v>35.882352941176471</v>
      </c>
      <c r="O151" s="79">
        <v>34.482758620689651</v>
      </c>
      <c r="P151" s="78">
        <v>3</v>
      </c>
      <c r="Q151" s="79">
        <v>28.571428571428569</v>
      </c>
      <c r="R151" s="78"/>
      <c r="S151" s="79"/>
      <c r="T151" s="78"/>
      <c r="U151" s="79"/>
      <c r="V151" s="78">
        <v>3989.8623949579833</v>
      </c>
      <c r="W151" s="79">
        <v>23.463865853281263</v>
      </c>
    </row>
    <row r="152" spans="1:23" ht="24" customHeight="1" x14ac:dyDescent="0.15">
      <c r="A152" s="166"/>
      <c r="B152" s="151"/>
      <c r="C152" s="7" t="s">
        <v>49</v>
      </c>
      <c r="D152" s="78">
        <v>3920.6666666666665</v>
      </c>
      <c r="E152" s="79">
        <v>66.666666666666657</v>
      </c>
      <c r="F152" s="78">
        <v>1393.7857142857142</v>
      </c>
      <c r="G152" s="79">
        <v>27.083333333333336</v>
      </c>
      <c r="H152" s="78">
        <v>306.8235294117647</v>
      </c>
      <c r="I152" s="79">
        <v>12.903225806451616</v>
      </c>
      <c r="J152" s="78">
        <v>597.15000000000009</v>
      </c>
      <c r="K152" s="79">
        <v>18.181818181818183</v>
      </c>
      <c r="L152" s="78">
        <v>54.553571428571423</v>
      </c>
      <c r="M152" s="79">
        <v>27.659574468085108</v>
      </c>
      <c r="N152" s="78">
        <v>10.764705882352942</v>
      </c>
      <c r="O152" s="79">
        <v>10.344827586206897</v>
      </c>
      <c r="P152" s="78">
        <v>1.5</v>
      </c>
      <c r="Q152" s="79">
        <v>14.285714285714285</v>
      </c>
      <c r="R152" s="78">
        <v>1.5</v>
      </c>
      <c r="S152" s="79">
        <v>50</v>
      </c>
      <c r="T152" s="78"/>
      <c r="U152" s="79"/>
      <c r="V152" s="78">
        <v>6286.74418767507</v>
      </c>
      <c r="W152" s="79">
        <v>36.97153126381366</v>
      </c>
    </row>
    <row r="153" spans="1:23" ht="24" customHeight="1" x14ac:dyDescent="0.15">
      <c r="A153" s="166"/>
      <c r="B153" s="151"/>
      <c r="C153" s="7" t="s">
        <v>50</v>
      </c>
      <c r="D153" s="78"/>
      <c r="E153" s="79"/>
      <c r="F153" s="78">
        <v>750.5</v>
      </c>
      <c r="G153" s="79">
        <v>14.583333333333334</v>
      </c>
      <c r="H153" s="78">
        <v>230.11764705882354</v>
      </c>
      <c r="I153" s="79">
        <v>9.67741935483871</v>
      </c>
      <c r="J153" s="78">
        <v>447.86250000000001</v>
      </c>
      <c r="K153" s="79">
        <v>13.636363636363635</v>
      </c>
      <c r="L153" s="78">
        <v>25.178571428571427</v>
      </c>
      <c r="M153" s="79">
        <v>12.765957446808512</v>
      </c>
      <c r="N153" s="78">
        <v>14.352941176470589</v>
      </c>
      <c r="O153" s="79">
        <v>13.793103448275861</v>
      </c>
      <c r="P153" s="78">
        <v>1.5</v>
      </c>
      <c r="Q153" s="79">
        <v>14.285714285714285</v>
      </c>
      <c r="R153" s="78"/>
      <c r="S153" s="79"/>
      <c r="T153" s="78"/>
      <c r="U153" s="79"/>
      <c r="V153" s="78">
        <v>1469.5116596638654</v>
      </c>
      <c r="W153" s="79">
        <v>8.6420084301049584</v>
      </c>
    </row>
    <row r="154" spans="1:23" ht="24" customHeight="1" x14ac:dyDescent="0.15">
      <c r="A154" s="166"/>
      <c r="B154" s="151"/>
      <c r="C154" s="8" t="s">
        <v>51</v>
      </c>
      <c r="D154" s="80">
        <v>1960.3333333333333</v>
      </c>
      <c r="E154" s="81">
        <v>33.333333333333329</v>
      </c>
      <c r="F154" s="80">
        <v>1072.1428571428571</v>
      </c>
      <c r="G154" s="81">
        <v>20.833333333333336</v>
      </c>
      <c r="H154" s="80">
        <v>613.64705882352939</v>
      </c>
      <c r="I154" s="81">
        <v>25.806451612903231</v>
      </c>
      <c r="J154" s="80">
        <v>398.1</v>
      </c>
      <c r="K154" s="81">
        <v>12.121212121212121</v>
      </c>
      <c r="L154" s="80">
        <v>37.767857142857139</v>
      </c>
      <c r="M154" s="81">
        <v>19.148936170212767</v>
      </c>
      <c r="N154" s="80">
        <v>17.941176470588236</v>
      </c>
      <c r="O154" s="81">
        <v>17.241379310344826</v>
      </c>
      <c r="P154" s="80">
        <v>1.5</v>
      </c>
      <c r="Q154" s="81">
        <v>14.285714285714285</v>
      </c>
      <c r="R154" s="80">
        <v>1.5</v>
      </c>
      <c r="S154" s="81">
        <v>50</v>
      </c>
      <c r="T154" s="80"/>
      <c r="U154" s="81"/>
      <c r="V154" s="80">
        <v>4102.9322829131652</v>
      </c>
      <c r="W154" s="81">
        <v>24.128815272684452</v>
      </c>
    </row>
    <row r="155" spans="1:23" ht="24" customHeight="1" x14ac:dyDescent="0.15">
      <c r="A155" s="46"/>
      <c r="B155" s="128" t="s">
        <v>16</v>
      </c>
      <c r="C155" s="129"/>
      <c r="D155" s="82">
        <v>5881</v>
      </c>
      <c r="E155" s="83">
        <v>99.999999999999986</v>
      </c>
      <c r="F155" s="82">
        <v>5146.2857142857138</v>
      </c>
      <c r="G155" s="83">
        <v>100</v>
      </c>
      <c r="H155" s="82">
        <v>2377.8823529411761</v>
      </c>
      <c r="I155" s="83">
        <v>100.00000000000001</v>
      </c>
      <c r="J155" s="82">
        <v>3284.3250000000003</v>
      </c>
      <c r="K155" s="83">
        <v>100.00000000000001</v>
      </c>
      <c r="L155" s="82">
        <v>197.23214285714283</v>
      </c>
      <c r="M155" s="83">
        <v>100.00000000000001</v>
      </c>
      <c r="N155" s="82">
        <v>104.05882352941177</v>
      </c>
      <c r="O155" s="83">
        <v>99.999999999999986</v>
      </c>
      <c r="P155" s="82">
        <v>10.5</v>
      </c>
      <c r="Q155" s="83">
        <v>99.999999999999972</v>
      </c>
      <c r="R155" s="82">
        <v>3</v>
      </c>
      <c r="S155" s="83">
        <v>100</v>
      </c>
      <c r="T155" s="82"/>
      <c r="U155" s="83"/>
      <c r="V155" s="82">
        <v>17004.284033613447</v>
      </c>
      <c r="W155" s="83">
        <v>100</v>
      </c>
    </row>
    <row r="156" spans="1:23" ht="24" customHeight="1" x14ac:dyDescent="0.15">
      <c r="A156" s="167" t="s">
        <v>73</v>
      </c>
      <c r="B156" s="147" t="s">
        <v>74</v>
      </c>
      <c r="C156" s="6" t="s">
        <v>47</v>
      </c>
      <c r="D156" s="76"/>
      <c r="E156" s="77"/>
      <c r="F156" s="76">
        <v>170.58333333333334</v>
      </c>
      <c r="G156" s="77">
        <v>8.695652173913043</v>
      </c>
      <c r="H156" s="76">
        <v>70.8</v>
      </c>
      <c r="I156" s="77">
        <v>5.8823529411764701</v>
      </c>
      <c r="J156" s="76">
        <v>215.69811320754718</v>
      </c>
      <c r="K156" s="77">
        <v>16.326530612244902</v>
      </c>
      <c r="L156" s="76">
        <v>16.325581395348838</v>
      </c>
      <c r="M156" s="77">
        <v>14.634146341463413</v>
      </c>
      <c r="N156" s="76">
        <v>9.75</v>
      </c>
      <c r="O156" s="77">
        <v>27.27272727272727</v>
      </c>
      <c r="P156" s="76">
        <v>4</v>
      </c>
      <c r="Q156" s="77">
        <v>33.333333333333329</v>
      </c>
      <c r="R156" s="76"/>
      <c r="S156" s="77"/>
      <c r="T156" s="76"/>
      <c r="U156" s="77"/>
      <c r="V156" s="76">
        <v>487.15702793622933</v>
      </c>
      <c r="W156" s="77">
        <v>8.7042571488772307</v>
      </c>
    </row>
    <row r="157" spans="1:23" ht="24" customHeight="1" x14ac:dyDescent="0.15">
      <c r="A157" s="166"/>
      <c r="B157" s="151"/>
      <c r="C157" s="7" t="s">
        <v>48</v>
      </c>
      <c r="D157" s="78">
        <v>475.5</v>
      </c>
      <c r="E157" s="79">
        <v>50</v>
      </c>
      <c r="F157" s="78">
        <v>426.45833333333337</v>
      </c>
      <c r="G157" s="79">
        <v>21.739130434782609</v>
      </c>
      <c r="H157" s="78">
        <v>424.79999999999995</v>
      </c>
      <c r="I157" s="79">
        <v>35.294117647058819</v>
      </c>
      <c r="J157" s="78">
        <v>647.09433962264154</v>
      </c>
      <c r="K157" s="79">
        <v>48.979591836734706</v>
      </c>
      <c r="L157" s="78">
        <v>59.860465116279066</v>
      </c>
      <c r="M157" s="79">
        <v>53.658536585365844</v>
      </c>
      <c r="N157" s="78">
        <v>22.75</v>
      </c>
      <c r="O157" s="79">
        <v>63.636363636363633</v>
      </c>
      <c r="P157" s="78">
        <v>4</v>
      </c>
      <c r="Q157" s="79">
        <v>33.333333333333329</v>
      </c>
      <c r="R157" s="78"/>
      <c r="S157" s="79"/>
      <c r="T157" s="78"/>
      <c r="U157" s="79"/>
      <c r="V157" s="78">
        <v>2060.463138072254</v>
      </c>
      <c r="W157" s="79">
        <v>36.815236096544957</v>
      </c>
    </row>
    <row r="158" spans="1:23" ht="24" customHeight="1" x14ac:dyDescent="0.15">
      <c r="A158" s="166"/>
      <c r="B158" s="151"/>
      <c r="C158" s="7" t="s">
        <v>49</v>
      </c>
      <c r="D158" s="84"/>
      <c r="E158" s="85"/>
      <c r="F158" s="78">
        <v>767.625</v>
      </c>
      <c r="G158" s="79">
        <v>39.130434782608688</v>
      </c>
      <c r="H158" s="78">
        <v>354</v>
      </c>
      <c r="I158" s="79">
        <v>29.411764705882355</v>
      </c>
      <c r="J158" s="78">
        <v>215.69811320754718</v>
      </c>
      <c r="K158" s="79">
        <v>16.326530612244902</v>
      </c>
      <c r="L158" s="78">
        <v>29.930232558139533</v>
      </c>
      <c r="M158" s="79">
        <v>26.829268292682922</v>
      </c>
      <c r="N158" s="78">
        <v>3.25</v>
      </c>
      <c r="O158" s="79">
        <v>9.0909090909090917</v>
      </c>
      <c r="P158" s="78"/>
      <c r="Q158" s="79"/>
      <c r="R158" s="78"/>
      <c r="S158" s="79"/>
      <c r="T158" s="78"/>
      <c r="U158" s="79"/>
      <c r="V158" s="78">
        <v>1370.5033457656866</v>
      </c>
      <c r="W158" s="79">
        <v>24.487409317438239</v>
      </c>
    </row>
    <row r="159" spans="1:23" ht="24" customHeight="1" x14ac:dyDescent="0.15">
      <c r="A159" s="166"/>
      <c r="B159" s="151"/>
      <c r="C159" s="7" t="s">
        <v>50</v>
      </c>
      <c r="D159" s="78">
        <v>237.75</v>
      </c>
      <c r="E159" s="79">
        <v>25</v>
      </c>
      <c r="F159" s="78">
        <v>255.875</v>
      </c>
      <c r="G159" s="79">
        <v>13.043478260869565</v>
      </c>
      <c r="H159" s="78">
        <v>177</v>
      </c>
      <c r="I159" s="79">
        <v>14.705882352941178</v>
      </c>
      <c r="J159" s="78">
        <v>134.81132075471697</v>
      </c>
      <c r="K159" s="79">
        <v>10.204081632653061</v>
      </c>
      <c r="L159" s="78"/>
      <c r="M159" s="79"/>
      <c r="N159" s="78"/>
      <c r="O159" s="79"/>
      <c r="P159" s="78"/>
      <c r="Q159" s="79"/>
      <c r="R159" s="78"/>
      <c r="S159" s="79"/>
      <c r="T159" s="78"/>
      <c r="U159" s="79"/>
      <c r="V159" s="78">
        <v>805.43632075471692</v>
      </c>
      <c r="W159" s="79">
        <v>14.391098661954127</v>
      </c>
    </row>
    <row r="160" spans="1:23" ht="24" customHeight="1" x14ac:dyDescent="0.15">
      <c r="A160" s="166"/>
      <c r="B160" s="151"/>
      <c r="C160" s="8" t="s">
        <v>51</v>
      </c>
      <c r="D160" s="80">
        <v>237.75</v>
      </c>
      <c r="E160" s="81">
        <v>25</v>
      </c>
      <c r="F160" s="80">
        <v>341.16666666666669</v>
      </c>
      <c r="G160" s="81">
        <v>17.391304347826086</v>
      </c>
      <c r="H160" s="80">
        <v>177</v>
      </c>
      <c r="I160" s="81">
        <v>14.705882352941178</v>
      </c>
      <c r="J160" s="80">
        <v>107.84905660377359</v>
      </c>
      <c r="K160" s="81">
        <v>8.1632653061224509</v>
      </c>
      <c r="L160" s="80">
        <v>5.441860465116279</v>
      </c>
      <c r="M160" s="81">
        <v>4.8780487804878048</v>
      </c>
      <c r="N160" s="80"/>
      <c r="O160" s="81"/>
      <c r="P160" s="80">
        <v>4</v>
      </c>
      <c r="Q160" s="81">
        <v>33.333333333333329</v>
      </c>
      <c r="R160" s="80"/>
      <c r="S160" s="81"/>
      <c r="T160" s="80"/>
      <c r="U160" s="81"/>
      <c r="V160" s="80">
        <v>873.20758373555657</v>
      </c>
      <c r="W160" s="81">
        <v>15.601998775185447</v>
      </c>
    </row>
    <row r="161" spans="1:23" ht="24" customHeight="1" x14ac:dyDescent="0.15">
      <c r="A161" s="44"/>
      <c r="B161" s="128" t="s">
        <v>16</v>
      </c>
      <c r="C161" s="129"/>
      <c r="D161" s="86">
        <v>951</v>
      </c>
      <c r="E161" s="87">
        <v>100</v>
      </c>
      <c r="F161" s="82">
        <v>1961.7083333333335</v>
      </c>
      <c r="G161" s="83">
        <v>100</v>
      </c>
      <c r="H161" s="82">
        <v>1203.5999999999999</v>
      </c>
      <c r="I161" s="83">
        <v>100</v>
      </c>
      <c r="J161" s="82">
        <v>1321.1509433962262</v>
      </c>
      <c r="K161" s="83">
        <v>100.00000000000003</v>
      </c>
      <c r="L161" s="82">
        <v>111.55813953488372</v>
      </c>
      <c r="M161" s="83">
        <v>99.999999999999986</v>
      </c>
      <c r="N161" s="82">
        <v>35.75</v>
      </c>
      <c r="O161" s="83">
        <v>100</v>
      </c>
      <c r="P161" s="82">
        <v>12</v>
      </c>
      <c r="Q161" s="83">
        <v>99.999999999999986</v>
      </c>
      <c r="R161" s="82"/>
      <c r="S161" s="83"/>
      <c r="T161" s="82"/>
      <c r="U161" s="83"/>
      <c r="V161" s="82">
        <v>5596.7674162644435</v>
      </c>
      <c r="W161" s="83">
        <v>100.00000000000001</v>
      </c>
    </row>
    <row r="162" spans="1:23" ht="24" customHeight="1" x14ac:dyDescent="0.15">
      <c r="A162" s="43"/>
      <c r="B162" s="152" t="s">
        <v>20</v>
      </c>
      <c r="C162" s="6" t="s">
        <v>47</v>
      </c>
      <c r="D162" s="76">
        <v>363.12106918238993</v>
      </c>
      <c r="E162" s="77">
        <v>2.404360695852354</v>
      </c>
      <c r="F162" s="76">
        <v>1868.3842581925244</v>
      </c>
      <c r="G162" s="77">
        <v>9.6867978337037197</v>
      </c>
      <c r="H162" s="76">
        <v>1178.3355214549586</v>
      </c>
      <c r="I162" s="77">
        <v>10.538831890133137</v>
      </c>
      <c r="J162" s="76">
        <v>1393.3704479289854</v>
      </c>
      <c r="K162" s="77">
        <v>12.033407928111227</v>
      </c>
      <c r="L162" s="76">
        <v>68.822138044049581</v>
      </c>
      <c r="M162" s="77">
        <v>8.1458532985309358</v>
      </c>
      <c r="N162" s="76">
        <v>86.228577794754273</v>
      </c>
      <c r="O162" s="77">
        <v>20.70304024653899</v>
      </c>
      <c r="P162" s="76">
        <v>24</v>
      </c>
      <c r="Q162" s="77">
        <v>41.260744985673355</v>
      </c>
      <c r="R162" s="76">
        <v>2</v>
      </c>
      <c r="S162" s="77">
        <v>40</v>
      </c>
      <c r="T162" s="76"/>
      <c r="U162" s="77"/>
      <c r="V162" s="76">
        <v>4984.2620125976628</v>
      </c>
      <c r="W162" s="77">
        <v>8.5237241442628928</v>
      </c>
    </row>
    <row r="163" spans="1:23" ht="24" customHeight="1" x14ac:dyDescent="0.15">
      <c r="A163" s="43"/>
      <c r="B163" s="153"/>
      <c r="C163" s="7" t="s">
        <v>48</v>
      </c>
      <c r="D163" s="78">
        <v>2625.2845911949685</v>
      </c>
      <c r="E163" s="79">
        <v>17.382993227874405</v>
      </c>
      <c r="F163" s="78">
        <v>5082.6613936019176</v>
      </c>
      <c r="G163" s="79">
        <v>26.351492291324625</v>
      </c>
      <c r="H163" s="78">
        <v>3787.4888234872333</v>
      </c>
      <c r="I163" s="79">
        <v>33.874653924719055</v>
      </c>
      <c r="J163" s="78">
        <v>5059.7685132713495</v>
      </c>
      <c r="K163" s="79">
        <v>43.69710770922719</v>
      </c>
      <c r="L163" s="78">
        <v>430.12304605561582</v>
      </c>
      <c r="M163" s="79">
        <v>50.90977021440046</v>
      </c>
      <c r="N163" s="78">
        <v>166.2919849758085</v>
      </c>
      <c r="O163" s="79">
        <v>39.925854579506478</v>
      </c>
      <c r="P163" s="78">
        <v>17</v>
      </c>
      <c r="Q163" s="79">
        <v>29.226361031518628</v>
      </c>
      <c r="R163" s="78"/>
      <c r="S163" s="79"/>
      <c r="T163" s="78"/>
      <c r="U163" s="79"/>
      <c r="V163" s="78">
        <v>17168.618352586891</v>
      </c>
      <c r="W163" s="79">
        <v>29.360528480586666</v>
      </c>
    </row>
    <row r="164" spans="1:23" ht="24" customHeight="1" x14ac:dyDescent="0.15">
      <c r="A164" s="43"/>
      <c r="B164" s="153"/>
      <c r="C164" s="7" t="s">
        <v>49</v>
      </c>
      <c r="D164" s="78">
        <v>6573.3301886792451</v>
      </c>
      <c r="E164" s="79">
        <v>43.524482845642012</v>
      </c>
      <c r="F164" s="78">
        <v>5141.488000977517</v>
      </c>
      <c r="G164" s="79">
        <v>26.65648386379771</v>
      </c>
      <c r="H164" s="78">
        <v>2660.3365231468083</v>
      </c>
      <c r="I164" s="79">
        <v>23.793596032823313</v>
      </c>
      <c r="J164" s="78">
        <v>2192.5703860870549</v>
      </c>
      <c r="K164" s="79">
        <v>18.935448147402184</v>
      </c>
      <c r="L164" s="78">
        <v>162.90277227467837</v>
      </c>
      <c r="M164" s="79">
        <v>19.281326075981372</v>
      </c>
      <c r="N164" s="78">
        <v>59.670550038197099</v>
      </c>
      <c r="O164" s="79">
        <v>14.326593695124895</v>
      </c>
      <c r="P164" s="78">
        <v>8.1666666666666661</v>
      </c>
      <c r="Q164" s="79">
        <v>14.040114613180515</v>
      </c>
      <c r="R164" s="78">
        <v>1.5</v>
      </c>
      <c r="S164" s="79">
        <v>30</v>
      </c>
      <c r="T164" s="78"/>
      <c r="U164" s="79"/>
      <c r="V164" s="78">
        <v>16799.965087870172</v>
      </c>
      <c r="W164" s="79">
        <v>28.730084349562834</v>
      </c>
    </row>
    <row r="165" spans="1:23" ht="24" customHeight="1" x14ac:dyDescent="0.15">
      <c r="A165" s="43"/>
      <c r="B165" s="153"/>
      <c r="C165" s="7" t="s">
        <v>50</v>
      </c>
      <c r="D165" s="78">
        <v>2293.550314465409</v>
      </c>
      <c r="E165" s="79">
        <v>15.186456248537262</v>
      </c>
      <c r="F165" s="78">
        <v>3846.7572013336126</v>
      </c>
      <c r="G165" s="79">
        <v>19.943841402683745</v>
      </c>
      <c r="H165" s="78">
        <v>1705.6852687056376</v>
      </c>
      <c r="I165" s="79">
        <v>15.255358068276994</v>
      </c>
      <c r="J165" s="78">
        <v>1390.9538216958049</v>
      </c>
      <c r="K165" s="79">
        <v>12.012537491741014</v>
      </c>
      <c r="L165" s="78">
        <v>85.697812696363172</v>
      </c>
      <c r="M165" s="79">
        <v>10.143274098557493</v>
      </c>
      <c r="N165" s="78">
        <v>47.315603514132924</v>
      </c>
      <c r="O165" s="79">
        <v>11.360234262172513</v>
      </c>
      <c r="P165" s="78">
        <v>3.5</v>
      </c>
      <c r="Q165" s="79">
        <v>6.0171919770773643</v>
      </c>
      <c r="R165" s="78"/>
      <c r="S165" s="79"/>
      <c r="T165" s="78"/>
      <c r="U165" s="79"/>
      <c r="V165" s="78">
        <v>9373.4600224109599</v>
      </c>
      <c r="W165" s="79">
        <v>16.029812900358991</v>
      </c>
    </row>
    <row r="166" spans="1:23" ht="24" customHeight="1" x14ac:dyDescent="0.15">
      <c r="A166" s="43"/>
      <c r="B166" s="153"/>
      <c r="C166" s="8" t="s">
        <v>51</v>
      </c>
      <c r="D166" s="80">
        <v>3247.317610062893</v>
      </c>
      <c r="E166" s="81">
        <v>21.501706982093967</v>
      </c>
      <c r="F166" s="80">
        <v>3348.654349951124</v>
      </c>
      <c r="G166" s="81">
        <v>17.361384608490209</v>
      </c>
      <c r="H166" s="80">
        <v>1849.0469046643689</v>
      </c>
      <c r="I166" s="81">
        <v>16.537560084047499</v>
      </c>
      <c r="J166" s="80">
        <v>1542.5208514798269</v>
      </c>
      <c r="K166" s="81">
        <v>13.32149872351839</v>
      </c>
      <c r="L166" s="80">
        <v>97.327512117174322</v>
      </c>
      <c r="M166" s="81">
        <v>11.519776312529739</v>
      </c>
      <c r="N166" s="80">
        <v>56.995289024700782</v>
      </c>
      <c r="O166" s="81">
        <v>13.684277216657122</v>
      </c>
      <c r="P166" s="80">
        <v>5.5</v>
      </c>
      <c r="Q166" s="81">
        <v>9.455587392550143</v>
      </c>
      <c r="R166" s="80">
        <v>1.5</v>
      </c>
      <c r="S166" s="81">
        <v>30</v>
      </c>
      <c r="T166" s="80"/>
      <c r="U166" s="81"/>
      <c r="V166" s="80">
        <v>10148.862517300087</v>
      </c>
      <c r="W166" s="81">
        <v>17.355850125228628</v>
      </c>
    </row>
    <row r="167" spans="1:23" ht="24" customHeight="1" x14ac:dyDescent="0.15">
      <c r="A167" s="44"/>
      <c r="B167" s="128" t="s">
        <v>16</v>
      </c>
      <c r="C167" s="129"/>
      <c r="D167" s="82">
        <v>15102.603773584906</v>
      </c>
      <c r="E167" s="83">
        <v>100</v>
      </c>
      <c r="F167" s="82">
        <v>19287.945204056694</v>
      </c>
      <c r="G167" s="83">
        <v>100.00000000000001</v>
      </c>
      <c r="H167" s="82">
        <v>11180.893041459007</v>
      </c>
      <c r="I167" s="83">
        <v>100</v>
      </c>
      <c r="J167" s="82">
        <v>11579.184020463021</v>
      </c>
      <c r="K167" s="83">
        <v>100</v>
      </c>
      <c r="L167" s="82">
        <v>844.87328118788128</v>
      </c>
      <c r="M167" s="83">
        <v>100.00000000000001</v>
      </c>
      <c r="N167" s="82">
        <v>416.50200534759358</v>
      </c>
      <c r="O167" s="83">
        <v>100</v>
      </c>
      <c r="P167" s="82">
        <v>58.166666666666664</v>
      </c>
      <c r="Q167" s="83">
        <v>100.00000000000001</v>
      </c>
      <c r="R167" s="82">
        <v>5</v>
      </c>
      <c r="S167" s="83">
        <v>100</v>
      </c>
      <c r="T167" s="82"/>
      <c r="U167" s="83"/>
      <c r="V167" s="82">
        <v>58475.167992765768</v>
      </c>
      <c r="W167" s="83">
        <v>100.00000000000001</v>
      </c>
    </row>
    <row r="168" spans="1:23" ht="24" customHeight="1" x14ac:dyDescent="0.15">
      <c r="A168" s="162" t="s">
        <v>57</v>
      </c>
      <c r="B168" s="163"/>
      <c r="C168" s="6" t="s">
        <v>47</v>
      </c>
      <c r="D168" s="76">
        <v>501.55376149008225</v>
      </c>
      <c r="E168" s="77">
        <v>2.4371290980646729</v>
      </c>
      <c r="F168" s="76">
        <v>2545.2556867639532</v>
      </c>
      <c r="G168" s="77">
        <v>7.8384156052645411</v>
      </c>
      <c r="H168" s="76">
        <v>1625.6366011891778</v>
      </c>
      <c r="I168" s="77">
        <v>8.6594315256545791</v>
      </c>
      <c r="J168" s="76">
        <v>2295.0513453720614</v>
      </c>
      <c r="K168" s="77">
        <v>11.938955315694406</v>
      </c>
      <c r="L168" s="76">
        <v>124.21927579002454</v>
      </c>
      <c r="M168" s="77">
        <v>7.8824147371797935</v>
      </c>
      <c r="N168" s="76">
        <v>129.17938424636719</v>
      </c>
      <c r="O168" s="77">
        <v>17.607428777389416</v>
      </c>
      <c r="P168" s="76">
        <v>30.944444444444443</v>
      </c>
      <c r="Q168" s="77">
        <v>27.891837756634956</v>
      </c>
      <c r="R168" s="76">
        <v>3</v>
      </c>
      <c r="S168" s="77">
        <v>25</v>
      </c>
      <c r="T168" s="76">
        <v>1.5</v>
      </c>
      <c r="U168" s="77">
        <v>37.5</v>
      </c>
      <c r="V168" s="76">
        <v>7256.3404992961114</v>
      </c>
      <c r="W168" s="77">
        <v>7.7621201120514423</v>
      </c>
    </row>
    <row r="169" spans="1:23" ht="24" customHeight="1" x14ac:dyDescent="0.15">
      <c r="A169" s="164"/>
      <c r="B169" s="163"/>
      <c r="C169" s="7" t="s">
        <v>48</v>
      </c>
      <c r="D169" s="78">
        <v>3400.8403604257378</v>
      </c>
      <c r="E169" s="79">
        <v>16.525221494984656</v>
      </c>
      <c r="F169" s="78">
        <v>8448.921492511663</v>
      </c>
      <c r="G169" s="79">
        <v>26.019451962705787</v>
      </c>
      <c r="H169" s="78">
        <v>6361.3234152520581</v>
      </c>
      <c r="I169" s="79">
        <v>33.885460309285911</v>
      </c>
      <c r="J169" s="78">
        <v>7697.2582571123348</v>
      </c>
      <c r="K169" s="79">
        <v>40.041466858827981</v>
      </c>
      <c r="L169" s="78">
        <v>702.22561186190251</v>
      </c>
      <c r="M169" s="79">
        <v>44.560181795954946</v>
      </c>
      <c r="N169" s="78">
        <v>306.72908175000202</v>
      </c>
      <c r="O169" s="79">
        <v>41.807835610728226</v>
      </c>
      <c r="P169" s="78">
        <v>32.888888888888886</v>
      </c>
      <c r="Q169" s="79">
        <v>29.644466700050074</v>
      </c>
      <c r="R169" s="78"/>
      <c r="S169" s="79"/>
      <c r="T169" s="78">
        <v>1.5</v>
      </c>
      <c r="U169" s="79">
        <v>37.5</v>
      </c>
      <c r="V169" s="78">
        <v>26951.687107802594</v>
      </c>
      <c r="W169" s="79">
        <v>28.830266795430198</v>
      </c>
    </row>
    <row r="170" spans="1:23" ht="24" customHeight="1" x14ac:dyDescent="0.15">
      <c r="A170" s="164"/>
      <c r="B170" s="163"/>
      <c r="C170" s="7" t="s">
        <v>49</v>
      </c>
      <c r="D170" s="78">
        <v>8495.7205732946295</v>
      </c>
      <c r="E170" s="79">
        <v>41.282050715140443</v>
      </c>
      <c r="F170" s="78">
        <v>8939.9238332805398</v>
      </c>
      <c r="G170" s="79">
        <v>27.531551682242178</v>
      </c>
      <c r="H170" s="78">
        <v>4077.874427103317</v>
      </c>
      <c r="I170" s="79">
        <v>21.721997613665778</v>
      </c>
      <c r="J170" s="78">
        <v>4210.9885325347341</v>
      </c>
      <c r="K170" s="79">
        <v>21.905742556135916</v>
      </c>
      <c r="L170" s="78">
        <v>348.12676920797765</v>
      </c>
      <c r="M170" s="79">
        <v>22.090610000417634</v>
      </c>
      <c r="N170" s="78">
        <v>122.68103390916484</v>
      </c>
      <c r="O170" s="79">
        <v>16.721689606233451</v>
      </c>
      <c r="P170" s="78">
        <v>16.388888888888886</v>
      </c>
      <c r="Q170" s="79">
        <v>14.772158237356035</v>
      </c>
      <c r="R170" s="78">
        <v>2.5</v>
      </c>
      <c r="S170" s="79">
        <v>20.833333333333336</v>
      </c>
      <c r="T170" s="78"/>
      <c r="U170" s="79"/>
      <c r="V170" s="78">
        <v>26214.204058219257</v>
      </c>
      <c r="W170" s="79">
        <v>28.04137988859015</v>
      </c>
    </row>
    <row r="171" spans="1:23" ht="24" customHeight="1" x14ac:dyDescent="0.15">
      <c r="A171" s="164"/>
      <c r="B171" s="163"/>
      <c r="C171" s="7" t="s">
        <v>50</v>
      </c>
      <c r="D171" s="78">
        <v>3433.8733913884857</v>
      </c>
      <c r="E171" s="79">
        <v>16.685734219916494</v>
      </c>
      <c r="F171" s="78">
        <v>5855.7487490463245</v>
      </c>
      <c r="G171" s="79">
        <v>18.033470120005969</v>
      </c>
      <c r="H171" s="78">
        <v>2971.5087485203967</v>
      </c>
      <c r="I171" s="79">
        <v>15.8286153971145</v>
      </c>
      <c r="J171" s="78">
        <v>2222.1558379021008</v>
      </c>
      <c r="K171" s="79">
        <v>11.559749766261419</v>
      </c>
      <c r="L171" s="78">
        <v>179.31098928721417</v>
      </c>
      <c r="M171" s="79">
        <v>11.378295159963644</v>
      </c>
      <c r="N171" s="78">
        <v>86.409958352842608</v>
      </c>
      <c r="O171" s="79">
        <v>11.777863753036494</v>
      </c>
      <c r="P171" s="78">
        <v>11.083333333333334</v>
      </c>
      <c r="Q171" s="79">
        <v>9.989984977466202</v>
      </c>
      <c r="R171" s="78"/>
      <c r="S171" s="79"/>
      <c r="T171" s="78">
        <v>1</v>
      </c>
      <c r="U171" s="79">
        <v>25</v>
      </c>
      <c r="V171" s="78">
        <v>14761.091007830699</v>
      </c>
      <c r="W171" s="79">
        <v>15.789964845064633</v>
      </c>
    </row>
    <row r="172" spans="1:23" ht="24" customHeight="1" x14ac:dyDescent="0.15">
      <c r="A172" s="164"/>
      <c r="B172" s="163"/>
      <c r="C172" s="8" t="s">
        <v>51</v>
      </c>
      <c r="D172" s="80">
        <v>4747.7079946782778</v>
      </c>
      <c r="E172" s="81">
        <v>23.069864471893727</v>
      </c>
      <c r="F172" s="80">
        <v>6681.708458077459</v>
      </c>
      <c r="G172" s="81">
        <v>20.577110629781529</v>
      </c>
      <c r="H172" s="80">
        <v>3736.6743711900908</v>
      </c>
      <c r="I172" s="81">
        <v>19.904495154279246</v>
      </c>
      <c r="J172" s="80">
        <v>2797.7635087213348</v>
      </c>
      <c r="K172" s="81">
        <v>14.55408550308028</v>
      </c>
      <c r="L172" s="80">
        <v>222.02118449131183</v>
      </c>
      <c r="M172" s="81">
        <v>14.088498306484004</v>
      </c>
      <c r="N172" s="80">
        <v>88.664643863410461</v>
      </c>
      <c r="O172" s="81">
        <v>12.085182252612418</v>
      </c>
      <c r="P172" s="80">
        <v>19.638888888888893</v>
      </c>
      <c r="Q172" s="81">
        <v>17.701552328492745</v>
      </c>
      <c r="R172" s="80">
        <v>6.5</v>
      </c>
      <c r="S172" s="81">
        <v>54.166666666666664</v>
      </c>
      <c r="T172" s="80"/>
      <c r="U172" s="81"/>
      <c r="V172" s="80">
        <v>18300.679049910774</v>
      </c>
      <c r="W172" s="81">
        <v>19.576268358863587</v>
      </c>
    </row>
    <row r="173" spans="1:23" ht="24" customHeight="1" x14ac:dyDescent="0.15">
      <c r="A173" s="128" t="s">
        <v>57</v>
      </c>
      <c r="B173" s="157"/>
      <c r="C173" s="158"/>
      <c r="D173" s="82">
        <v>20579.696081277216</v>
      </c>
      <c r="E173" s="83">
        <v>99.999999999999986</v>
      </c>
      <c r="F173" s="82">
        <v>32471.558219679937</v>
      </c>
      <c r="G173" s="83">
        <v>100.00000000000001</v>
      </c>
      <c r="H173" s="82">
        <v>18773.017563255038</v>
      </c>
      <c r="I173" s="83">
        <v>100.00000000000001</v>
      </c>
      <c r="J173" s="82">
        <v>19223.217481642565</v>
      </c>
      <c r="K173" s="83">
        <v>100</v>
      </c>
      <c r="L173" s="82">
        <v>1575.9038306384305</v>
      </c>
      <c r="M173" s="83">
        <v>100.00000000000001</v>
      </c>
      <c r="N173" s="82">
        <v>733.6641021217871</v>
      </c>
      <c r="O173" s="83">
        <v>100</v>
      </c>
      <c r="P173" s="82">
        <v>110.94444444444443</v>
      </c>
      <c r="Q173" s="83">
        <v>100.00000000000003</v>
      </c>
      <c r="R173" s="82">
        <v>12</v>
      </c>
      <c r="S173" s="83">
        <v>100</v>
      </c>
      <c r="T173" s="82">
        <v>4</v>
      </c>
      <c r="U173" s="83">
        <v>100</v>
      </c>
      <c r="V173" s="82">
        <v>93484.001723059424</v>
      </c>
      <c r="W173" s="83">
        <v>100.00000000000001</v>
      </c>
    </row>
    <row r="174" spans="1:23" ht="24" customHeight="1" x14ac:dyDescent="0.15">
      <c r="A174" s="168" t="s">
        <v>35</v>
      </c>
      <c r="B174" s="168" t="s">
        <v>75</v>
      </c>
      <c r="C174" s="9" t="s">
        <v>47</v>
      </c>
      <c r="D174" s="88">
        <v>808.19047619047615</v>
      </c>
      <c r="E174" s="89">
        <v>21.05263157894737</v>
      </c>
      <c r="F174" s="88">
        <v>1691.68</v>
      </c>
      <c r="G174" s="89">
        <v>18.181818181818183</v>
      </c>
      <c r="H174" s="88">
        <v>238.50980392156862</v>
      </c>
      <c r="I174" s="89">
        <v>4.6511627906976747</v>
      </c>
      <c r="J174" s="88">
        <v>1014.2916666666666</v>
      </c>
      <c r="K174" s="89">
        <v>12.087912087912086</v>
      </c>
      <c r="L174" s="88">
        <v>178.06741573033707</v>
      </c>
      <c r="M174" s="89">
        <v>16.867469879518072</v>
      </c>
      <c r="N174" s="88">
        <v>45.125</v>
      </c>
      <c r="O174" s="89">
        <v>14.0625</v>
      </c>
      <c r="P174" s="88">
        <v>20</v>
      </c>
      <c r="Q174" s="89">
        <v>42.105263157894733</v>
      </c>
      <c r="R174" s="88">
        <v>3.6666666666666665</v>
      </c>
      <c r="S174" s="89">
        <v>33.333333333333329</v>
      </c>
      <c r="T174" s="88">
        <v>3.75</v>
      </c>
      <c r="U174" s="89">
        <v>25</v>
      </c>
      <c r="V174" s="88">
        <v>4003.281029175715</v>
      </c>
      <c r="W174" s="89">
        <v>14.240400378473922</v>
      </c>
    </row>
    <row r="175" spans="1:23" ht="24" customHeight="1" x14ac:dyDescent="0.15">
      <c r="A175" s="151"/>
      <c r="B175" s="151"/>
      <c r="C175" s="7" t="s">
        <v>48</v>
      </c>
      <c r="D175" s="78">
        <v>606.14285714285711</v>
      </c>
      <c r="E175" s="79">
        <v>15.789473684210527</v>
      </c>
      <c r="F175" s="78">
        <v>845.84</v>
      </c>
      <c r="G175" s="79">
        <v>9.0909090909090917</v>
      </c>
      <c r="H175" s="78">
        <v>1073.2941176470588</v>
      </c>
      <c r="I175" s="79">
        <v>20.930232558139533</v>
      </c>
      <c r="J175" s="78">
        <v>2766.25</v>
      </c>
      <c r="K175" s="79">
        <v>32.967032967032964</v>
      </c>
      <c r="L175" s="78">
        <v>279.82022471910113</v>
      </c>
      <c r="M175" s="79">
        <v>26.506024096385545</v>
      </c>
      <c r="N175" s="78">
        <v>125.34722222222223</v>
      </c>
      <c r="O175" s="79">
        <v>39.0625</v>
      </c>
      <c r="P175" s="78">
        <v>15</v>
      </c>
      <c r="Q175" s="79">
        <v>31.578947368421051</v>
      </c>
      <c r="R175" s="78">
        <v>3.6666666666666665</v>
      </c>
      <c r="S175" s="79">
        <v>33.333333333333329</v>
      </c>
      <c r="T175" s="78">
        <v>7.5</v>
      </c>
      <c r="U175" s="79">
        <v>50</v>
      </c>
      <c r="V175" s="78">
        <v>5722.8610883979063</v>
      </c>
      <c r="W175" s="79">
        <v>20.357260111203185</v>
      </c>
    </row>
    <row r="176" spans="1:23" ht="24" customHeight="1" x14ac:dyDescent="0.15">
      <c r="A176" s="151"/>
      <c r="B176" s="151"/>
      <c r="C176" s="7" t="s">
        <v>49</v>
      </c>
      <c r="D176" s="78">
        <v>404.09523809523807</v>
      </c>
      <c r="E176" s="79">
        <v>10.526315789473685</v>
      </c>
      <c r="F176" s="78">
        <v>2537.52</v>
      </c>
      <c r="G176" s="79">
        <v>27.27272727272727</v>
      </c>
      <c r="H176" s="78">
        <v>1431.0588235294117</v>
      </c>
      <c r="I176" s="79">
        <v>27.906976744186046</v>
      </c>
      <c r="J176" s="78">
        <v>2028.5833333333333</v>
      </c>
      <c r="K176" s="79">
        <v>24.175824175824172</v>
      </c>
      <c r="L176" s="78">
        <v>279.82022471910113</v>
      </c>
      <c r="M176" s="79">
        <v>26.506024096385545</v>
      </c>
      <c r="N176" s="78">
        <v>50.138888888888893</v>
      </c>
      <c r="O176" s="79">
        <v>15.625</v>
      </c>
      <c r="P176" s="78">
        <v>5</v>
      </c>
      <c r="Q176" s="79">
        <v>10.526315789473683</v>
      </c>
      <c r="R176" s="78"/>
      <c r="S176" s="79"/>
      <c r="T176" s="78">
        <v>3.75</v>
      </c>
      <c r="U176" s="79">
        <v>25</v>
      </c>
      <c r="V176" s="78">
        <v>6739.9665085659726</v>
      </c>
      <c r="W176" s="79">
        <v>23.975289498785674</v>
      </c>
    </row>
    <row r="177" spans="1:23" ht="24" customHeight="1" x14ac:dyDescent="0.15">
      <c r="A177" s="151"/>
      <c r="B177" s="151"/>
      <c r="C177" s="7" t="s">
        <v>50</v>
      </c>
      <c r="D177" s="78">
        <v>606.14285714285711</v>
      </c>
      <c r="E177" s="79">
        <v>15.789473684210527</v>
      </c>
      <c r="F177" s="78">
        <v>2114.6</v>
      </c>
      <c r="G177" s="79">
        <v>22.727272727272727</v>
      </c>
      <c r="H177" s="78">
        <v>954.03921568627447</v>
      </c>
      <c r="I177" s="79">
        <v>18.604651162790699</v>
      </c>
      <c r="J177" s="78">
        <v>1014.2916666666666</v>
      </c>
      <c r="K177" s="79">
        <v>12.087912087912086</v>
      </c>
      <c r="L177" s="78">
        <v>203.50561797752809</v>
      </c>
      <c r="M177" s="79">
        <v>19.277108433734941</v>
      </c>
      <c r="N177" s="78">
        <v>35.097222222222229</v>
      </c>
      <c r="O177" s="79">
        <v>10.937500000000002</v>
      </c>
      <c r="P177" s="78">
        <v>2.5</v>
      </c>
      <c r="Q177" s="79">
        <v>5.2631578947368416</v>
      </c>
      <c r="R177" s="78">
        <v>1.8333333333333333</v>
      </c>
      <c r="S177" s="79">
        <v>16.666666666666664</v>
      </c>
      <c r="T177" s="78"/>
      <c r="U177" s="79"/>
      <c r="V177" s="78">
        <v>4932.0099130288827</v>
      </c>
      <c r="W177" s="79">
        <v>17.544058316234405</v>
      </c>
    </row>
    <row r="178" spans="1:23" ht="24" customHeight="1" x14ac:dyDescent="0.15">
      <c r="A178" s="151"/>
      <c r="B178" s="151"/>
      <c r="C178" s="8" t="s">
        <v>51</v>
      </c>
      <c r="D178" s="80">
        <v>1414.3333333333333</v>
      </c>
      <c r="E178" s="81">
        <v>36.842105263157897</v>
      </c>
      <c r="F178" s="80">
        <v>2114.6</v>
      </c>
      <c r="G178" s="81">
        <v>22.727272727272727</v>
      </c>
      <c r="H178" s="80">
        <v>1431.0588235294117</v>
      </c>
      <c r="I178" s="81">
        <v>27.906976744186046</v>
      </c>
      <c r="J178" s="80">
        <v>1567.5416666666665</v>
      </c>
      <c r="K178" s="81">
        <v>18.681318681318679</v>
      </c>
      <c r="L178" s="80">
        <v>114.47191011235955</v>
      </c>
      <c r="M178" s="81">
        <v>10.843373493975903</v>
      </c>
      <c r="N178" s="80">
        <v>65.180555555555557</v>
      </c>
      <c r="O178" s="81">
        <v>20.3125</v>
      </c>
      <c r="P178" s="80">
        <v>5</v>
      </c>
      <c r="Q178" s="81">
        <v>10.526315789473683</v>
      </c>
      <c r="R178" s="80">
        <v>1.8333333333333333</v>
      </c>
      <c r="S178" s="81">
        <v>16.666666666666664</v>
      </c>
      <c r="T178" s="80"/>
      <c r="U178" s="81"/>
      <c r="V178" s="80">
        <v>6714.019622530659</v>
      </c>
      <c r="W178" s="81">
        <v>23.88299169530282</v>
      </c>
    </row>
    <row r="179" spans="1:23" ht="24" customHeight="1" x14ac:dyDescent="0.15">
      <c r="A179" s="33"/>
      <c r="B179" s="128" t="s">
        <v>16</v>
      </c>
      <c r="C179" s="129"/>
      <c r="D179" s="82">
        <v>3838.9047619047615</v>
      </c>
      <c r="E179" s="83">
        <v>100</v>
      </c>
      <c r="F179" s="82">
        <v>9304.24</v>
      </c>
      <c r="G179" s="83">
        <v>100</v>
      </c>
      <c r="H179" s="82">
        <v>5127.9607843137255</v>
      </c>
      <c r="I179" s="83">
        <v>100</v>
      </c>
      <c r="J179" s="82">
        <v>8390.9583333333339</v>
      </c>
      <c r="K179" s="83">
        <v>100</v>
      </c>
      <c r="L179" s="82">
        <v>1055.685393258427</v>
      </c>
      <c r="M179" s="83">
        <v>100</v>
      </c>
      <c r="N179" s="82">
        <v>320.88888888888891</v>
      </c>
      <c r="O179" s="83">
        <v>100</v>
      </c>
      <c r="P179" s="82">
        <v>47.5</v>
      </c>
      <c r="Q179" s="83">
        <v>99.999999999999986</v>
      </c>
      <c r="R179" s="82">
        <v>11</v>
      </c>
      <c r="S179" s="83">
        <v>99.999999999999972</v>
      </c>
      <c r="T179" s="82">
        <v>15</v>
      </c>
      <c r="U179" s="83">
        <v>100</v>
      </c>
      <c r="V179" s="82">
        <v>28112.138161699135</v>
      </c>
      <c r="W179" s="83">
        <v>100</v>
      </c>
    </row>
    <row r="180" spans="1:23" ht="24" customHeight="1" x14ac:dyDescent="0.15">
      <c r="A180" s="47"/>
      <c r="B180" s="147" t="s">
        <v>76</v>
      </c>
      <c r="C180" s="6" t="s">
        <v>47</v>
      </c>
      <c r="D180" s="76">
        <v>332.33333333333331</v>
      </c>
      <c r="E180" s="77">
        <v>10</v>
      </c>
      <c r="F180" s="76">
        <v>476.4590163934426</v>
      </c>
      <c r="G180" s="77">
        <v>7.4074074074074066</v>
      </c>
      <c r="H180" s="76">
        <v>350.40983606557376</v>
      </c>
      <c r="I180" s="77">
        <v>9.2592592592592595</v>
      </c>
      <c r="J180" s="76">
        <v>1103.8034188034187</v>
      </c>
      <c r="K180" s="77">
        <v>21.904761904761902</v>
      </c>
      <c r="L180" s="76">
        <v>82.567567567567565</v>
      </c>
      <c r="M180" s="77">
        <v>13.888888888888893</v>
      </c>
      <c r="N180" s="76">
        <v>39.882352941176471</v>
      </c>
      <c r="O180" s="77">
        <v>18.46153846153846</v>
      </c>
      <c r="P180" s="76">
        <v>10.869565217391305</v>
      </c>
      <c r="Q180" s="77">
        <v>21.739130434782613</v>
      </c>
      <c r="R180" s="76">
        <v>0.55555555555555558</v>
      </c>
      <c r="S180" s="77">
        <v>12.5</v>
      </c>
      <c r="T180" s="76">
        <v>5.0999999999999996</v>
      </c>
      <c r="U180" s="77">
        <v>30</v>
      </c>
      <c r="V180" s="76">
        <v>2401.9806458774592</v>
      </c>
      <c r="W180" s="77">
        <v>12.342522363855993</v>
      </c>
    </row>
    <row r="181" spans="1:23" ht="24" customHeight="1" x14ac:dyDescent="0.15">
      <c r="A181" s="35"/>
      <c r="B181" s="151"/>
      <c r="C181" s="7" t="s">
        <v>48</v>
      </c>
      <c r="D181" s="78">
        <v>664.66666666666663</v>
      </c>
      <c r="E181" s="79">
        <v>20</v>
      </c>
      <c r="F181" s="78">
        <v>2144.0655737704915</v>
      </c>
      <c r="G181" s="79">
        <v>33.333333333333329</v>
      </c>
      <c r="H181" s="78">
        <v>981.14754098360652</v>
      </c>
      <c r="I181" s="79">
        <v>25.925925925925924</v>
      </c>
      <c r="J181" s="78">
        <v>1343.7606837606836</v>
      </c>
      <c r="K181" s="79">
        <v>26.666666666666661</v>
      </c>
      <c r="L181" s="78">
        <v>198.16216216216213</v>
      </c>
      <c r="M181" s="79">
        <v>33.333333333333336</v>
      </c>
      <c r="N181" s="78">
        <v>86.411764705882362</v>
      </c>
      <c r="O181" s="79">
        <v>40</v>
      </c>
      <c r="P181" s="78">
        <v>15.217391304347824</v>
      </c>
      <c r="Q181" s="79">
        <v>30.434782608695656</v>
      </c>
      <c r="R181" s="78">
        <v>1.1111111111111112</v>
      </c>
      <c r="S181" s="79">
        <v>25</v>
      </c>
      <c r="T181" s="78">
        <v>10.199999999999999</v>
      </c>
      <c r="U181" s="79">
        <v>60</v>
      </c>
      <c r="V181" s="78">
        <v>5444.7428944649519</v>
      </c>
      <c r="W181" s="79">
        <v>27.977686271418893</v>
      </c>
    </row>
    <row r="182" spans="1:23" ht="24" customHeight="1" x14ac:dyDescent="0.15">
      <c r="A182" s="35"/>
      <c r="B182" s="151"/>
      <c r="C182" s="7" t="s">
        <v>49</v>
      </c>
      <c r="D182" s="78">
        <v>997</v>
      </c>
      <c r="E182" s="79">
        <v>30</v>
      </c>
      <c r="F182" s="78">
        <v>2024.950819672131</v>
      </c>
      <c r="G182" s="79">
        <v>31.481481481481481</v>
      </c>
      <c r="H182" s="78">
        <v>981.14754098360652</v>
      </c>
      <c r="I182" s="79">
        <v>25.925925925925924</v>
      </c>
      <c r="J182" s="78">
        <v>1199.7863247863247</v>
      </c>
      <c r="K182" s="79">
        <v>23.809523809523807</v>
      </c>
      <c r="L182" s="78">
        <v>140.36486486486484</v>
      </c>
      <c r="M182" s="79">
        <v>23.611111111111114</v>
      </c>
      <c r="N182" s="78">
        <v>49.852941176470594</v>
      </c>
      <c r="O182" s="79">
        <v>23.076923076923077</v>
      </c>
      <c r="P182" s="78">
        <v>15.217391304347824</v>
      </c>
      <c r="Q182" s="79">
        <v>30.434782608695656</v>
      </c>
      <c r="R182" s="78">
        <v>0.55555555555555558</v>
      </c>
      <c r="S182" s="79">
        <v>12.5</v>
      </c>
      <c r="T182" s="78">
        <v>1.7</v>
      </c>
      <c r="U182" s="79">
        <v>10</v>
      </c>
      <c r="V182" s="78">
        <v>5410.5754383433014</v>
      </c>
      <c r="W182" s="79">
        <v>27.8021175831277</v>
      </c>
    </row>
    <row r="183" spans="1:23" ht="24" customHeight="1" x14ac:dyDescent="0.15">
      <c r="A183" s="35"/>
      <c r="B183" s="151"/>
      <c r="C183" s="7" t="s">
        <v>50</v>
      </c>
      <c r="D183" s="78">
        <v>332.33333333333331</v>
      </c>
      <c r="E183" s="79">
        <v>10</v>
      </c>
      <c r="F183" s="78">
        <v>952.91803278688519</v>
      </c>
      <c r="G183" s="79">
        <v>14.814814814814813</v>
      </c>
      <c r="H183" s="78">
        <v>840.98360655737702</v>
      </c>
      <c r="I183" s="79">
        <v>22.222222222222221</v>
      </c>
      <c r="J183" s="78">
        <v>623.8888888888888</v>
      </c>
      <c r="K183" s="79">
        <v>12.380952380952378</v>
      </c>
      <c r="L183" s="78">
        <v>123.85135135135134</v>
      </c>
      <c r="M183" s="79">
        <v>20.833333333333336</v>
      </c>
      <c r="N183" s="78">
        <v>19.941176470588236</v>
      </c>
      <c r="O183" s="79">
        <v>9.2307692307692299</v>
      </c>
      <c r="P183" s="78">
        <v>6.5217391304347823</v>
      </c>
      <c r="Q183" s="79">
        <v>13.043478260869568</v>
      </c>
      <c r="R183" s="78">
        <v>1.1111111111111112</v>
      </c>
      <c r="S183" s="79">
        <v>25</v>
      </c>
      <c r="T183" s="78"/>
      <c r="U183" s="79"/>
      <c r="V183" s="78">
        <v>2901.5492396299701</v>
      </c>
      <c r="W183" s="79">
        <v>14.90954410537298</v>
      </c>
    </row>
    <row r="184" spans="1:23" ht="24" customHeight="1" x14ac:dyDescent="0.15">
      <c r="A184" s="35"/>
      <c r="B184" s="151"/>
      <c r="C184" s="8" t="s">
        <v>51</v>
      </c>
      <c r="D184" s="80">
        <v>997</v>
      </c>
      <c r="E184" s="81">
        <v>30</v>
      </c>
      <c r="F184" s="80">
        <v>833.80327868852453</v>
      </c>
      <c r="G184" s="81">
        <v>12.962962962962962</v>
      </c>
      <c r="H184" s="80">
        <v>630.7377049180327</v>
      </c>
      <c r="I184" s="81">
        <v>16.666666666666664</v>
      </c>
      <c r="J184" s="80">
        <v>767.86324786324781</v>
      </c>
      <c r="K184" s="81">
        <v>15.238095238095237</v>
      </c>
      <c r="L184" s="80">
        <v>49.540540540540533</v>
      </c>
      <c r="M184" s="81">
        <v>8.3333333333333339</v>
      </c>
      <c r="N184" s="80">
        <v>19.941176470588236</v>
      </c>
      <c r="O184" s="81">
        <v>9.2307692307692299</v>
      </c>
      <c r="P184" s="80">
        <v>2.1739130434782608</v>
      </c>
      <c r="Q184" s="81">
        <v>4.3478260869565224</v>
      </c>
      <c r="R184" s="80">
        <v>1.1111111111111112</v>
      </c>
      <c r="S184" s="81">
        <v>25</v>
      </c>
      <c r="T184" s="80"/>
      <c r="U184" s="81"/>
      <c r="V184" s="80">
        <v>3302.1709726355239</v>
      </c>
      <c r="W184" s="81">
        <v>16.968129676224432</v>
      </c>
    </row>
    <row r="185" spans="1:23" ht="24" customHeight="1" x14ac:dyDescent="0.15">
      <c r="A185" s="44"/>
      <c r="B185" s="128" t="s">
        <v>16</v>
      </c>
      <c r="C185" s="129"/>
      <c r="D185" s="82">
        <v>3323.3333333333335</v>
      </c>
      <c r="E185" s="83">
        <v>100</v>
      </c>
      <c r="F185" s="82">
        <v>6432.1967213114749</v>
      </c>
      <c r="G185" s="83">
        <v>99.999999999999986</v>
      </c>
      <c r="H185" s="82">
        <v>3784.4262295081967</v>
      </c>
      <c r="I185" s="83">
        <v>100</v>
      </c>
      <c r="J185" s="82">
        <v>5039.1025641025644</v>
      </c>
      <c r="K185" s="83">
        <v>99.999999999999986</v>
      </c>
      <c r="L185" s="82">
        <v>594.48648648648634</v>
      </c>
      <c r="M185" s="83">
        <v>100.00000000000001</v>
      </c>
      <c r="N185" s="82">
        <v>216.02941176470591</v>
      </c>
      <c r="O185" s="83">
        <v>99.999999999999986</v>
      </c>
      <c r="P185" s="82">
        <v>49.999999999999993</v>
      </c>
      <c r="Q185" s="83">
        <v>100</v>
      </c>
      <c r="R185" s="82">
        <v>4.4444444444444446</v>
      </c>
      <c r="S185" s="83">
        <v>100</v>
      </c>
      <c r="T185" s="82">
        <v>17</v>
      </c>
      <c r="U185" s="83">
        <v>100</v>
      </c>
      <c r="V185" s="82">
        <v>19461.019190951207</v>
      </c>
      <c r="W185" s="83">
        <v>100</v>
      </c>
    </row>
    <row r="186" spans="1:23" ht="24" customHeight="1" x14ac:dyDescent="0.15">
      <c r="A186" s="43"/>
      <c r="B186" s="170" t="s">
        <v>21</v>
      </c>
      <c r="C186" s="6" t="s">
        <v>47</v>
      </c>
      <c r="D186" s="76"/>
      <c r="E186" s="77"/>
      <c r="F186" s="76">
        <v>92.333333333333329</v>
      </c>
      <c r="G186" s="77">
        <v>5.882352941176471</v>
      </c>
      <c r="H186" s="76"/>
      <c r="I186" s="77"/>
      <c r="J186" s="76">
        <v>244.4</v>
      </c>
      <c r="K186" s="77">
        <v>11.320754716981133</v>
      </c>
      <c r="L186" s="76">
        <v>32.487804878048784</v>
      </c>
      <c r="M186" s="77">
        <v>17.142857142857146</v>
      </c>
      <c r="N186" s="76">
        <v>37.25</v>
      </c>
      <c r="O186" s="77">
        <v>38.095238095238095</v>
      </c>
      <c r="P186" s="76">
        <v>5</v>
      </c>
      <c r="Q186" s="77">
        <v>14.285714285714285</v>
      </c>
      <c r="R186" s="76"/>
      <c r="S186" s="77"/>
      <c r="T186" s="76"/>
      <c r="U186" s="77"/>
      <c r="V186" s="76">
        <v>411.47113821138214</v>
      </c>
      <c r="W186" s="77">
        <v>7.8229028358272998</v>
      </c>
    </row>
    <row r="187" spans="1:23" ht="24" customHeight="1" x14ac:dyDescent="0.15">
      <c r="A187" s="43"/>
      <c r="B187" s="171"/>
      <c r="C187" s="7" t="s">
        <v>48</v>
      </c>
      <c r="D187" s="78">
        <v>28</v>
      </c>
      <c r="E187" s="79">
        <v>28.571428571428569</v>
      </c>
      <c r="F187" s="78">
        <v>461.66666666666663</v>
      </c>
      <c r="G187" s="79">
        <v>29.411764705882355</v>
      </c>
      <c r="H187" s="78">
        <v>168</v>
      </c>
      <c r="I187" s="79">
        <v>15.384615384615385</v>
      </c>
      <c r="J187" s="78">
        <v>407.33333333333337</v>
      </c>
      <c r="K187" s="79">
        <v>18.867924528301888</v>
      </c>
      <c r="L187" s="78">
        <v>48.731707317073173</v>
      </c>
      <c r="M187" s="79">
        <v>25.714285714285719</v>
      </c>
      <c r="N187" s="78">
        <v>27.9375</v>
      </c>
      <c r="O187" s="79">
        <v>28.571428571428569</v>
      </c>
      <c r="P187" s="78">
        <v>20</v>
      </c>
      <c r="Q187" s="79">
        <v>57.142857142857139</v>
      </c>
      <c r="R187" s="78">
        <v>2.75</v>
      </c>
      <c r="S187" s="79">
        <v>25</v>
      </c>
      <c r="T187" s="78">
        <v>4</v>
      </c>
      <c r="U187" s="79">
        <v>50</v>
      </c>
      <c r="V187" s="78">
        <v>1168.4192073170732</v>
      </c>
      <c r="W187" s="79">
        <v>22.214024463752715</v>
      </c>
    </row>
    <row r="188" spans="1:23" ht="24" customHeight="1" x14ac:dyDescent="0.15">
      <c r="A188" s="43"/>
      <c r="B188" s="171"/>
      <c r="C188" s="7" t="s">
        <v>49</v>
      </c>
      <c r="D188" s="78">
        <v>14</v>
      </c>
      <c r="E188" s="79">
        <v>14.285714285714285</v>
      </c>
      <c r="F188" s="78">
        <v>184.66666666666666</v>
      </c>
      <c r="G188" s="79">
        <v>11.764705882352942</v>
      </c>
      <c r="H188" s="78">
        <v>336</v>
      </c>
      <c r="I188" s="79">
        <v>30.76923076923077</v>
      </c>
      <c r="J188" s="78">
        <v>692.4666666666667</v>
      </c>
      <c r="K188" s="79">
        <v>32.075471698113205</v>
      </c>
      <c r="L188" s="78">
        <v>37.902439024390247</v>
      </c>
      <c r="M188" s="79">
        <v>20.000000000000004</v>
      </c>
      <c r="N188" s="78">
        <v>9.3125</v>
      </c>
      <c r="O188" s="79">
        <v>9.5238095238095237</v>
      </c>
      <c r="P188" s="78">
        <v>5</v>
      </c>
      <c r="Q188" s="79">
        <v>14.285714285714285</v>
      </c>
      <c r="R188" s="78">
        <v>5.5</v>
      </c>
      <c r="S188" s="79">
        <v>50</v>
      </c>
      <c r="T188" s="78">
        <v>4</v>
      </c>
      <c r="U188" s="79">
        <v>50</v>
      </c>
      <c r="V188" s="78">
        <v>1288.8482723577235</v>
      </c>
      <c r="W188" s="79">
        <v>24.503625815910134</v>
      </c>
    </row>
    <row r="189" spans="1:23" ht="24" customHeight="1" x14ac:dyDescent="0.15">
      <c r="A189" s="43"/>
      <c r="B189" s="171"/>
      <c r="C189" s="7" t="s">
        <v>50</v>
      </c>
      <c r="D189" s="78"/>
      <c r="E189" s="79"/>
      <c r="F189" s="78">
        <v>184.66666666666666</v>
      </c>
      <c r="G189" s="79">
        <v>11.764705882352942</v>
      </c>
      <c r="H189" s="78">
        <v>210</v>
      </c>
      <c r="I189" s="79">
        <v>19.230769230769234</v>
      </c>
      <c r="J189" s="78">
        <v>203.66666666666669</v>
      </c>
      <c r="K189" s="79">
        <v>9.433962264150944</v>
      </c>
      <c r="L189" s="78">
        <v>27.073170731707318</v>
      </c>
      <c r="M189" s="79">
        <v>14.285714285714288</v>
      </c>
      <c r="N189" s="78">
        <v>18.625</v>
      </c>
      <c r="O189" s="79">
        <v>19.047619047619047</v>
      </c>
      <c r="P189" s="78"/>
      <c r="Q189" s="79"/>
      <c r="R189" s="78"/>
      <c r="S189" s="79"/>
      <c r="T189" s="78"/>
      <c r="U189" s="79"/>
      <c r="V189" s="78">
        <v>644.03150406504062</v>
      </c>
      <c r="W189" s="79">
        <v>12.244348173271611</v>
      </c>
    </row>
    <row r="190" spans="1:23" ht="24" customHeight="1" x14ac:dyDescent="0.15">
      <c r="A190" s="43"/>
      <c r="B190" s="171"/>
      <c r="C190" s="8" t="s">
        <v>51</v>
      </c>
      <c r="D190" s="80">
        <v>56</v>
      </c>
      <c r="E190" s="81">
        <v>57.142857142857139</v>
      </c>
      <c r="F190" s="80">
        <v>646.33333333333326</v>
      </c>
      <c r="G190" s="81">
        <v>41.17647058823529</v>
      </c>
      <c r="H190" s="80">
        <v>378</v>
      </c>
      <c r="I190" s="81">
        <v>34.615384615384613</v>
      </c>
      <c r="J190" s="80">
        <v>611</v>
      </c>
      <c r="K190" s="81">
        <v>28.30188679245283</v>
      </c>
      <c r="L190" s="80">
        <v>43.31707317073171</v>
      </c>
      <c r="M190" s="81">
        <v>22.857142857142858</v>
      </c>
      <c r="N190" s="80">
        <v>4.65625</v>
      </c>
      <c r="O190" s="81">
        <v>4.7619047619047619</v>
      </c>
      <c r="P190" s="80">
        <v>5</v>
      </c>
      <c r="Q190" s="81">
        <v>14.285714285714285</v>
      </c>
      <c r="R190" s="80">
        <v>2.75</v>
      </c>
      <c r="S190" s="81">
        <v>25</v>
      </c>
      <c r="T190" s="80"/>
      <c r="U190" s="81"/>
      <c r="V190" s="80">
        <v>1747.0566565040649</v>
      </c>
      <c r="W190" s="81">
        <v>33.215098711238241</v>
      </c>
    </row>
    <row r="191" spans="1:23" ht="24" customHeight="1" x14ac:dyDescent="0.15">
      <c r="A191" s="44"/>
      <c r="B191" s="128" t="s">
        <v>16</v>
      </c>
      <c r="C191" s="129"/>
      <c r="D191" s="82">
        <v>98</v>
      </c>
      <c r="E191" s="83">
        <v>100</v>
      </c>
      <c r="F191" s="82">
        <v>1569.6666666666665</v>
      </c>
      <c r="G191" s="83">
        <v>100</v>
      </c>
      <c r="H191" s="82">
        <v>1092</v>
      </c>
      <c r="I191" s="83">
        <v>100</v>
      </c>
      <c r="J191" s="82">
        <v>2158.8666666666668</v>
      </c>
      <c r="K191" s="83">
        <v>100</v>
      </c>
      <c r="L191" s="82">
        <v>189.51219512195121</v>
      </c>
      <c r="M191" s="83">
        <v>100.00000000000001</v>
      </c>
      <c r="N191" s="82">
        <v>97.78125</v>
      </c>
      <c r="O191" s="83">
        <v>99.999999999999986</v>
      </c>
      <c r="P191" s="82">
        <v>35</v>
      </c>
      <c r="Q191" s="83">
        <v>99.999999999999972</v>
      </c>
      <c r="R191" s="82">
        <v>11</v>
      </c>
      <c r="S191" s="83">
        <v>100</v>
      </c>
      <c r="T191" s="82">
        <v>8</v>
      </c>
      <c r="U191" s="83">
        <v>100</v>
      </c>
      <c r="V191" s="82">
        <v>5259.8267784552845</v>
      </c>
      <c r="W191" s="83">
        <v>100</v>
      </c>
    </row>
    <row r="192" spans="1:23" ht="24" customHeight="1" x14ac:dyDescent="0.15">
      <c r="A192" s="43"/>
      <c r="B192" s="147" t="s">
        <v>77</v>
      </c>
      <c r="C192" s="6" t="s">
        <v>47</v>
      </c>
      <c r="D192" s="90"/>
      <c r="E192" s="91"/>
      <c r="F192" s="76"/>
      <c r="G192" s="77"/>
      <c r="H192" s="76">
        <v>69.333333333333329</v>
      </c>
      <c r="I192" s="77">
        <v>16.666666666666664</v>
      </c>
      <c r="J192" s="76">
        <v>16.407407407407408</v>
      </c>
      <c r="K192" s="77">
        <v>3.8461538461538463</v>
      </c>
      <c r="L192" s="76">
        <v>5.666666666666667</v>
      </c>
      <c r="M192" s="77">
        <v>16.666666666666668</v>
      </c>
      <c r="N192" s="76">
        <v>2.8</v>
      </c>
      <c r="O192" s="77">
        <v>20</v>
      </c>
      <c r="P192" s="76"/>
      <c r="Q192" s="77"/>
      <c r="R192" s="76"/>
      <c r="S192" s="77"/>
      <c r="T192" s="76"/>
      <c r="U192" s="77"/>
      <c r="V192" s="76">
        <v>94.207407407407402</v>
      </c>
      <c r="W192" s="77">
        <v>4.0895863144524656</v>
      </c>
    </row>
    <row r="193" spans="1:23" ht="24" customHeight="1" x14ac:dyDescent="0.15">
      <c r="A193" s="43"/>
      <c r="B193" s="151"/>
      <c r="C193" s="7" t="s">
        <v>48</v>
      </c>
      <c r="D193" s="78">
        <v>221.66666666666669</v>
      </c>
      <c r="E193" s="79">
        <v>55.555555555555557</v>
      </c>
      <c r="F193" s="78">
        <v>422.5</v>
      </c>
      <c r="G193" s="79">
        <v>41.666666666666671</v>
      </c>
      <c r="H193" s="78"/>
      <c r="I193" s="79"/>
      <c r="J193" s="78">
        <v>246.11111111111111</v>
      </c>
      <c r="K193" s="79">
        <v>57.692307692307686</v>
      </c>
      <c r="L193" s="78">
        <v>17</v>
      </c>
      <c r="M193" s="79">
        <v>50</v>
      </c>
      <c r="N193" s="78">
        <v>5.6</v>
      </c>
      <c r="O193" s="79">
        <v>40</v>
      </c>
      <c r="P193" s="78"/>
      <c r="Q193" s="79"/>
      <c r="R193" s="78"/>
      <c r="S193" s="79"/>
      <c r="T193" s="78"/>
      <c r="U193" s="79"/>
      <c r="V193" s="78">
        <v>912.87777777777785</v>
      </c>
      <c r="W193" s="79">
        <v>39.628438670675436</v>
      </c>
    </row>
    <row r="194" spans="1:23" ht="24" customHeight="1" x14ac:dyDescent="0.15">
      <c r="A194" s="43"/>
      <c r="B194" s="151"/>
      <c r="C194" s="7" t="s">
        <v>49</v>
      </c>
      <c r="D194" s="78">
        <v>44.333333333333336</v>
      </c>
      <c r="E194" s="79">
        <v>11.111111111111112</v>
      </c>
      <c r="F194" s="78">
        <v>169</v>
      </c>
      <c r="G194" s="79">
        <v>16.666666666666664</v>
      </c>
      <c r="H194" s="78">
        <v>138.66666666666666</v>
      </c>
      <c r="I194" s="79">
        <v>33.333333333333329</v>
      </c>
      <c r="J194" s="78">
        <v>114.85185185185186</v>
      </c>
      <c r="K194" s="79">
        <v>26.923076923076923</v>
      </c>
      <c r="L194" s="78">
        <v>2.8333333333333335</v>
      </c>
      <c r="M194" s="79">
        <v>8.3333333333333339</v>
      </c>
      <c r="N194" s="78">
        <v>2.8</v>
      </c>
      <c r="O194" s="79">
        <v>20</v>
      </c>
      <c r="P194" s="78"/>
      <c r="Q194" s="79"/>
      <c r="R194" s="78"/>
      <c r="S194" s="79"/>
      <c r="T194" s="78"/>
      <c r="U194" s="79"/>
      <c r="V194" s="78">
        <v>472.48518518518517</v>
      </c>
      <c r="W194" s="79">
        <v>20.510796340659518</v>
      </c>
    </row>
    <row r="195" spans="1:23" ht="24" customHeight="1" x14ac:dyDescent="0.15">
      <c r="A195" s="43"/>
      <c r="B195" s="151"/>
      <c r="C195" s="7" t="s">
        <v>50</v>
      </c>
      <c r="D195" s="78"/>
      <c r="E195" s="79"/>
      <c r="F195" s="78">
        <v>169</v>
      </c>
      <c r="G195" s="79">
        <v>16.666666666666664</v>
      </c>
      <c r="H195" s="78">
        <v>69.333333333333329</v>
      </c>
      <c r="I195" s="79">
        <v>16.666666666666664</v>
      </c>
      <c r="J195" s="78">
        <v>32.814814814814817</v>
      </c>
      <c r="K195" s="79">
        <v>7.6923076923076925</v>
      </c>
      <c r="L195" s="78">
        <v>2.8333333333333335</v>
      </c>
      <c r="M195" s="79">
        <v>8.3333333333333339</v>
      </c>
      <c r="N195" s="78">
        <v>2.8</v>
      </c>
      <c r="O195" s="79">
        <v>20</v>
      </c>
      <c r="P195" s="78"/>
      <c r="Q195" s="79"/>
      <c r="R195" s="78"/>
      <c r="S195" s="79"/>
      <c r="T195" s="78"/>
      <c r="U195" s="79"/>
      <c r="V195" s="78">
        <v>276.78148148148148</v>
      </c>
      <c r="W195" s="79">
        <v>12.015209736804024</v>
      </c>
    </row>
    <row r="196" spans="1:23" ht="24" customHeight="1" x14ac:dyDescent="0.15">
      <c r="A196" s="43"/>
      <c r="B196" s="151"/>
      <c r="C196" s="8" t="s">
        <v>51</v>
      </c>
      <c r="D196" s="80">
        <v>133</v>
      </c>
      <c r="E196" s="81">
        <v>33.333333333333329</v>
      </c>
      <c r="F196" s="80">
        <v>253.5</v>
      </c>
      <c r="G196" s="81">
        <v>25</v>
      </c>
      <c r="H196" s="80">
        <v>138.66666666666666</v>
      </c>
      <c r="I196" s="81">
        <v>33.333333333333329</v>
      </c>
      <c r="J196" s="80">
        <v>16.407407407407408</v>
      </c>
      <c r="K196" s="81">
        <v>3.8461538461538463</v>
      </c>
      <c r="L196" s="80">
        <v>5.666666666666667</v>
      </c>
      <c r="M196" s="81">
        <v>16.666666666666668</v>
      </c>
      <c r="N196" s="80"/>
      <c r="O196" s="81"/>
      <c r="P196" s="80"/>
      <c r="Q196" s="81"/>
      <c r="R196" s="80"/>
      <c r="S196" s="81"/>
      <c r="T196" s="80"/>
      <c r="U196" s="81"/>
      <c r="V196" s="80">
        <v>547.24074074074065</v>
      </c>
      <c r="W196" s="81">
        <v>23.755968937408554</v>
      </c>
    </row>
    <row r="197" spans="1:23" ht="24" customHeight="1" x14ac:dyDescent="0.15">
      <c r="A197" s="44"/>
      <c r="B197" s="128" t="s">
        <v>16</v>
      </c>
      <c r="C197" s="129"/>
      <c r="D197" s="86">
        <v>399</v>
      </c>
      <c r="E197" s="87">
        <v>100</v>
      </c>
      <c r="F197" s="82">
        <v>1014</v>
      </c>
      <c r="G197" s="83">
        <v>100</v>
      </c>
      <c r="H197" s="82">
        <v>416</v>
      </c>
      <c r="I197" s="83">
        <v>99.999999999999986</v>
      </c>
      <c r="J197" s="82">
        <v>426.59259259259261</v>
      </c>
      <c r="K197" s="83">
        <v>99.999999999999986</v>
      </c>
      <c r="L197" s="82">
        <v>34</v>
      </c>
      <c r="M197" s="83">
        <v>100</v>
      </c>
      <c r="N197" s="82">
        <v>14</v>
      </c>
      <c r="O197" s="83">
        <v>100</v>
      </c>
      <c r="P197" s="82"/>
      <c r="Q197" s="83"/>
      <c r="R197" s="82"/>
      <c r="S197" s="83"/>
      <c r="T197" s="82"/>
      <c r="U197" s="83"/>
      <c r="V197" s="82">
        <v>2303.5925925925926</v>
      </c>
      <c r="W197" s="83">
        <v>100</v>
      </c>
    </row>
    <row r="198" spans="1:23" ht="24" customHeight="1" x14ac:dyDescent="0.15">
      <c r="A198" s="48"/>
      <c r="B198" s="169" t="s">
        <v>78</v>
      </c>
      <c r="C198" s="9" t="s">
        <v>47</v>
      </c>
      <c r="D198" s="76">
        <v>18.555555555555557</v>
      </c>
      <c r="E198" s="77">
        <v>12.5</v>
      </c>
      <c r="F198" s="76">
        <v>48.729729729729726</v>
      </c>
      <c r="G198" s="77">
        <v>2.7777777777777781</v>
      </c>
      <c r="H198" s="76"/>
      <c r="I198" s="77"/>
      <c r="J198" s="76">
        <v>129.09090909090909</v>
      </c>
      <c r="K198" s="77">
        <v>7.8431372549019605</v>
      </c>
      <c r="L198" s="76">
        <v>17.023809523809522</v>
      </c>
      <c r="M198" s="77">
        <v>13.157894736842104</v>
      </c>
      <c r="N198" s="76">
        <v>17.594594594594597</v>
      </c>
      <c r="O198" s="77">
        <v>20.000000000000004</v>
      </c>
      <c r="P198" s="76">
        <v>5.333333333333333</v>
      </c>
      <c r="Q198" s="77">
        <v>33.333333333333329</v>
      </c>
      <c r="R198" s="76"/>
      <c r="S198" s="77"/>
      <c r="T198" s="76"/>
      <c r="U198" s="77"/>
      <c r="V198" s="76">
        <v>236.32793182793185</v>
      </c>
      <c r="W198" s="77">
        <v>5.2781940213234497</v>
      </c>
    </row>
    <row r="199" spans="1:23" ht="24" customHeight="1" x14ac:dyDescent="0.15">
      <c r="A199" s="34"/>
      <c r="B199" s="151"/>
      <c r="C199" s="7" t="s">
        <v>48</v>
      </c>
      <c r="D199" s="78"/>
      <c r="E199" s="79"/>
      <c r="F199" s="78">
        <v>341.10810810810807</v>
      </c>
      <c r="G199" s="79">
        <v>19.444444444444446</v>
      </c>
      <c r="H199" s="78">
        <v>251.07692307692307</v>
      </c>
      <c r="I199" s="79">
        <v>36.363636363636367</v>
      </c>
      <c r="J199" s="78">
        <v>548.63636363636363</v>
      </c>
      <c r="K199" s="79">
        <v>33.333333333333329</v>
      </c>
      <c r="L199" s="78">
        <v>40.857142857142854</v>
      </c>
      <c r="M199" s="79">
        <v>31.578947368421051</v>
      </c>
      <c r="N199" s="78">
        <v>30.162162162162161</v>
      </c>
      <c r="O199" s="79">
        <v>34.285714285714285</v>
      </c>
      <c r="P199" s="78">
        <v>5.333333333333333</v>
      </c>
      <c r="Q199" s="79">
        <v>33.333333333333329</v>
      </c>
      <c r="R199" s="78"/>
      <c r="S199" s="79"/>
      <c r="T199" s="78">
        <v>1.5</v>
      </c>
      <c r="U199" s="79">
        <v>50</v>
      </c>
      <c r="V199" s="78">
        <v>1218.674033174033</v>
      </c>
      <c r="W199" s="79">
        <v>27.218103023576091</v>
      </c>
    </row>
    <row r="200" spans="1:23" ht="24" customHeight="1" x14ac:dyDescent="0.15">
      <c r="A200" s="34"/>
      <c r="B200" s="151"/>
      <c r="C200" s="7" t="s">
        <v>49</v>
      </c>
      <c r="D200" s="78"/>
      <c r="E200" s="79"/>
      <c r="F200" s="78">
        <v>292.37837837837833</v>
      </c>
      <c r="G200" s="79">
        <v>16.666666666666664</v>
      </c>
      <c r="H200" s="78">
        <v>62.769230769230766</v>
      </c>
      <c r="I200" s="79">
        <v>9.0909090909090917</v>
      </c>
      <c r="J200" s="78">
        <v>419.54545454545456</v>
      </c>
      <c r="K200" s="79">
        <v>25.490196078431371</v>
      </c>
      <c r="L200" s="78">
        <v>20.428571428571427</v>
      </c>
      <c r="M200" s="79">
        <v>15.789473684210526</v>
      </c>
      <c r="N200" s="78">
        <v>12.567567567567568</v>
      </c>
      <c r="O200" s="79">
        <v>14.285714285714288</v>
      </c>
      <c r="P200" s="78"/>
      <c r="Q200" s="79"/>
      <c r="R200" s="78">
        <v>2</v>
      </c>
      <c r="S200" s="79">
        <v>100</v>
      </c>
      <c r="T200" s="78">
        <v>1.5</v>
      </c>
      <c r="U200" s="79">
        <v>50</v>
      </c>
      <c r="V200" s="78">
        <v>811.18920268920272</v>
      </c>
      <c r="W200" s="79">
        <v>18.117257518733286</v>
      </c>
    </row>
    <row r="201" spans="1:23" ht="24" customHeight="1" x14ac:dyDescent="0.15">
      <c r="A201" s="34"/>
      <c r="B201" s="151"/>
      <c r="C201" s="7" t="s">
        <v>50</v>
      </c>
      <c r="D201" s="78">
        <v>37.111111111111114</v>
      </c>
      <c r="E201" s="79">
        <v>25</v>
      </c>
      <c r="F201" s="78">
        <v>292.37837837837833</v>
      </c>
      <c r="G201" s="79">
        <v>16.666666666666664</v>
      </c>
      <c r="H201" s="78">
        <v>188.30769230769229</v>
      </c>
      <c r="I201" s="79">
        <v>27.272727272727277</v>
      </c>
      <c r="J201" s="78">
        <v>322.72727272727275</v>
      </c>
      <c r="K201" s="79">
        <v>19.607843137254903</v>
      </c>
      <c r="L201" s="78">
        <v>27.238095238095237</v>
      </c>
      <c r="M201" s="79">
        <v>21.052631578947366</v>
      </c>
      <c r="N201" s="78">
        <v>12.567567567567568</v>
      </c>
      <c r="O201" s="79">
        <v>14.285714285714288</v>
      </c>
      <c r="P201" s="78"/>
      <c r="Q201" s="79"/>
      <c r="R201" s="78"/>
      <c r="S201" s="79"/>
      <c r="T201" s="78"/>
      <c r="U201" s="79"/>
      <c r="V201" s="78">
        <v>880.33011733011722</v>
      </c>
      <c r="W201" s="79">
        <v>19.661464161866011</v>
      </c>
    </row>
    <row r="202" spans="1:23" ht="24" customHeight="1" x14ac:dyDescent="0.15">
      <c r="A202" s="34"/>
      <c r="B202" s="151"/>
      <c r="C202" s="8" t="s">
        <v>51</v>
      </c>
      <c r="D202" s="80">
        <v>92.777777777777786</v>
      </c>
      <c r="E202" s="81">
        <v>62.5</v>
      </c>
      <c r="F202" s="80">
        <v>779.67567567567562</v>
      </c>
      <c r="G202" s="81">
        <v>44.44444444444445</v>
      </c>
      <c r="H202" s="80">
        <v>188.30769230769229</v>
      </c>
      <c r="I202" s="81">
        <v>27.272727272727277</v>
      </c>
      <c r="J202" s="80">
        <v>225.90909090909091</v>
      </c>
      <c r="K202" s="81">
        <v>13.725490196078431</v>
      </c>
      <c r="L202" s="80">
        <v>23.833333333333332</v>
      </c>
      <c r="M202" s="81">
        <v>18.421052631578945</v>
      </c>
      <c r="N202" s="80">
        <v>15.081081081081081</v>
      </c>
      <c r="O202" s="81">
        <v>17.142857142857142</v>
      </c>
      <c r="P202" s="80">
        <v>5.333333333333333</v>
      </c>
      <c r="Q202" s="81">
        <v>33.333333333333329</v>
      </c>
      <c r="R202" s="80"/>
      <c r="S202" s="81"/>
      <c r="T202" s="80"/>
      <c r="U202" s="81"/>
      <c r="V202" s="80">
        <v>1330.9179844179844</v>
      </c>
      <c r="W202" s="81">
        <v>29.724981274501161</v>
      </c>
    </row>
    <row r="203" spans="1:23" ht="24" customHeight="1" x14ac:dyDescent="0.15">
      <c r="A203" s="46"/>
      <c r="B203" s="128" t="s">
        <v>16</v>
      </c>
      <c r="C203" s="129"/>
      <c r="D203" s="82">
        <v>148.44444444444446</v>
      </c>
      <c r="E203" s="83">
        <v>100</v>
      </c>
      <c r="F203" s="82">
        <v>1754.27027027027</v>
      </c>
      <c r="G203" s="83">
        <v>100</v>
      </c>
      <c r="H203" s="82">
        <v>690.46153846153834</v>
      </c>
      <c r="I203" s="83">
        <v>100.00000000000001</v>
      </c>
      <c r="J203" s="82">
        <v>1645.909090909091</v>
      </c>
      <c r="K203" s="83">
        <v>99.999999999999986</v>
      </c>
      <c r="L203" s="82">
        <v>129.38095238095238</v>
      </c>
      <c r="M203" s="83">
        <v>100</v>
      </c>
      <c r="N203" s="82">
        <v>87.972972972972968</v>
      </c>
      <c r="O203" s="83">
        <v>100.00000000000001</v>
      </c>
      <c r="P203" s="82">
        <v>16</v>
      </c>
      <c r="Q203" s="83">
        <v>99.999999999999986</v>
      </c>
      <c r="R203" s="82">
        <v>2</v>
      </c>
      <c r="S203" s="83">
        <v>100</v>
      </c>
      <c r="T203" s="82">
        <v>3</v>
      </c>
      <c r="U203" s="83">
        <v>100</v>
      </c>
      <c r="V203" s="82">
        <v>4477.4392694392691</v>
      </c>
      <c r="W203" s="83">
        <v>100</v>
      </c>
    </row>
    <row r="204" spans="1:23" ht="24" customHeight="1" x14ac:dyDescent="0.15">
      <c r="A204" s="147" t="s">
        <v>35</v>
      </c>
      <c r="B204" s="147" t="s">
        <v>79</v>
      </c>
      <c r="C204" s="6" t="s">
        <v>47</v>
      </c>
      <c r="D204" s="76">
        <v>1.7142857142857142</v>
      </c>
      <c r="E204" s="77">
        <v>7.6923076923076925</v>
      </c>
      <c r="F204" s="76">
        <v>11.8</v>
      </c>
      <c r="G204" s="77">
        <v>11.111111111111112</v>
      </c>
      <c r="H204" s="76">
        <v>22.08</v>
      </c>
      <c r="I204" s="77">
        <v>36.363636363636367</v>
      </c>
      <c r="J204" s="76">
        <v>28.292682926829269</v>
      </c>
      <c r="K204" s="77">
        <v>22.222222222222221</v>
      </c>
      <c r="L204" s="76">
        <v>10.8</v>
      </c>
      <c r="M204" s="77">
        <v>60.000000000000007</v>
      </c>
      <c r="N204" s="76"/>
      <c r="O204" s="77"/>
      <c r="P204" s="76"/>
      <c r="Q204" s="77"/>
      <c r="R204" s="76"/>
      <c r="S204" s="77"/>
      <c r="T204" s="76"/>
      <c r="U204" s="77"/>
      <c r="V204" s="76">
        <v>74.686968641114973</v>
      </c>
      <c r="W204" s="77">
        <v>21.868809749814925</v>
      </c>
    </row>
    <row r="205" spans="1:23" ht="24" customHeight="1" x14ac:dyDescent="0.15">
      <c r="A205" s="151"/>
      <c r="B205" s="151"/>
      <c r="C205" s="7" t="s">
        <v>48</v>
      </c>
      <c r="D205" s="78">
        <v>13.714285714285714</v>
      </c>
      <c r="E205" s="79">
        <v>61.53846153846154</v>
      </c>
      <c r="F205" s="78">
        <v>64.900000000000006</v>
      </c>
      <c r="G205" s="79">
        <v>61.111111111111114</v>
      </c>
      <c r="H205" s="78">
        <v>11.04</v>
      </c>
      <c r="I205" s="79">
        <v>18.181818181818183</v>
      </c>
      <c r="J205" s="78">
        <v>56.585365853658537</v>
      </c>
      <c r="K205" s="79">
        <v>44.444444444444443</v>
      </c>
      <c r="L205" s="78">
        <v>7.2</v>
      </c>
      <c r="M205" s="79">
        <v>40</v>
      </c>
      <c r="N205" s="78"/>
      <c r="O205" s="79"/>
      <c r="P205" s="78"/>
      <c r="Q205" s="79"/>
      <c r="R205" s="78"/>
      <c r="S205" s="79"/>
      <c r="T205" s="78"/>
      <c r="U205" s="79"/>
      <c r="V205" s="78">
        <v>153.43965156794425</v>
      </c>
      <c r="W205" s="79">
        <v>44.928085973622544</v>
      </c>
    </row>
    <row r="206" spans="1:23" ht="24" customHeight="1" x14ac:dyDescent="0.15">
      <c r="A206" s="151"/>
      <c r="B206" s="151"/>
      <c r="C206" s="7" t="s">
        <v>49</v>
      </c>
      <c r="D206" s="78">
        <v>5.1428571428571423</v>
      </c>
      <c r="E206" s="79">
        <v>23.076923076923077</v>
      </c>
      <c r="F206" s="78">
        <v>11.8</v>
      </c>
      <c r="G206" s="79">
        <v>11.111111111111112</v>
      </c>
      <c r="H206" s="78">
        <v>13.799999999999999</v>
      </c>
      <c r="I206" s="79">
        <v>22.72727272727273</v>
      </c>
      <c r="J206" s="78">
        <v>7.0731707317073171</v>
      </c>
      <c r="K206" s="79">
        <v>5.5555555555555554</v>
      </c>
      <c r="L206" s="78"/>
      <c r="M206" s="79"/>
      <c r="N206" s="78"/>
      <c r="O206" s="79"/>
      <c r="P206" s="78"/>
      <c r="Q206" s="79"/>
      <c r="R206" s="78"/>
      <c r="S206" s="79"/>
      <c r="T206" s="78"/>
      <c r="U206" s="79"/>
      <c r="V206" s="78">
        <v>37.816027874564455</v>
      </c>
      <c r="W206" s="79">
        <v>11.072768571668762</v>
      </c>
    </row>
    <row r="207" spans="1:23" ht="24" customHeight="1" x14ac:dyDescent="0.15">
      <c r="A207" s="151"/>
      <c r="B207" s="151"/>
      <c r="C207" s="7" t="s">
        <v>50</v>
      </c>
      <c r="D207" s="78">
        <v>1.7142857142857142</v>
      </c>
      <c r="E207" s="79">
        <v>7.6923076923076925</v>
      </c>
      <c r="F207" s="78"/>
      <c r="G207" s="79"/>
      <c r="H207" s="78">
        <v>2.76</v>
      </c>
      <c r="I207" s="79">
        <v>4.5454545454545459</v>
      </c>
      <c r="J207" s="78">
        <v>17.682926829268293</v>
      </c>
      <c r="K207" s="79">
        <v>13.888888888888889</v>
      </c>
      <c r="L207" s="78"/>
      <c r="M207" s="79"/>
      <c r="N207" s="78">
        <v>7</v>
      </c>
      <c r="O207" s="79">
        <v>100</v>
      </c>
      <c r="P207" s="78"/>
      <c r="Q207" s="79"/>
      <c r="R207" s="78"/>
      <c r="S207" s="79"/>
      <c r="T207" s="78"/>
      <c r="U207" s="79"/>
      <c r="V207" s="78">
        <v>29.157212543554007</v>
      </c>
      <c r="W207" s="79">
        <v>8.5374134946331779</v>
      </c>
    </row>
    <row r="208" spans="1:23" ht="24" customHeight="1" x14ac:dyDescent="0.15">
      <c r="A208" s="151"/>
      <c r="B208" s="151"/>
      <c r="C208" s="8" t="s">
        <v>51</v>
      </c>
      <c r="D208" s="80"/>
      <c r="E208" s="81"/>
      <c r="F208" s="80">
        <v>17.700000000000003</v>
      </c>
      <c r="G208" s="81">
        <v>16.666666666666668</v>
      </c>
      <c r="H208" s="80">
        <v>11.04</v>
      </c>
      <c r="I208" s="81">
        <v>18.181818181818183</v>
      </c>
      <c r="J208" s="80">
        <v>17.682926829268293</v>
      </c>
      <c r="K208" s="81">
        <v>13.888888888888889</v>
      </c>
      <c r="L208" s="80"/>
      <c r="M208" s="81"/>
      <c r="N208" s="80"/>
      <c r="O208" s="81"/>
      <c r="P208" s="80"/>
      <c r="Q208" s="81"/>
      <c r="R208" s="80"/>
      <c r="S208" s="81"/>
      <c r="T208" s="80"/>
      <c r="U208" s="81"/>
      <c r="V208" s="80">
        <v>46.422926829268292</v>
      </c>
      <c r="W208" s="81">
        <v>13.592922210260582</v>
      </c>
    </row>
    <row r="209" spans="1:23" ht="24" customHeight="1" x14ac:dyDescent="0.15">
      <c r="A209" s="44"/>
      <c r="B209" s="128" t="s">
        <v>16</v>
      </c>
      <c r="C209" s="129"/>
      <c r="D209" s="82">
        <v>22.285714285714285</v>
      </c>
      <c r="E209" s="83">
        <v>100</v>
      </c>
      <c r="F209" s="82">
        <v>106.2</v>
      </c>
      <c r="G209" s="83">
        <v>100.00000000000001</v>
      </c>
      <c r="H209" s="82">
        <v>60.719999999999992</v>
      </c>
      <c r="I209" s="83">
        <v>100.00000000000001</v>
      </c>
      <c r="J209" s="82">
        <v>127.31707317073172</v>
      </c>
      <c r="K209" s="83">
        <v>99.999999999999986</v>
      </c>
      <c r="L209" s="82">
        <v>18</v>
      </c>
      <c r="M209" s="83">
        <v>100</v>
      </c>
      <c r="N209" s="82">
        <v>7</v>
      </c>
      <c r="O209" s="83">
        <v>100</v>
      </c>
      <c r="P209" s="82"/>
      <c r="Q209" s="83"/>
      <c r="R209" s="82"/>
      <c r="S209" s="83"/>
      <c r="T209" s="82"/>
      <c r="U209" s="83"/>
      <c r="V209" s="82">
        <v>341.522787456446</v>
      </c>
      <c r="W209" s="83">
        <v>100</v>
      </c>
    </row>
    <row r="210" spans="1:23" ht="24" customHeight="1" x14ac:dyDescent="0.15">
      <c r="A210" s="43"/>
      <c r="B210" s="159" t="s">
        <v>80</v>
      </c>
      <c r="C210" s="6" t="s">
        <v>47</v>
      </c>
      <c r="D210" s="76"/>
      <c r="E210" s="77"/>
      <c r="F210" s="76">
        <v>99.333333333333329</v>
      </c>
      <c r="G210" s="77">
        <v>33.333333333333329</v>
      </c>
      <c r="H210" s="76"/>
      <c r="I210" s="77"/>
      <c r="J210" s="76">
        <v>35</v>
      </c>
      <c r="K210" s="77">
        <v>11.111111111111111</v>
      </c>
      <c r="L210" s="76">
        <v>4.333333333333333</v>
      </c>
      <c r="M210" s="77">
        <v>16.666666666666668</v>
      </c>
      <c r="N210" s="76">
        <v>8</v>
      </c>
      <c r="O210" s="77">
        <v>66.666666666666657</v>
      </c>
      <c r="P210" s="76"/>
      <c r="Q210" s="77"/>
      <c r="R210" s="76"/>
      <c r="S210" s="77"/>
      <c r="T210" s="76"/>
      <c r="U210" s="77"/>
      <c r="V210" s="76">
        <v>146.66666666666666</v>
      </c>
      <c r="W210" s="77">
        <v>16.858237547892717</v>
      </c>
    </row>
    <row r="211" spans="1:23" ht="24" customHeight="1" x14ac:dyDescent="0.15">
      <c r="A211" s="43"/>
      <c r="B211" s="151"/>
      <c r="C211" s="7" t="s">
        <v>48</v>
      </c>
      <c r="D211" s="78">
        <v>105</v>
      </c>
      <c r="E211" s="79">
        <v>100</v>
      </c>
      <c r="F211" s="78"/>
      <c r="G211" s="79"/>
      <c r="H211" s="78"/>
      <c r="I211" s="79"/>
      <c r="J211" s="78">
        <v>140</v>
      </c>
      <c r="K211" s="79">
        <v>44.444444444444443</v>
      </c>
      <c r="L211" s="78">
        <v>13</v>
      </c>
      <c r="M211" s="79">
        <v>50.000000000000014</v>
      </c>
      <c r="N211" s="78">
        <v>4</v>
      </c>
      <c r="O211" s="79">
        <v>33.333333333333329</v>
      </c>
      <c r="P211" s="78">
        <v>1</v>
      </c>
      <c r="Q211" s="79">
        <v>100</v>
      </c>
      <c r="R211" s="78"/>
      <c r="S211" s="79"/>
      <c r="T211" s="78"/>
      <c r="U211" s="79"/>
      <c r="V211" s="78">
        <v>263</v>
      </c>
      <c r="W211" s="79">
        <v>30.229885057471261</v>
      </c>
    </row>
    <row r="212" spans="1:23" ht="24" customHeight="1" x14ac:dyDescent="0.15">
      <c r="A212" s="43"/>
      <c r="B212" s="151"/>
      <c r="C212" s="7" t="s">
        <v>49</v>
      </c>
      <c r="D212" s="78"/>
      <c r="E212" s="79"/>
      <c r="F212" s="78">
        <v>99.333333333333329</v>
      </c>
      <c r="G212" s="79">
        <v>33.333333333333329</v>
      </c>
      <c r="H212" s="78"/>
      <c r="I212" s="79"/>
      <c r="J212" s="78">
        <v>70</v>
      </c>
      <c r="K212" s="79">
        <v>22.222222222222221</v>
      </c>
      <c r="L212" s="78">
        <v>4.333333333333333</v>
      </c>
      <c r="M212" s="79">
        <v>16.666666666666668</v>
      </c>
      <c r="N212" s="78"/>
      <c r="O212" s="79"/>
      <c r="P212" s="78"/>
      <c r="Q212" s="79"/>
      <c r="R212" s="78"/>
      <c r="S212" s="79"/>
      <c r="T212" s="78"/>
      <c r="U212" s="79"/>
      <c r="V212" s="78">
        <v>173.66666666666666</v>
      </c>
      <c r="W212" s="79">
        <v>19.961685823754788</v>
      </c>
    </row>
    <row r="213" spans="1:23" ht="24" customHeight="1" x14ac:dyDescent="0.15">
      <c r="A213" s="43"/>
      <c r="B213" s="151"/>
      <c r="C213" s="7" t="s">
        <v>50</v>
      </c>
      <c r="D213" s="78"/>
      <c r="E213" s="79"/>
      <c r="F213" s="78"/>
      <c r="G213" s="79"/>
      <c r="H213" s="78">
        <v>113</v>
      </c>
      <c r="I213" s="79">
        <v>100</v>
      </c>
      <c r="J213" s="78"/>
      <c r="K213" s="79"/>
      <c r="L213" s="78">
        <v>4.333333333333333</v>
      </c>
      <c r="M213" s="79">
        <v>16.666666666666668</v>
      </c>
      <c r="N213" s="78"/>
      <c r="O213" s="79"/>
      <c r="P213" s="78"/>
      <c r="Q213" s="79"/>
      <c r="R213" s="78"/>
      <c r="S213" s="79"/>
      <c r="T213" s="78"/>
      <c r="U213" s="79"/>
      <c r="V213" s="78">
        <v>117.33333333333333</v>
      </c>
      <c r="W213" s="79">
        <v>13.486590038314175</v>
      </c>
    </row>
    <row r="214" spans="1:23" ht="24" customHeight="1" x14ac:dyDescent="0.15">
      <c r="A214" s="43"/>
      <c r="B214" s="151"/>
      <c r="C214" s="8" t="s">
        <v>51</v>
      </c>
      <c r="D214" s="80"/>
      <c r="E214" s="81"/>
      <c r="F214" s="80">
        <v>99.333333333333329</v>
      </c>
      <c r="G214" s="81">
        <v>33.333333333333329</v>
      </c>
      <c r="H214" s="80"/>
      <c r="I214" s="81"/>
      <c r="J214" s="80">
        <v>70</v>
      </c>
      <c r="K214" s="81">
        <v>22.222222222222221</v>
      </c>
      <c r="L214" s="80"/>
      <c r="M214" s="81"/>
      <c r="N214" s="80"/>
      <c r="O214" s="81"/>
      <c r="P214" s="80"/>
      <c r="Q214" s="81"/>
      <c r="R214" s="80"/>
      <c r="S214" s="81"/>
      <c r="T214" s="80"/>
      <c r="U214" s="81"/>
      <c r="V214" s="80">
        <v>169.33333333333331</v>
      </c>
      <c r="W214" s="81">
        <v>19.463601532567047</v>
      </c>
    </row>
    <row r="215" spans="1:23" ht="24" customHeight="1" x14ac:dyDescent="0.15">
      <c r="A215" s="43"/>
      <c r="B215" s="128" t="s">
        <v>16</v>
      </c>
      <c r="C215" s="129"/>
      <c r="D215" s="82">
        <v>105</v>
      </c>
      <c r="E215" s="83">
        <v>100</v>
      </c>
      <c r="F215" s="82">
        <v>298</v>
      </c>
      <c r="G215" s="83">
        <v>99.999999999999986</v>
      </c>
      <c r="H215" s="82">
        <v>113</v>
      </c>
      <c r="I215" s="83">
        <v>100</v>
      </c>
      <c r="J215" s="82">
        <v>315</v>
      </c>
      <c r="K215" s="83">
        <v>100</v>
      </c>
      <c r="L215" s="82">
        <v>25.999999999999996</v>
      </c>
      <c r="M215" s="83">
        <v>100.00000000000003</v>
      </c>
      <c r="N215" s="82">
        <v>12</v>
      </c>
      <c r="O215" s="83">
        <v>99.999999999999986</v>
      </c>
      <c r="P215" s="82">
        <v>1</v>
      </c>
      <c r="Q215" s="83">
        <v>100</v>
      </c>
      <c r="R215" s="82"/>
      <c r="S215" s="83"/>
      <c r="T215" s="82"/>
      <c r="U215" s="83"/>
      <c r="V215" s="82">
        <v>870</v>
      </c>
      <c r="W215" s="83">
        <v>100</v>
      </c>
    </row>
    <row r="216" spans="1:23" ht="24" customHeight="1" x14ac:dyDescent="0.15">
      <c r="A216" s="162" t="s">
        <v>57</v>
      </c>
      <c r="B216" s="175"/>
      <c r="C216" s="6" t="s">
        <v>47</v>
      </c>
      <c r="D216" s="76">
        <v>1160.7936507936508</v>
      </c>
      <c r="E216" s="77">
        <v>14.628837994570945</v>
      </c>
      <c r="F216" s="76">
        <v>2420.3354127898392</v>
      </c>
      <c r="G216" s="77">
        <v>11.818867139777437</v>
      </c>
      <c r="H216" s="76">
        <v>680.33297332047573</v>
      </c>
      <c r="I216" s="77">
        <v>6.0288789081157095</v>
      </c>
      <c r="J216" s="76">
        <v>2571.2860848952314</v>
      </c>
      <c r="K216" s="77">
        <v>14.203060733040369</v>
      </c>
      <c r="L216" s="76">
        <v>330.94659769976295</v>
      </c>
      <c r="M216" s="77">
        <v>16.166882502247873</v>
      </c>
      <c r="N216" s="76">
        <v>150.65194753577106</v>
      </c>
      <c r="O216" s="77">
        <v>19.936142022575247</v>
      </c>
      <c r="P216" s="76">
        <v>41.20289855072464</v>
      </c>
      <c r="Q216" s="77">
        <v>27.560467258009787</v>
      </c>
      <c r="R216" s="76">
        <v>4.2222222222222223</v>
      </c>
      <c r="S216" s="77">
        <v>14.84375</v>
      </c>
      <c r="T216" s="76">
        <v>8.85</v>
      </c>
      <c r="U216" s="77">
        <v>20.581395348837209</v>
      </c>
      <c r="V216" s="76">
        <v>7368.6217878076786</v>
      </c>
      <c r="W216" s="77">
        <v>12.114355146753912</v>
      </c>
    </row>
    <row r="217" spans="1:23" ht="24" customHeight="1" x14ac:dyDescent="0.15">
      <c r="A217" s="164"/>
      <c r="B217" s="163"/>
      <c r="C217" s="7" t="s">
        <v>48</v>
      </c>
      <c r="D217" s="78">
        <v>1639.1904761904764</v>
      </c>
      <c r="E217" s="79">
        <v>20.65780761467725</v>
      </c>
      <c r="F217" s="78">
        <v>4280.0803485452661</v>
      </c>
      <c r="G217" s="79">
        <v>20.900285439661591</v>
      </c>
      <c r="H217" s="78">
        <v>2484.558581707588</v>
      </c>
      <c r="I217" s="79">
        <v>22.017311252939589</v>
      </c>
      <c r="J217" s="78">
        <v>5508.6768576951508</v>
      </c>
      <c r="K217" s="79">
        <v>30.428380734509414</v>
      </c>
      <c r="L217" s="78">
        <v>604.77123705547933</v>
      </c>
      <c r="M217" s="79">
        <v>29.54333296722703</v>
      </c>
      <c r="N217" s="78">
        <v>279.45864909026676</v>
      </c>
      <c r="O217" s="79">
        <v>36.981449020947522</v>
      </c>
      <c r="P217" s="78">
        <v>56.550724637681164</v>
      </c>
      <c r="Q217" s="79">
        <v>37.826571664000767</v>
      </c>
      <c r="R217" s="78">
        <v>7.5277777777777777</v>
      </c>
      <c r="S217" s="79">
        <v>26.46484375</v>
      </c>
      <c r="T217" s="78">
        <v>23.2</v>
      </c>
      <c r="U217" s="79">
        <v>53.95348837209302</v>
      </c>
      <c r="V217" s="78">
        <v>14884.014652699689</v>
      </c>
      <c r="W217" s="79">
        <v>24.470008734963073</v>
      </c>
    </row>
    <row r="218" spans="1:23" ht="24" customHeight="1" x14ac:dyDescent="0.15">
      <c r="A218" s="164"/>
      <c r="B218" s="163"/>
      <c r="C218" s="7" t="s">
        <v>49</v>
      </c>
      <c r="D218" s="78">
        <v>1464.5714285714284</v>
      </c>
      <c r="E218" s="79">
        <v>18.45718069305445</v>
      </c>
      <c r="F218" s="78">
        <v>5319.6491980505098</v>
      </c>
      <c r="G218" s="79">
        <v>25.976658759668297</v>
      </c>
      <c r="H218" s="78">
        <v>2963.442261948916</v>
      </c>
      <c r="I218" s="79">
        <v>26.261015192727559</v>
      </c>
      <c r="J218" s="78">
        <v>4532.3068019153388</v>
      </c>
      <c r="K218" s="79">
        <v>25.035187312110558</v>
      </c>
      <c r="L218" s="78">
        <v>485.68276670359433</v>
      </c>
      <c r="M218" s="79">
        <v>23.725810379193085</v>
      </c>
      <c r="N218" s="78">
        <v>124.67189763292706</v>
      </c>
      <c r="O218" s="79">
        <v>16.498138245732541</v>
      </c>
      <c r="P218" s="78">
        <v>25.217391304347824</v>
      </c>
      <c r="Q218" s="79">
        <v>16.867820270466769</v>
      </c>
      <c r="R218" s="78">
        <v>8.0555555555555554</v>
      </c>
      <c r="S218" s="79">
        <v>28.3203125</v>
      </c>
      <c r="T218" s="78">
        <v>10.95</v>
      </c>
      <c r="U218" s="79">
        <v>25.465116279069765</v>
      </c>
      <c r="V218" s="78">
        <v>14934.547301682616</v>
      </c>
      <c r="W218" s="79">
        <v>24.553086747909585</v>
      </c>
    </row>
    <row r="219" spans="1:23" ht="24" customHeight="1" x14ac:dyDescent="0.15">
      <c r="A219" s="164"/>
      <c r="B219" s="163"/>
      <c r="C219" s="7" t="s">
        <v>50</v>
      </c>
      <c r="D219" s="78">
        <v>977.30158730158712</v>
      </c>
      <c r="E219" s="79">
        <v>12.316389379539627</v>
      </c>
      <c r="F219" s="78">
        <v>3713.5630778319301</v>
      </c>
      <c r="G219" s="79">
        <v>18.133895161864324</v>
      </c>
      <c r="H219" s="78">
        <v>2378.4238478846773</v>
      </c>
      <c r="I219" s="79">
        <v>21.076781419378214</v>
      </c>
      <c r="J219" s="78">
        <v>2215.0722365935776</v>
      </c>
      <c r="K219" s="79">
        <v>12.235435679142656</v>
      </c>
      <c r="L219" s="78">
        <v>388.83490196534859</v>
      </c>
      <c r="M219" s="79">
        <v>18.994750864759723</v>
      </c>
      <c r="N219" s="78">
        <v>96.030966260378023</v>
      </c>
      <c r="O219" s="79">
        <v>12.708013492341008</v>
      </c>
      <c r="P219" s="78">
        <v>9.0217391304347814</v>
      </c>
      <c r="Q219" s="79">
        <v>6.0346081140031966</v>
      </c>
      <c r="R219" s="78">
        <v>2.9444444444444446</v>
      </c>
      <c r="S219" s="79">
        <v>10.351562500000002</v>
      </c>
      <c r="T219" s="78"/>
      <c r="U219" s="79"/>
      <c r="V219" s="78">
        <v>9781.1928014123787</v>
      </c>
      <c r="W219" s="79">
        <v>16.080733516713238</v>
      </c>
    </row>
    <row r="220" spans="1:23" ht="24" customHeight="1" x14ac:dyDescent="0.15">
      <c r="A220" s="164"/>
      <c r="B220" s="163"/>
      <c r="C220" s="8" t="s">
        <v>51</v>
      </c>
      <c r="D220" s="80">
        <v>2693.1111111111109</v>
      </c>
      <c r="E220" s="81">
        <v>33.93978431815772</v>
      </c>
      <c r="F220" s="80">
        <v>4744.9456210308663</v>
      </c>
      <c r="G220" s="81">
        <v>23.170293499028364</v>
      </c>
      <c r="H220" s="80">
        <v>2777.8108874218033</v>
      </c>
      <c r="I220" s="81">
        <v>24.616013226838934</v>
      </c>
      <c r="J220" s="80">
        <v>3276.4043396756806</v>
      </c>
      <c r="K220" s="81">
        <v>18.097935541197007</v>
      </c>
      <c r="L220" s="80">
        <v>236.8295238236318</v>
      </c>
      <c r="M220" s="81">
        <v>11.569223286572289</v>
      </c>
      <c r="N220" s="80">
        <v>104.85906310722487</v>
      </c>
      <c r="O220" s="81">
        <v>13.876257218403682</v>
      </c>
      <c r="P220" s="80">
        <v>17.507246376811594</v>
      </c>
      <c r="Q220" s="81">
        <v>11.710532693519458</v>
      </c>
      <c r="R220" s="80">
        <v>5.6944444444444446</v>
      </c>
      <c r="S220" s="81">
        <v>20.019531250000004</v>
      </c>
      <c r="T220" s="80"/>
      <c r="U220" s="81"/>
      <c r="V220" s="80">
        <v>13857.162236991575</v>
      </c>
      <c r="W220" s="81">
        <v>22.781815853660188</v>
      </c>
    </row>
    <row r="221" spans="1:23" ht="24" customHeight="1" thickBot="1" x14ac:dyDescent="0.2">
      <c r="A221" s="137" t="s">
        <v>57</v>
      </c>
      <c r="B221" s="176"/>
      <c r="C221" s="177"/>
      <c r="D221" s="92">
        <v>7934.9682539682544</v>
      </c>
      <c r="E221" s="93">
        <v>100</v>
      </c>
      <c r="F221" s="92">
        <v>20478.57365824841</v>
      </c>
      <c r="G221" s="93">
        <v>100</v>
      </c>
      <c r="H221" s="92">
        <v>11284.568552283459</v>
      </c>
      <c r="I221" s="93">
        <v>100</v>
      </c>
      <c r="J221" s="92">
        <v>18103.746320774979</v>
      </c>
      <c r="K221" s="93">
        <v>100</v>
      </c>
      <c r="L221" s="92">
        <v>2047.0650272478169</v>
      </c>
      <c r="M221" s="93">
        <v>100</v>
      </c>
      <c r="N221" s="92">
        <v>755.67252362656779</v>
      </c>
      <c r="O221" s="93">
        <v>100</v>
      </c>
      <c r="P221" s="92">
        <v>149.50000000000003</v>
      </c>
      <c r="Q221" s="93">
        <v>99.999999999999972</v>
      </c>
      <c r="R221" s="92">
        <v>28.444444444444443</v>
      </c>
      <c r="S221" s="93">
        <v>100</v>
      </c>
      <c r="T221" s="92">
        <v>43</v>
      </c>
      <c r="U221" s="93">
        <v>99.999999999999986</v>
      </c>
      <c r="V221" s="92">
        <v>60825.538780593939</v>
      </c>
      <c r="W221" s="93">
        <v>100</v>
      </c>
    </row>
    <row r="222" spans="1:23" ht="24" customHeight="1" thickTop="1" x14ac:dyDescent="0.15">
      <c r="A222" s="162" t="s">
        <v>22</v>
      </c>
      <c r="B222" s="163"/>
      <c r="C222" s="9" t="s">
        <v>47</v>
      </c>
      <c r="D222" s="88">
        <v>4425.0850518371617</v>
      </c>
      <c r="E222" s="89">
        <v>11.525076580950925</v>
      </c>
      <c r="F222" s="88">
        <v>6257.1235218728525</v>
      </c>
      <c r="G222" s="89">
        <v>8.9117010198755882</v>
      </c>
      <c r="H222" s="88">
        <v>4108.6929299600979</v>
      </c>
      <c r="I222" s="89">
        <v>9.1926215920517738</v>
      </c>
      <c r="J222" s="88">
        <v>11044.508279904325</v>
      </c>
      <c r="K222" s="89">
        <v>16.835292469440795</v>
      </c>
      <c r="L222" s="88">
        <v>2048.2387529637963</v>
      </c>
      <c r="M222" s="89">
        <v>18.479303495648676</v>
      </c>
      <c r="N222" s="88">
        <v>909.92265221864454</v>
      </c>
      <c r="O222" s="89">
        <v>21.066267999314469</v>
      </c>
      <c r="P222" s="88">
        <v>182.87948585231192</v>
      </c>
      <c r="Q222" s="89">
        <v>27.15559849907201</v>
      </c>
      <c r="R222" s="88">
        <v>32.538011695906434</v>
      </c>
      <c r="S222" s="89">
        <v>27.354427641540973</v>
      </c>
      <c r="T222" s="88">
        <v>63.15</v>
      </c>
      <c r="U222" s="89">
        <v>41.437007874015748</v>
      </c>
      <c r="V222" s="88">
        <v>29072.138686305094</v>
      </c>
      <c r="W222" s="89">
        <v>12.357730321629443</v>
      </c>
    </row>
    <row r="223" spans="1:23" ht="24" customHeight="1" x14ac:dyDescent="0.15">
      <c r="A223" s="164"/>
      <c r="B223" s="163"/>
      <c r="C223" s="7" t="s">
        <v>48</v>
      </c>
      <c r="D223" s="78">
        <v>6585.978205037266</v>
      </c>
      <c r="E223" s="79">
        <v>17.153094750577775</v>
      </c>
      <c r="F223" s="78">
        <v>16830.383595509375</v>
      </c>
      <c r="G223" s="79">
        <v>23.970654587318226</v>
      </c>
      <c r="H223" s="78">
        <v>12002.64163839341</v>
      </c>
      <c r="I223" s="79">
        <v>26.854219716007467</v>
      </c>
      <c r="J223" s="78">
        <v>21184.381924326972</v>
      </c>
      <c r="K223" s="79">
        <v>32.291638200797209</v>
      </c>
      <c r="L223" s="78">
        <v>3567.9477145593337</v>
      </c>
      <c r="M223" s="79">
        <v>32.19018709539737</v>
      </c>
      <c r="N223" s="78">
        <v>1462.5382079030448</v>
      </c>
      <c r="O223" s="79">
        <v>33.860264684914434</v>
      </c>
      <c r="P223" s="78">
        <v>176.55717305037956</v>
      </c>
      <c r="Q223" s="79">
        <v>26.216804367873131</v>
      </c>
      <c r="R223" s="78">
        <v>22.661111111111111</v>
      </c>
      <c r="S223" s="79">
        <v>19.051001946864368</v>
      </c>
      <c r="T223" s="78">
        <v>35</v>
      </c>
      <c r="U223" s="79">
        <v>22.965879265091864</v>
      </c>
      <c r="V223" s="78">
        <v>61868.089569890893</v>
      </c>
      <c r="W223" s="79">
        <v>26.298346147450118</v>
      </c>
    </row>
    <row r="224" spans="1:23" ht="24" customHeight="1" x14ac:dyDescent="0.15">
      <c r="A224" s="164"/>
      <c r="B224" s="163"/>
      <c r="C224" s="7" t="s">
        <v>49</v>
      </c>
      <c r="D224" s="78">
        <v>10301.958668532723</v>
      </c>
      <c r="E224" s="79">
        <v>26.831317635202829</v>
      </c>
      <c r="F224" s="78">
        <v>17131.727995332563</v>
      </c>
      <c r="G224" s="79">
        <v>24.39984400412461</v>
      </c>
      <c r="H224" s="78">
        <v>9817.5238805545068</v>
      </c>
      <c r="I224" s="79">
        <v>21.965326575462953</v>
      </c>
      <c r="J224" s="78">
        <v>13974.099658370858</v>
      </c>
      <c r="K224" s="79">
        <v>21.300907997311409</v>
      </c>
      <c r="L224" s="78">
        <v>1966.8780041882326</v>
      </c>
      <c r="M224" s="79">
        <v>17.745263107495038</v>
      </c>
      <c r="N224" s="78">
        <v>683.02970545942276</v>
      </c>
      <c r="O224" s="79">
        <v>15.813307638420603</v>
      </c>
      <c r="P224" s="78">
        <v>114.41282781228433</v>
      </c>
      <c r="Q224" s="79">
        <v>16.989050470772497</v>
      </c>
      <c r="R224" s="78">
        <v>16.734502923976606</v>
      </c>
      <c r="S224" s="79">
        <v>14.068553224125383</v>
      </c>
      <c r="T224" s="78">
        <v>26.45</v>
      </c>
      <c r="U224" s="79">
        <v>17.35564304461942</v>
      </c>
      <c r="V224" s="78">
        <v>54032.815243174562</v>
      </c>
      <c r="W224" s="79">
        <v>22.96779629797658</v>
      </c>
    </row>
    <row r="225" spans="1:23" ht="24" customHeight="1" x14ac:dyDescent="0.15">
      <c r="A225" s="164"/>
      <c r="B225" s="163"/>
      <c r="C225" s="7" t="s">
        <v>50</v>
      </c>
      <c r="D225" s="78">
        <v>5783.473224304108</v>
      </c>
      <c r="E225" s="79">
        <v>15.062980944583401</v>
      </c>
      <c r="F225" s="78">
        <v>10980.938584172683</v>
      </c>
      <c r="G225" s="79">
        <v>15.639589219819694</v>
      </c>
      <c r="H225" s="78">
        <v>7481.9769330794361</v>
      </c>
      <c r="I225" s="79">
        <v>16.739869315794131</v>
      </c>
      <c r="J225" s="78">
        <v>6825.1154238927484</v>
      </c>
      <c r="K225" s="79">
        <v>10.403615207387141</v>
      </c>
      <c r="L225" s="78">
        <v>1611.4260345700618</v>
      </c>
      <c r="M225" s="79">
        <v>14.5383592174111</v>
      </c>
      <c r="N225" s="78">
        <v>587.63083366485819</v>
      </c>
      <c r="O225" s="79">
        <v>13.604660348284089</v>
      </c>
      <c r="P225" s="78">
        <v>87.575310559006198</v>
      </c>
      <c r="Q225" s="79">
        <v>13.003973413904092</v>
      </c>
      <c r="R225" s="78">
        <v>22.751461988304094</v>
      </c>
      <c r="S225" s="79">
        <v>19.126959155178856</v>
      </c>
      <c r="T225" s="78">
        <v>13.9</v>
      </c>
      <c r="U225" s="79">
        <v>9.1207349081364821</v>
      </c>
      <c r="V225" s="78">
        <v>33394.787806231208</v>
      </c>
      <c r="W225" s="79">
        <v>14.195164184871134</v>
      </c>
    </row>
    <row r="226" spans="1:23" ht="24" customHeight="1" x14ac:dyDescent="0.15">
      <c r="A226" s="164"/>
      <c r="B226" s="163"/>
      <c r="C226" s="8" t="s">
        <v>51</v>
      </c>
      <c r="D226" s="80">
        <v>11298.781625725593</v>
      </c>
      <c r="E226" s="81">
        <v>29.427530088685078</v>
      </c>
      <c r="F226" s="80">
        <v>19012.275171378125</v>
      </c>
      <c r="G226" s="81">
        <v>27.078211168861866</v>
      </c>
      <c r="H226" s="80">
        <v>11284.71624947099</v>
      </c>
      <c r="I226" s="81">
        <v>25.247962800683666</v>
      </c>
      <c r="J226" s="80">
        <v>12575.199793901951</v>
      </c>
      <c r="K226" s="81">
        <v>19.168546125063425</v>
      </c>
      <c r="L226" s="80">
        <v>1889.4702796112651</v>
      </c>
      <c r="M226" s="81">
        <v>17.04688708404781</v>
      </c>
      <c r="N226" s="80">
        <v>676.21343618028868</v>
      </c>
      <c r="O226" s="81">
        <v>15.655499329066384</v>
      </c>
      <c r="P226" s="80">
        <v>112.02559955141476</v>
      </c>
      <c r="Q226" s="81">
        <v>16.63457324837827</v>
      </c>
      <c r="R226" s="80">
        <v>24.264619883040936</v>
      </c>
      <c r="S226" s="81">
        <v>20.399058032290416</v>
      </c>
      <c r="T226" s="80">
        <v>13.9</v>
      </c>
      <c r="U226" s="81">
        <v>9.1207349081364821</v>
      </c>
      <c r="V226" s="80">
        <v>56886.846775702666</v>
      </c>
      <c r="W226" s="81">
        <v>24.180963048072726</v>
      </c>
    </row>
    <row r="227" spans="1:23" ht="24" customHeight="1" x14ac:dyDescent="0.15">
      <c r="A227" s="172"/>
      <c r="B227" s="173"/>
      <c r="C227" s="174"/>
      <c r="D227" s="82">
        <v>38395.276775436847</v>
      </c>
      <c r="E227" s="83">
        <v>100</v>
      </c>
      <c r="F227" s="82">
        <v>70212.448868265608</v>
      </c>
      <c r="G227" s="83">
        <v>99.999999999999986</v>
      </c>
      <c r="H227" s="82">
        <v>44695.551631458446</v>
      </c>
      <c r="I227" s="83">
        <v>100</v>
      </c>
      <c r="J227" s="82">
        <v>65603.305080396865</v>
      </c>
      <c r="K227" s="83">
        <v>99.999999999999986</v>
      </c>
      <c r="L227" s="82">
        <v>11083.96078589269</v>
      </c>
      <c r="M227" s="83">
        <v>99.999999999999986</v>
      </c>
      <c r="N227" s="82">
        <v>4319.3348354262598</v>
      </c>
      <c r="O227" s="83">
        <v>99.999999999999986</v>
      </c>
      <c r="P227" s="82">
        <v>673.45039682539675</v>
      </c>
      <c r="Q227" s="83">
        <v>100</v>
      </c>
      <c r="R227" s="82">
        <v>118.94970760233919</v>
      </c>
      <c r="S227" s="83">
        <v>99.999999999999986</v>
      </c>
      <c r="T227" s="82">
        <v>152.4</v>
      </c>
      <c r="U227" s="83">
        <v>100</v>
      </c>
      <c r="V227" s="82">
        <v>235254.67808130442</v>
      </c>
      <c r="W227" s="83">
        <v>100</v>
      </c>
    </row>
    <row r="228" spans="1:23" ht="24" customHeight="1" x14ac:dyDescent="0.15">
      <c r="A228" s="162" t="s">
        <v>152</v>
      </c>
      <c r="B228" s="163"/>
      <c r="C228" s="9" t="s">
        <v>47</v>
      </c>
      <c r="D228" s="88">
        <v>1640.2725603633437</v>
      </c>
      <c r="E228" s="89">
        <v>12.850436268962453</v>
      </c>
      <c r="F228" s="88">
        <v>3040.5780518827969</v>
      </c>
      <c r="G228" s="89">
        <v>10.29249997734798</v>
      </c>
      <c r="H228" s="88">
        <v>2550.7523741317041</v>
      </c>
      <c r="I228" s="89">
        <v>12.117890577464701</v>
      </c>
      <c r="J228" s="88">
        <v>7321.1507085687217</v>
      </c>
      <c r="K228" s="89">
        <v>17.294720262428523</v>
      </c>
      <c r="L228" s="88">
        <v>1856.2443023392275</v>
      </c>
      <c r="M228" s="89">
        <v>22.885189922659489</v>
      </c>
      <c r="N228" s="88">
        <v>934.92656179192443</v>
      </c>
      <c r="O228" s="89">
        <v>31.280414841901379</v>
      </c>
      <c r="P228" s="88">
        <v>175.25304347826085</v>
      </c>
      <c r="Q228" s="89">
        <v>37.472025649739329</v>
      </c>
      <c r="R228" s="88">
        <v>41.616700843016631</v>
      </c>
      <c r="S228" s="89">
        <v>40.46982527507101</v>
      </c>
      <c r="T228" s="88">
        <v>39.963547237076654</v>
      </c>
      <c r="U228" s="89">
        <v>29.524270438263809</v>
      </c>
      <c r="V228" s="88">
        <v>17600.757850636066</v>
      </c>
      <c r="W228" s="89">
        <v>14.980253302568242</v>
      </c>
    </row>
    <row r="229" spans="1:23" ht="24" customHeight="1" x14ac:dyDescent="0.15">
      <c r="A229" s="164"/>
      <c r="B229" s="163"/>
      <c r="C229" s="7" t="s">
        <v>48</v>
      </c>
      <c r="D229" s="78">
        <v>2813.7450116703567</v>
      </c>
      <c r="E229" s="79">
        <v>22.043806513212324</v>
      </c>
      <c r="F229" s="78">
        <v>6858.0327398661302</v>
      </c>
      <c r="G229" s="79">
        <v>23.214763974243372</v>
      </c>
      <c r="H229" s="78">
        <v>6702.2110865956147</v>
      </c>
      <c r="I229" s="79">
        <v>31.840276382015812</v>
      </c>
      <c r="J229" s="78">
        <v>14451.16178524829</v>
      </c>
      <c r="K229" s="79">
        <v>34.137912261585889</v>
      </c>
      <c r="L229" s="78">
        <v>2679.2554453210055</v>
      </c>
      <c r="M229" s="79">
        <v>33.03189652365355</v>
      </c>
      <c r="N229" s="78">
        <v>890.80993371430475</v>
      </c>
      <c r="O229" s="79">
        <v>29.80437759567225</v>
      </c>
      <c r="P229" s="78">
        <v>114.54048309178745</v>
      </c>
      <c r="Q229" s="79">
        <v>24.490666953132827</v>
      </c>
      <c r="R229" s="78">
        <v>30.512326270221006</v>
      </c>
      <c r="S229" s="79">
        <v>29.671465730782696</v>
      </c>
      <c r="T229" s="78">
        <v>56.241488413547238</v>
      </c>
      <c r="U229" s="79">
        <v>41.550088232195534</v>
      </c>
      <c r="V229" s="78">
        <v>34596.510300191265</v>
      </c>
      <c r="W229" s="79">
        <v>29.445577973396588</v>
      </c>
    </row>
    <row r="230" spans="1:23" ht="24" customHeight="1" x14ac:dyDescent="0.15">
      <c r="A230" s="164"/>
      <c r="B230" s="163"/>
      <c r="C230" s="7" t="s">
        <v>49</v>
      </c>
      <c r="D230" s="78">
        <v>2749.0986088668119</v>
      </c>
      <c r="E230" s="79">
        <v>21.537345270538967</v>
      </c>
      <c r="F230" s="78">
        <v>7332.0829722278622</v>
      </c>
      <c r="G230" s="79">
        <v>24.81944634798597</v>
      </c>
      <c r="H230" s="78">
        <v>5309.3143993270578</v>
      </c>
      <c r="I230" s="79">
        <v>25.223025012102191</v>
      </c>
      <c r="J230" s="78">
        <v>9117.1351568097616</v>
      </c>
      <c r="K230" s="79">
        <v>21.537365969973756</v>
      </c>
      <c r="L230" s="78">
        <v>1702.2821193176935</v>
      </c>
      <c r="M230" s="79">
        <v>20.98702716740425</v>
      </c>
      <c r="N230" s="78">
        <v>574.62953198940534</v>
      </c>
      <c r="O230" s="79">
        <v>19.225734807004706</v>
      </c>
      <c r="P230" s="78">
        <v>65.062995169082129</v>
      </c>
      <c r="Q230" s="79">
        <v>13.911554261407945</v>
      </c>
      <c r="R230" s="78">
        <v>4.2409090909090903</v>
      </c>
      <c r="S230" s="79">
        <v>4.1240378607606711</v>
      </c>
      <c r="T230" s="78">
        <v>8.6862745098039227</v>
      </c>
      <c r="U230" s="79">
        <v>6.4172461019806164</v>
      </c>
      <c r="V230" s="78">
        <v>26862.532967308391</v>
      </c>
      <c r="W230" s="79">
        <v>22.863080761282525</v>
      </c>
    </row>
    <row r="231" spans="1:23" ht="24" customHeight="1" x14ac:dyDescent="0.15">
      <c r="A231" s="164"/>
      <c r="B231" s="163"/>
      <c r="C231" s="7" t="s">
        <v>50</v>
      </c>
      <c r="D231" s="78">
        <v>1433.0007773588418</v>
      </c>
      <c r="E231" s="79">
        <v>11.226600753928563</v>
      </c>
      <c r="F231" s="78">
        <v>4134.7840188226737</v>
      </c>
      <c r="G231" s="79">
        <v>13.996438734311953</v>
      </c>
      <c r="H231" s="78">
        <v>2083.1081842450531</v>
      </c>
      <c r="I231" s="79">
        <v>9.8962475909860146</v>
      </c>
      <c r="J231" s="78">
        <v>4914.2552524793873</v>
      </c>
      <c r="K231" s="79">
        <v>11.608922322870288</v>
      </c>
      <c r="L231" s="78">
        <v>1006.5450257537289</v>
      </c>
      <c r="M231" s="79">
        <v>12.40945173598849</v>
      </c>
      <c r="N231" s="78">
        <v>274.91054605768784</v>
      </c>
      <c r="O231" s="79">
        <v>9.1978517634756845</v>
      </c>
      <c r="P231" s="78">
        <v>42.683381642512074</v>
      </c>
      <c r="Q231" s="79">
        <v>9.1264193761304124</v>
      </c>
      <c r="R231" s="78">
        <v>10.708954203691047</v>
      </c>
      <c r="S231" s="79">
        <v>10.413836193717348</v>
      </c>
      <c r="T231" s="78">
        <v>15.405704099821746</v>
      </c>
      <c r="U231" s="79">
        <v>11.381426464391067</v>
      </c>
      <c r="V231" s="78">
        <v>13915.401844663395</v>
      </c>
      <c r="W231" s="79">
        <v>11.843594816148768</v>
      </c>
    </row>
    <row r="232" spans="1:23" ht="24" customHeight="1" x14ac:dyDescent="0.15">
      <c r="A232" s="164"/>
      <c r="B232" s="163"/>
      <c r="C232" s="8" t="s">
        <v>51</v>
      </c>
      <c r="D232" s="80">
        <v>4128.216687945951</v>
      </c>
      <c r="E232" s="81">
        <v>32.341811193357707</v>
      </c>
      <c r="F232" s="80">
        <v>8176.2084797663229</v>
      </c>
      <c r="G232" s="81">
        <v>27.676850966110653</v>
      </c>
      <c r="H232" s="80">
        <v>4404.089174393036</v>
      </c>
      <c r="I232" s="81">
        <v>20.922560437431187</v>
      </c>
      <c r="J232" s="80">
        <v>6528.0064132530806</v>
      </c>
      <c r="K232" s="81">
        <v>15.42107918314159</v>
      </c>
      <c r="L232" s="80">
        <v>866.78911116609038</v>
      </c>
      <c r="M232" s="81">
        <v>10.686434650294244</v>
      </c>
      <c r="N232" s="80">
        <v>313.57944551568443</v>
      </c>
      <c r="O232" s="81">
        <v>10.491620991945965</v>
      </c>
      <c r="P232" s="80">
        <v>70.150434782608684</v>
      </c>
      <c r="Q232" s="81">
        <v>14.999333759589467</v>
      </c>
      <c r="R232" s="80">
        <v>15.755012531328319</v>
      </c>
      <c r="S232" s="81">
        <v>15.320834939668273</v>
      </c>
      <c r="T232" s="80">
        <v>15.061274509803923</v>
      </c>
      <c r="U232" s="81">
        <v>11.126968763168986</v>
      </c>
      <c r="V232" s="80">
        <v>24517.856033863904</v>
      </c>
      <c r="W232" s="81">
        <v>20.867493146603874</v>
      </c>
    </row>
    <row r="233" spans="1:23" ht="24" customHeight="1" x14ac:dyDescent="0.15">
      <c r="A233" s="172"/>
      <c r="B233" s="173"/>
      <c r="C233" s="174"/>
      <c r="D233" s="82">
        <v>12764.333646205299</v>
      </c>
      <c r="E233" s="83">
        <v>100</v>
      </c>
      <c r="F233" s="82">
        <v>29541.686262565807</v>
      </c>
      <c r="G233" s="83">
        <v>100</v>
      </c>
      <c r="H233" s="82">
        <v>21049.475218692485</v>
      </c>
      <c r="I233" s="83">
        <v>100</v>
      </c>
      <c r="J233" s="82">
        <v>42331.709316359222</v>
      </c>
      <c r="K233" s="83">
        <v>100</v>
      </c>
      <c r="L233" s="82">
        <v>8111.1160038977441</v>
      </c>
      <c r="M233" s="83">
        <v>100</v>
      </c>
      <c r="N233" s="82">
        <v>2988.8560190690073</v>
      </c>
      <c r="O233" s="83">
        <v>100</v>
      </c>
      <c r="P233" s="82">
        <v>467.69033816425127</v>
      </c>
      <c r="Q233" s="83">
        <v>100</v>
      </c>
      <c r="R233" s="82">
        <v>102.83390293916609</v>
      </c>
      <c r="S233" s="83">
        <v>100</v>
      </c>
      <c r="T233" s="82">
        <v>135.35828877005346</v>
      </c>
      <c r="U233" s="83">
        <v>100</v>
      </c>
      <c r="V233" s="82">
        <v>117493.05899666302</v>
      </c>
      <c r="W233" s="83">
        <v>100</v>
      </c>
    </row>
    <row r="234" spans="1:23" ht="24" customHeight="1" x14ac:dyDescent="0.15">
      <c r="A234" s="162" t="s">
        <v>81</v>
      </c>
      <c r="B234" s="163"/>
      <c r="C234" s="9" t="s">
        <v>47</v>
      </c>
      <c r="D234" s="88"/>
      <c r="E234" s="94">
        <f>E222-E228</f>
        <v>-1.3253596880115275</v>
      </c>
      <c r="F234" s="88"/>
      <c r="G234" s="94">
        <f>G222-G228</f>
        <v>-1.3807989574723916</v>
      </c>
      <c r="H234" s="88"/>
      <c r="I234" s="94">
        <f>I222-I228</f>
        <v>-2.9252689854129272</v>
      </c>
      <c r="J234" s="88"/>
      <c r="K234" s="94">
        <f>K222-K228</f>
        <v>-0.45942779298772862</v>
      </c>
      <c r="L234" s="88"/>
      <c r="M234" s="94">
        <f>M222-M228</f>
        <v>-4.4058864270108131</v>
      </c>
      <c r="N234" s="88"/>
      <c r="O234" s="94">
        <f>O222-O228</f>
        <v>-10.21414684258691</v>
      </c>
      <c r="P234" s="88"/>
      <c r="Q234" s="94">
        <f>Q222-Q228</f>
        <v>-10.31642715066732</v>
      </c>
      <c r="R234" s="88"/>
      <c r="S234" s="94">
        <f>S222-S228</f>
        <v>-13.115397633530037</v>
      </c>
      <c r="T234" s="88"/>
      <c r="U234" s="94">
        <f>U222-U228</f>
        <v>11.912737435751939</v>
      </c>
      <c r="V234" s="88"/>
      <c r="W234" s="94">
        <f>W222-W228</f>
        <v>-2.6225229809387987</v>
      </c>
    </row>
    <row r="235" spans="1:23" ht="24" customHeight="1" x14ac:dyDescent="0.15">
      <c r="A235" s="164"/>
      <c r="B235" s="163"/>
      <c r="C235" s="7" t="s">
        <v>48</v>
      </c>
      <c r="D235" s="78"/>
      <c r="E235" s="95">
        <f>E223-E229</f>
        <v>-4.8907117626345489</v>
      </c>
      <c r="F235" s="78"/>
      <c r="G235" s="95">
        <f>G223-G229</f>
        <v>0.75589061307485395</v>
      </c>
      <c r="H235" s="78"/>
      <c r="I235" s="95">
        <f>I223-I229</f>
        <v>-4.986056666008345</v>
      </c>
      <c r="J235" s="78"/>
      <c r="K235" s="95">
        <f>K223-K229</f>
        <v>-1.8462740607886801</v>
      </c>
      <c r="L235" s="78"/>
      <c r="M235" s="95">
        <f>M223-M229</f>
        <v>-0.84170942825618056</v>
      </c>
      <c r="N235" s="78"/>
      <c r="O235" s="95">
        <f>O223-O229</f>
        <v>4.0558870892421837</v>
      </c>
      <c r="P235" s="78"/>
      <c r="Q235" s="95">
        <f>Q223-Q229</f>
        <v>1.7261374147403039</v>
      </c>
      <c r="R235" s="78"/>
      <c r="S235" s="95">
        <f>S223-S229</f>
        <v>-10.620463783918328</v>
      </c>
      <c r="T235" s="78"/>
      <c r="U235" s="95">
        <f>U223-U229</f>
        <v>-18.58420896710367</v>
      </c>
      <c r="V235" s="78"/>
      <c r="W235" s="95">
        <f>W223-W229</f>
        <v>-3.14723182594647</v>
      </c>
    </row>
    <row r="236" spans="1:23" ht="24" customHeight="1" x14ac:dyDescent="0.15">
      <c r="A236" s="164"/>
      <c r="B236" s="163"/>
      <c r="C236" s="7" t="s">
        <v>49</v>
      </c>
      <c r="D236" s="78"/>
      <c r="E236" s="95">
        <f>E224-E230</f>
        <v>5.2939723646638619</v>
      </c>
      <c r="F236" s="78"/>
      <c r="G236" s="95">
        <f>G224-G230</f>
        <v>-0.41960234386136008</v>
      </c>
      <c r="H236" s="78"/>
      <c r="I236" s="95">
        <f>I224-I230</f>
        <v>-3.2576984366392381</v>
      </c>
      <c r="J236" s="78"/>
      <c r="K236" s="95">
        <f>K224-K230</f>
        <v>-0.2364579726623468</v>
      </c>
      <c r="L236" s="78"/>
      <c r="M236" s="95">
        <f>M224-M230</f>
        <v>-3.2417640599092117</v>
      </c>
      <c r="N236" s="78"/>
      <c r="O236" s="95">
        <f>O224-O230</f>
        <v>-3.4124271685841023</v>
      </c>
      <c r="P236" s="78"/>
      <c r="Q236" s="95">
        <f>Q224-Q230</f>
        <v>3.0774962093645524</v>
      </c>
      <c r="R236" s="78"/>
      <c r="S236" s="95">
        <f>S224-S230</f>
        <v>9.9445153633647116</v>
      </c>
      <c r="T236" s="78"/>
      <c r="U236" s="95">
        <f>U224-U230</f>
        <v>10.938396942638803</v>
      </c>
      <c r="V236" s="78"/>
      <c r="W236" s="95">
        <f>W224-W230</f>
        <v>0.10471553669405509</v>
      </c>
    </row>
    <row r="237" spans="1:23" ht="24" customHeight="1" x14ac:dyDescent="0.15">
      <c r="A237" s="164"/>
      <c r="B237" s="163"/>
      <c r="C237" s="7" t="s">
        <v>50</v>
      </c>
      <c r="D237" s="78"/>
      <c r="E237" s="95">
        <f>E225-E231</f>
        <v>3.8363801906548378</v>
      </c>
      <c r="F237" s="78"/>
      <c r="G237" s="95">
        <f>G225-G231</f>
        <v>1.643150485507741</v>
      </c>
      <c r="H237" s="78"/>
      <c r="I237" s="95">
        <f>I225-I231</f>
        <v>6.8436217248081164</v>
      </c>
      <c r="J237" s="78"/>
      <c r="K237" s="95">
        <f>K225-K231</f>
        <v>-1.2053071154831478</v>
      </c>
      <c r="L237" s="78"/>
      <c r="M237" s="95">
        <f>M225-M231</f>
        <v>2.1289074814226101</v>
      </c>
      <c r="N237" s="78"/>
      <c r="O237" s="95">
        <f>O225-O231</f>
        <v>4.4068085848084042</v>
      </c>
      <c r="P237" s="78"/>
      <c r="Q237" s="95">
        <f>Q225-Q231</f>
        <v>3.8775540377736792</v>
      </c>
      <c r="R237" s="78"/>
      <c r="S237" s="95">
        <f>S225-S231</f>
        <v>8.713122961461508</v>
      </c>
      <c r="T237" s="78"/>
      <c r="U237" s="95">
        <f>U225-U231</f>
        <v>-2.2606915562545851</v>
      </c>
      <c r="V237" s="78"/>
      <c r="W237" s="95">
        <f>W225-W231</f>
        <v>2.351569368722366</v>
      </c>
    </row>
    <row r="238" spans="1:23" ht="24" customHeight="1" x14ac:dyDescent="0.15">
      <c r="A238" s="164"/>
      <c r="B238" s="163"/>
      <c r="C238" s="8" t="s">
        <v>51</v>
      </c>
      <c r="D238" s="80"/>
      <c r="E238" s="96">
        <f>E226-E232</f>
        <v>-2.9142811046726287</v>
      </c>
      <c r="F238" s="80"/>
      <c r="G238" s="96">
        <f>G226-G232</f>
        <v>-0.59863979724878646</v>
      </c>
      <c r="H238" s="80"/>
      <c r="I238" s="96">
        <f>I226-I232</f>
        <v>4.3254023632524792</v>
      </c>
      <c r="J238" s="80"/>
      <c r="K238" s="96">
        <f>K226-K232</f>
        <v>3.7474669419218358</v>
      </c>
      <c r="L238" s="80"/>
      <c r="M238" s="96">
        <f>M226-M232</f>
        <v>6.3604524337535668</v>
      </c>
      <c r="N238" s="80"/>
      <c r="O238" s="96">
        <f>O226-O232</f>
        <v>5.1638783371204191</v>
      </c>
      <c r="P238" s="80"/>
      <c r="Q238" s="96">
        <f>Q226-Q232</f>
        <v>1.6352394887888035</v>
      </c>
      <c r="R238" s="80"/>
      <c r="S238" s="96">
        <f>S226-S232</f>
        <v>5.0782230926221423</v>
      </c>
      <c r="T238" s="80"/>
      <c r="U238" s="96">
        <f>U226-U232</f>
        <v>-2.0062338550325034</v>
      </c>
      <c r="V238" s="80"/>
      <c r="W238" s="96">
        <f>W226-W232</f>
        <v>3.3134699014688529</v>
      </c>
    </row>
    <row r="239" spans="1:23" ht="24" customHeight="1" x14ac:dyDescent="0.15">
      <c r="A239" s="172"/>
      <c r="B239" s="173"/>
      <c r="C239" s="174"/>
      <c r="D239" s="82"/>
      <c r="E239" s="97" t="s">
        <v>82</v>
      </c>
      <c r="F239" s="82"/>
      <c r="G239" s="97" t="s">
        <v>83</v>
      </c>
      <c r="H239" s="82"/>
      <c r="I239" s="97" t="s">
        <v>84</v>
      </c>
      <c r="J239" s="82"/>
      <c r="K239" s="97" t="s">
        <v>83</v>
      </c>
      <c r="L239" s="82"/>
      <c r="M239" s="97" t="s">
        <v>83</v>
      </c>
      <c r="N239" s="82"/>
      <c r="O239" s="97" t="s">
        <v>85</v>
      </c>
      <c r="P239" s="82"/>
      <c r="Q239" s="97" t="s">
        <v>83</v>
      </c>
      <c r="R239" s="82"/>
      <c r="S239" s="97" t="s">
        <v>86</v>
      </c>
      <c r="T239" s="82"/>
      <c r="U239" s="97" t="s">
        <v>83</v>
      </c>
      <c r="V239" s="82"/>
      <c r="W239" s="97" t="s">
        <v>83</v>
      </c>
    </row>
    <row r="240" spans="1:23" ht="24" customHeight="1" x14ac:dyDescent="0.15">
      <c r="A240" s="162" t="s">
        <v>25</v>
      </c>
      <c r="B240" s="163"/>
      <c r="C240" s="9" t="s">
        <v>47</v>
      </c>
      <c r="D240" s="88">
        <v>3409.3765283003036</v>
      </c>
      <c r="E240" s="89">
        <v>17.789112392149363</v>
      </c>
      <c r="F240" s="88">
        <v>4692.4448549089975</v>
      </c>
      <c r="G240" s="89">
        <v>12.550619938527895</v>
      </c>
      <c r="H240" s="88">
        <v>2959.2728309887125</v>
      </c>
      <c r="I240" s="89">
        <v>14.494186277249916</v>
      </c>
      <c r="J240" s="88">
        <v>12149.845671551251</v>
      </c>
      <c r="K240" s="89">
        <v>22.513230075006284</v>
      </c>
      <c r="L240" s="88">
        <v>2427.0477136703521</v>
      </c>
      <c r="M240" s="89">
        <v>26.942809033881161</v>
      </c>
      <c r="N240" s="88">
        <v>1000.9558914368306</v>
      </c>
      <c r="O240" s="89">
        <v>31.884706404274002</v>
      </c>
      <c r="P240" s="88">
        <v>169.6461095549331</v>
      </c>
      <c r="Q240" s="89">
        <v>34.970793190872421</v>
      </c>
      <c r="R240" s="88">
        <v>38.942720306513408</v>
      </c>
      <c r="S240" s="89">
        <v>34.8698903888708</v>
      </c>
      <c r="T240" s="88">
        <v>65.332826747720361</v>
      </c>
      <c r="U240" s="89">
        <v>39.794558167377389</v>
      </c>
      <c r="V240" s="88">
        <v>26912.865147465614</v>
      </c>
      <c r="W240" s="89">
        <v>18.709416717233744</v>
      </c>
    </row>
    <row r="241" spans="1:23" ht="24" customHeight="1" x14ac:dyDescent="0.15">
      <c r="A241" s="164"/>
      <c r="B241" s="163"/>
      <c r="C241" s="7" t="s">
        <v>48</v>
      </c>
      <c r="D241" s="78">
        <v>5463.2812740837389</v>
      </c>
      <c r="E241" s="79">
        <v>28.505776293078359</v>
      </c>
      <c r="F241" s="78">
        <v>9460.9468268246474</v>
      </c>
      <c r="G241" s="79">
        <v>25.30466559620346</v>
      </c>
      <c r="H241" s="78">
        <v>6361.9833924966597</v>
      </c>
      <c r="I241" s="79">
        <v>31.160280802094345</v>
      </c>
      <c r="J241" s="78">
        <v>17082.544206801704</v>
      </c>
      <c r="K241" s="79">
        <v>31.653344280305596</v>
      </c>
      <c r="L241" s="78">
        <v>2952.3191622235313</v>
      </c>
      <c r="M241" s="79">
        <v>32.773880359593321</v>
      </c>
      <c r="N241" s="78">
        <v>839.95212334854125</v>
      </c>
      <c r="O241" s="79">
        <v>26.756050966612392</v>
      </c>
      <c r="P241" s="78">
        <v>119.183022097728</v>
      </c>
      <c r="Q241" s="79">
        <v>24.56834895051459</v>
      </c>
      <c r="R241" s="78">
        <v>30.473180076628353</v>
      </c>
      <c r="S241" s="79">
        <v>27.2861382232362</v>
      </c>
      <c r="T241" s="78">
        <v>66.901874366767998</v>
      </c>
      <c r="U241" s="79">
        <v>40.750273079035559</v>
      </c>
      <c r="V241" s="78">
        <v>42377.585062319951</v>
      </c>
      <c r="W241" s="79">
        <v>29.460256054366159</v>
      </c>
    </row>
    <row r="242" spans="1:23" ht="24" customHeight="1" x14ac:dyDescent="0.15">
      <c r="A242" s="164"/>
      <c r="B242" s="163"/>
      <c r="C242" s="7" t="s">
        <v>49</v>
      </c>
      <c r="D242" s="78">
        <v>3473.941340083612</v>
      </c>
      <c r="E242" s="79">
        <v>18.125992371188765</v>
      </c>
      <c r="F242" s="78">
        <v>9017.9197638561909</v>
      </c>
      <c r="G242" s="79">
        <v>24.119725876777135</v>
      </c>
      <c r="H242" s="78">
        <v>3505.5334915307299</v>
      </c>
      <c r="I242" s="79">
        <v>17.169709698719732</v>
      </c>
      <c r="J242" s="78">
        <v>10669.805564592096</v>
      </c>
      <c r="K242" s="79">
        <v>19.770768619201295</v>
      </c>
      <c r="L242" s="78">
        <v>1484.840433448263</v>
      </c>
      <c r="M242" s="79">
        <v>16.483306866547892</v>
      </c>
      <c r="N242" s="78">
        <v>487.40903795808146</v>
      </c>
      <c r="O242" s="79">
        <v>15.526052853113001</v>
      </c>
      <c r="P242" s="78">
        <v>89.685418611889204</v>
      </c>
      <c r="Q242" s="79">
        <v>18.487722675995759</v>
      </c>
      <c r="R242" s="78">
        <v>9.5965517241379317</v>
      </c>
      <c r="S242" s="79">
        <v>8.5928950031734104</v>
      </c>
      <c r="T242" s="78">
        <v>17.361347517730497</v>
      </c>
      <c r="U242" s="79">
        <v>10.574885368517844</v>
      </c>
      <c r="V242" s="78">
        <v>28756.09294932273</v>
      </c>
      <c r="W242" s="79">
        <v>19.990800801045538</v>
      </c>
    </row>
    <row r="243" spans="1:23" ht="24" customHeight="1" x14ac:dyDescent="0.15">
      <c r="A243" s="164"/>
      <c r="B243" s="163"/>
      <c r="C243" s="7" t="s">
        <v>50</v>
      </c>
      <c r="D243" s="78">
        <v>3145.0360769628214</v>
      </c>
      <c r="E243" s="79">
        <v>16.409862561688932</v>
      </c>
      <c r="F243" s="78">
        <v>5160.3078550432328</v>
      </c>
      <c r="G243" s="79">
        <v>13.801986950724373</v>
      </c>
      <c r="H243" s="78">
        <v>3071.7407825734008</v>
      </c>
      <c r="I243" s="79">
        <v>15.045041684503651</v>
      </c>
      <c r="J243" s="78">
        <v>5973.2485825792746</v>
      </c>
      <c r="K243" s="79">
        <v>11.068216277815717</v>
      </c>
      <c r="L243" s="78">
        <v>1002.9962981812452</v>
      </c>
      <c r="M243" s="79">
        <v>11.134324871891423</v>
      </c>
      <c r="N243" s="78">
        <v>302.49351139301132</v>
      </c>
      <c r="O243" s="79">
        <v>9.6357061110047528</v>
      </c>
      <c r="P243" s="78">
        <v>49.605975723622784</v>
      </c>
      <c r="Q243" s="79">
        <v>10.225759509683996</v>
      </c>
      <c r="R243" s="78">
        <v>12.696551724137931</v>
      </c>
      <c r="S243" s="79">
        <v>11.368681064205711</v>
      </c>
      <c r="T243" s="78">
        <v>3.84822695035461</v>
      </c>
      <c r="U243" s="79">
        <v>2.3439746730765667</v>
      </c>
      <c r="V243" s="78">
        <v>18721.9738611311</v>
      </c>
      <c r="W243" s="79">
        <v>13.015233005395748</v>
      </c>
    </row>
    <row r="244" spans="1:23" ht="24" customHeight="1" x14ac:dyDescent="0.15">
      <c r="A244" s="164"/>
      <c r="B244" s="163"/>
      <c r="C244" s="8" t="s">
        <v>51</v>
      </c>
      <c r="D244" s="80">
        <v>3673.8883499462613</v>
      </c>
      <c r="E244" s="81">
        <v>19.169256381894588</v>
      </c>
      <c r="F244" s="80">
        <v>9056.5326623160217</v>
      </c>
      <c r="G244" s="81">
        <v>24.22300163776713</v>
      </c>
      <c r="H244" s="80">
        <v>4518.4337554061176</v>
      </c>
      <c r="I244" s="81">
        <v>22.130781537432348</v>
      </c>
      <c r="J244" s="80">
        <v>8092.1369527367633</v>
      </c>
      <c r="K244" s="81">
        <v>14.994440747671065</v>
      </c>
      <c r="L244" s="80">
        <v>1140.9429098582411</v>
      </c>
      <c r="M244" s="81">
        <v>12.665678868086108</v>
      </c>
      <c r="N244" s="80">
        <v>508.48725076409005</v>
      </c>
      <c r="O244" s="81">
        <v>16.19748366499589</v>
      </c>
      <c r="P244" s="80">
        <v>56.987457205104263</v>
      </c>
      <c r="Q244" s="81">
        <v>11.747375672933272</v>
      </c>
      <c r="R244" s="80">
        <v>19.971072796934866</v>
      </c>
      <c r="S244" s="81">
        <v>17.882395320513929</v>
      </c>
      <c r="T244" s="80">
        <v>10.731003039513677</v>
      </c>
      <c r="U244" s="81">
        <v>6.5363087119926426</v>
      </c>
      <c r="V244" s="80">
        <v>27078.111414069048</v>
      </c>
      <c r="W244" s="81">
        <v>18.824293421958803</v>
      </c>
    </row>
    <row r="245" spans="1:23" ht="24" customHeight="1" x14ac:dyDescent="0.15">
      <c r="A245" s="172"/>
      <c r="B245" s="173"/>
      <c r="C245" s="174"/>
      <c r="D245" s="82">
        <v>19165.523569376735</v>
      </c>
      <c r="E245" s="83">
        <v>100</v>
      </c>
      <c r="F245" s="82">
        <v>37388.151962949094</v>
      </c>
      <c r="G245" s="83">
        <v>100</v>
      </c>
      <c r="H245" s="82">
        <v>20416.964252995622</v>
      </c>
      <c r="I245" s="83">
        <v>100</v>
      </c>
      <c r="J245" s="82">
        <v>53967.58097826111</v>
      </c>
      <c r="K245" s="83">
        <v>100</v>
      </c>
      <c r="L245" s="82">
        <v>9008.1465173816414</v>
      </c>
      <c r="M245" s="83">
        <v>100</v>
      </c>
      <c r="N245" s="82">
        <v>3139.2978149005535</v>
      </c>
      <c r="O245" s="83">
        <v>100</v>
      </c>
      <c r="P245" s="82">
        <v>485.10798319327716</v>
      </c>
      <c r="Q245" s="83">
        <v>100</v>
      </c>
      <c r="R245" s="82">
        <v>111.68007662835244</v>
      </c>
      <c r="S245" s="83">
        <v>100</v>
      </c>
      <c r="T245" s="82">
        <v>164.17527862208715</v>
      </c>
      <c r="U245" s="83">
        <v>100</v>
      </c>
      <c r="V245" s="82">
        <v>143846.62843430846</v>
      </c>
      <c r="W245" s="83">
        <v>100</v>
      </c>
    </row>
    <row r="246" spans="1:23" ht="24" customHeight="1" x14ac:dyDescent="0.15">
      <c r="A246" s="162" t="s">
        <v>81</v>
      </c>
      <c r="B246" s="163"/>
      <c r="C246" s="9" t="s">
        <v>47</v>
      </c>
      <c r="D246" s="88"/>
      <c r="E246" s="94">
        <f>E228-E240</f>
        <v>-4.9386761231869105</v>
      </c>
      <c r="F246" s="88"/>
      <c r="G246" s="94">
        <f>G228-G240</f>
        <v>-2.258119961179915</v>
      </c>
      <c r="H246" s="88"/>
      <c r="I246" s="94">
        <f>I228-I240</f>
        <v>-2.3762956997852154</v>
      </c>
      <c r="J246" s="88"/>
      <c r="K246" s="94">
        <f>K228-K240</f>
        <v>-5.2185098125777607</v>
      </c>
      <c r="L246" s="88"/>
      <c r="M246" s="94">
        <f>M228-M240</f>
        <v>-4.0576191112216726</v>
      </c>
      <c r="N246" s="88"/>
      <c r="O246" s="94">
        <f>O228-O240</f>
        <v>-0.60429156237262305</v>
      </c>
      <c r="P246" s="88"/>
      <c r="Q246" s="94">
        <f>Q228-Q240</f>
        <v>2.5012324588669088</v>
      </c>
      <c r="R246" s="88"/>
      <c r="S246" s="94">
        <f>S228-S240</f>
        <v>5.5999348862002094</v>
      </c>
      <c r="T246" s="88"/>
      <c r="U246" s="94">
        <f>U228-U240</f>
        <v>-10.27028772911358</v>
      </c>
      <c r="V246" s="88"/>
      <c r="W246" s="94">
        <f>W228-W240</f>
        <v>-3.7291634146655017</v>
      </c>
    </row>
    <row r="247" spans="1:23" ht="24" customHeight="1" x14ac:dyDescent="0.15">
      <c r="A247" s="164"/>
      <c r="B247" s="163"/>
      <c r="C247" s="7" t="s">
        <v>48</v>
      </c>
      <c r="D247" s="78"/>
      <c r="E247" s="95">
        <f>E229-E241</f>
        <v>-6.4619697798660347</v>
      </c>
      <c r="F247" s="78"/>
      <c r="G247" s="95">
        <f>G229-G241</f>
        <v>-2.0899016219600881</v>
      </c>
      <c r="H247" s="78"/>
      <c r="I247" s="95">
        <f>I229-I241</f>
        <v>0.6799955799214672</v>
      </c>
      <c r="J247" s="78"/>
      <c r="K247" s="95">
        <f>K229-K241</f>
        <v>2.4845679812802928</v>
      </c>
      <c r="L247" s="78"/>
      <c r="M247" s="95">
        <f>M229-M241</f>
        <v>0.25801616406022987</v>
      </c>
      <c r="N247" s="78"/>
      <c r="O247" s="95">
        <f>O229-O241</f>
        <v>3.0483266290598579</v>
      </c>
      <c r="P247" s="78"/>
      <c r="Q247" s="95">
        <f>Q229-Q241</f>
        <v>-7.7681997381763068E-2</v>
      </c>
      <c r="R247" s="78"/>
      <c r="S247" s="95">
        <f>S229-S241</f>
        <v>2.3853275075464957</v>
      </c>
      <c r="T247" s="78"/>
      <c r="U247" s="95">
        <f>U229-U241</f>
        <v>0.79981515315997598</v>
      </c>
      <c r="V247" s="78"/>
      <c r="W247" s="95">
        <f>W229-W241</f>
        <v>-1.4678080969570573E-2</v>
      </c>
    </row>
    <row r="248" spans="1:23" ht="24" customHeight="1" x14ac:dyDescent="0.15">
      <c r="A248" s="164"/>
      <c r="B248" s="163"/>
      <c r="C248" s="7" t="s">
        <v>49</v>
      </c>
      <c r="D248" s="78"/>
      <c r="E248" s="95">
        <f>E230-E242</f>
        <v>3.4113528993502023</v>
      </c>
      <c r="F248" s="78"/>
      <c r="G248" s="95">
        <f>G230-G242</f>
        <v>0.69972047120883474</v>
      </c>
      <c r="H248" s="78"/>
      <c r="I248" s="95">
        <f>I230-I242</f>
        <v>8.0533153133824591</v>
      </c>
      <c r="J248" s="78"/>
      <c r="K248" s="95">
        <f>K230-K242</f>
        <v>1.7665973507724608</v>
      </c>
      <c r="L248" s="78"/>
      <c r="M248" s="95">
        <f>M230-M242</f>
        <v>4.503720300856358</v>
      </c>
      <c r="N248" s="78"/>
      <c r="O248" s="95">
        <f>O230-O242</f>
        <v>3.6996819538917052</v>
      </c>
      <c r="P248" s="78"/>
      <c r="Q248" s="95">
        <f>Q230-Q242</f>
        <v>-4.5761684145878139</v>
      </c>
      <c r="R248" s="78"/>
      <c r="S248" s="95">
        <f>S230-S242</f>
        <v>-4.4688571424127392</v>
      </c>
      <c r="T248" s="78"/>
      <c r="U248" s="95">
        <f>U230-U242</f>
        <v>-4.1576392665372275</v>
      </c>
      <c r="V248" s="78"/>
      <c r="W248" s="95">
        <f>W230-W242</f>
        <v>2.8722799602369875</v>
      </c>
    </row>
    <row r="249" spans="1:23" ht="24" customHeight="1" x14ac:dyDescent="0.15">
      <c r="A249" s="164"/>
      <c r="B249" s="163"/>
      <c r="C249" s="7" t="s">
        <v>50</v>
      </c>
      <c r="D249" s="78"/>
      <c r="E249" s="95">
        <f>E231-E243</f>
        <v>-5.1832618077603687</v>
      </c>
      <c r="F249" s="78"/>
      <c r="G249" s="95">
        <f>G231-G243</f>
        <v>0.19445178358757964</v>
      </c>
      <c r="H249" s="78"/>
      <c r="I249" s="95">
        <f>I231-I243</f>
        <v>-5.1487940935176368</v>
      </c>
      <c r="J249" s="78"/>
      <c r="K249" s="95">
        <f>K231-K243</f>
        <v>0.54070604505457176</v>
      </c>
      <c r="L249" s="78"/>
      <c r="M249" s="95">
        <f>M231-M243</f>
        <v>1.2751268640970679</v>
      </c>
      <c r="N249" s="78"/>
      <c r="O249" s="95">
        <f>O231-O243</f>
        <v>-0.43785434752906838</v>
      </c>
      <c r="P249" s="78"/>
      <c r="Q249" s="95">
        <f>Q231-Q243</f>
        <v>-1.099340133553584</v>
      </c>
      <c r="R249" s="78"/>
      <c r="S249" s="95">
        <f>S231-S243</f>
        <v>-0.95484487048836364</v>
      </c>
      <c r="T249" s="78"/>
      <c r="U249" s="95">
        <f>U231-U243</f>
        <v>9.0374517913145009</v>
      </c>
      <c r="V249" s="78"/>
      <c r="W249" s="95">
        <f>W231-W243</f>
        <v>-1.1716381892469805</v>
      </c>
    </row>
    <row r="250" spans="1:23" ht="24" customHeight="1" x14ac:dyDescent="0.15">
      <c r="A250" s="164"/>
      <c r="B250" s="163"/>
      <c r="C250" s="8" t="s">
        <v>51</v>
      </c>
      <c r="D250" s="80"/>
      <c r="E250" s="96">
        <f>E232-E244</f>
        <v>13.172554811463119</v>
      </c>
      <c r="F250" s="80"/>
      <c r="G250" s="96">
        <f>G232-G244</f>
        <v>3.453849328343523</v>
      </c>
      <c r="H250" s="80"/>
      <c r="I250" s="96">
        <f>I232-I244</f>
        <v>-1.2082211000011611</v>
      </c>
      <c r="J250" s="80"/>
      <c r="K250" s="96">
        <f>K232-K244</f>
        <v>0.42663843547052416</v>
      </c>
      <c r="L250" s="80"/>
      <c r="M250" s="96">
        <f>M232-M244</f>
        <v>-1.9792442177918641</v>
      </c>
      <c r="N250" s="80"/>
      <c r="O250" s="96">
        <f>O232-O244</f>
        <v>-5.7058626730499249</v>
      </c>
      <c r="P250" s="80"/>
      <c r="Q250" s="96">
        <f>Q232-Q244</f>
        <v>3.2519580866561952</v>
      </c>
      <c r="R250" s="80"/>
      <c r="S250" s="96">
        <f>S232-S244</f>
        <v>-2.5615603808456555</v>
      </c>
      <c r="T250" s="80"/>
      <c r="U250" s="96">
        <f>U232-U244</f>
        <v>4.5906600511763429</v>
      </c>
      <c r="V250" s="80"/>
      <c r="W250" s="96">
        <f>W232-W244</f>
        <v>2.0431997246450706</v>
      </c>
    </row>
    <row r="251" spans="1:23" ht="24" customHeight="1" x14ac:dyDescent="0.15">
      <c r="A251" s="172"/>
      <c r="B251" s="173"/>
      <c r="C251" s="174"/>
      <c r="D251" s="82"/>
      <c r="E251" s="97" t="s">
        <v>83</v>
      </c>
      <c r="F251" s="82"/>
      <c r="G251" s="97" t="s">
        <v>83</v>
      </c>
      <c r="H251" s="82"/>
      <c r="I251" s="97" t="s">
        <v>87</v>
      </c>
      <c r="J251" s="82"/>
      <c r="K251" s="97" t="s">
        <v>87</v>
      </c>
      <c r="L251" s="82"/>
      <c r="M251" s="97" t="s">
        <v>87</v>
      </c>
      <c r="N251" s="82"/>
      <c r="O251" s="97" t="s">
        <v>83</v>
      </c>
      <c r="P251" s="82"/>
      <c r="Q251" s="97" t="s">
        <v>83</v>
      </c>
      <c r="R251" s="82"/>
      <c r="S251" s="97" t="s">
        <v>82</v>
      </c>
      <c r="T251" s="82"/>
      <c r="U251" s="97" t="s">
        <v>85</v>
      </c>
      <c r="V251" s="82"/>
      <c r="W251" s="97" t="s">
        <v>85</v>
      </c>
    </row>
    <row r="252" spans="1:23" ht="24" customHeight="1" x14ac:dyDescent="0.15">
      <c r="I252" s="16" t="s">
        <v>23</v>
      </c>
      <c r="J252" s="39" t="s">
        <v>88</v>
      </c>
    </row>
    <row r="253" spans="1:23" ht="24" customHeight="1" x14ac:dyDescent="0.15">
      <c r="J253" s="39" t="s">
        <v>30</v>
      </c>
    </row>
    <row r="254" spans="1:23" ht="24" customHeight="1" x14ac:dyDescent="0.15"/>
  </sheetData>
  <mergeCells count="105">
    <mergeCell ref="A246:B250"/>
    <mergeCell ref="A251:C251"/>
    <mergeCell ref="A228:B232"/>
    <mergeCell ref="A233:C233"/>
    <mergeCell ref="A234:B238"/>
    <mergeCell ref="A239:C239"/>
    <mergeCell ref="A240:B244"/>
    <mergeCell ref="A245:C245"/>
    <mergeCell ref="B210:B214"/>
    <mergeCell ref="B215:C215"/>
    <mergeCell ref="A216:B220"/>
    <mergeCell ref="A221:C221"/>
    <mergeCell ref="A222:B226"/>
    <mergeCell ref="A227:C227"/>
    <mergeCell ref="B197:C197"/>
    <mergeCell ref="B198:B202"/>
    <mergeCell ref="B203:C203"/>
    <mergeCell ref="A204:A208"/>
    <mergeCell ref="B204:B208"/>
    <mergeCell ref="B209:C209"/>
    <mergeCell ref="B179:C179"/>
    <mergeCell ref="B180:B184"/>
    <mergeCell ref="B185:C185"/>
    <mergeCell ref="B186:B190"/>
    <mergeCell ref="B191:C191"/>
    <mergeCell ref="B192:B196"/>
    <mergeCell ref="B161:C161"/>
    <mergeCell ref="B162:B166"/>
    <mergeCell ref="B167:C167"/>
    <mergeCell ref="A168:B172"/>
    <mergeCell ref="A173:C173"/>
    <mergeCell ref="A174:A178"/>
    <mergeCell ref="B174:B178"/>
    <mergeCell ref="B149:C149"/>
    <mergeCell ref="A150:A154"/>
    <mergeCell ref="B150:B154"/>
    <mergeCell ref="B155:C155"/>
    <mergeCell ref="A156:A160"/>
    <mergeCell ref="B156:B160"/>
    <mergeCell ref="B131:C131"/>
    <mergeCell ref="B132:B136"/>
    <mergeCell ref="B137:C137"/>
    <mergeCell ref="B138:B142"/>
    <mergeCell ref="B143:C143"/>
    <mergeCell ref="B144:B148"/>
    <mergeCell ref="B113:C113"/>
    <mergeCell ref="B114:B118"/>
    <mergeCell ref="B119:C119"/>
    <mergeCell ref="B120:B124"/>
    <mergeCell ref="B125:C125"/>
    <mergeCell ref="B126:B130"/>
    <mergeCell ref="B101:C101"/>
    <mergeCell ref="A102:A106"/>
    <mergeCell ref="B102:B106"/>
    <mergeCell ref="B107:C107"/>
    <mergeCell ref="A108:A112"/>
    <mergeCell ref="B108:B112"/>
    <mergeCell ref="B83:C83"/>
    <mergeCell ref="B84:B88"/>
    <mergeCell ref="B89:C89"/>
    <mergeCell ref="B90:B94"/>
    <mergeCell ref="B95:C95"/>
    <mergeCell ref="B96:B100"/>
    <mergeCell ref="A66:A70"/>
    <mergeCell ref="B66:B70"/>
    <mergeCell ref="B71:C71"/>
    <mergeCell ref="B72:B76"/>
    <mergeCell ref="B77:C77"/>
    <mergeCell ref="B78:B82"/>
    <mergeCell ref="B53:C53"/>
    <mergeCell ref="A54:A58"/>
    <mergeCell ref="B54:B58"/>
    <mergeCell ref="B59:C59"/>
    <mergeCell ref="A60:B64"/>
    <mergeCell ref="A65:C65"/>
    <mergeCell ref="B41:C41"/>
    <mergeCell ref="A42:B46"/>
    <mergeCell ref="A47:C47"/>
    <mergeCell ref="A48:A52"/>
    <mergeCell ref="B48:B52"/>
    <mergeCell ref="B17:C17"/>
    <mergeCell ref="B18:B21"/>
    <mergeCell ref="B23:C23"/>
    <mergeCell ref="B24:B28"/>
    <mergeCell ref="B29:C29"/>
    <mergeCell ref="B30:B34"/>
    <mergeCell ref="A6:A10"/>
    <mergeCell ref="B6:B10"/>
    <mergeCell ref="B11:C11"/>
    <mergeCell ref="A12:A16"/>
    <mergeCell ref="B12:B16"/>
    <mergeCell ref="D4:E5"/>
    <mergeCell ref="F4:U4"/>
    <mergeCell ref="B35:C35"/>
    <mergeCell ref="B36:B40"/>
    <mergeCell ref="V4:W5"/>
    <mergeCell ref="A5:B5"/>
    <mergeCell ref="F5:G5"/>
    <mergeCell ref="H5:I5"/>
    <mergeCell ref="J5:K5"/>
    <mergeCell ref="L5:M5"/>
    <mergeCell ref="N5:O5"/>
    <mergeCell ref="P5:Q5"/>
    <mergeCell ref="R5:S5"/>
    <mergeCell ref="T5:U5"/>
  </mergeCells>
  <phoneticPr fontId="4"/>
  <pageMargins left="0.59055118110236227" right="0.59055118110236227" top="0.98425196850393704" bottom="0.98425196850393704" header="0.51181102362204722" footer="0.51181102362204722"/>
  <pageSetup paperSize="9" scale="53" fitToHeight="5" orientation="portrait" r:id="rId1"/>
  <headerFooter alignWithMargins="0"/>
  <rowBreaks count="4" manualBreakCount="4">
    <brk id="53" max="22" man="1"/>
    <brk id="107" max="22" man="1"/>
    <brk id="155" max="22" man="1"/>
    <brk id="203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1">
    <pageSetUpPr fitToPage="1"/>
  </sheetPr>
  <dimension ref="A1:S49"/>
  <sheetViews>
    <sheetView zoomScale="85" zoomScaleNormal="85" workbookViewId="0">
      <selection sqref="A1:S1"/>
    </sheetView>
  </sheetViews>
  <sheetFormatPr defaultColWidth="8.875" defaultRowHeight="13.5" x14ac:dyDescent="0.15"/>
  <cols>
    <col min="1" max="1" width="5.625" style="18" customWidth="1"/>
    <col min="2" max="2" width="17.625" style="18" customWidth="1"/>
    <col min="3" max="3" width="7.625" style="50" customWidth="1"/>
    <col min="4" max="5" width="7.625" style="30" customWidth="1"/>
    <col min="6" max="6" width="7.625" style="50" customWidth="1"/>
    <col min="7" max="8" width="7.625" style="30" customWidth="1"/>
    <col min="9" max="9" width="7.625" style="50" customWidth="1"/>
    <col min="10" max="11" width="7.625" style="30" customWidth="1"/>
    <col min="12" max="19" width="7.625" style="18" customWidth="1"/>
    <col min="20" max="16384" width="8.875" style="18"/>
  </cols>
  <sheetData>
    <row r="1" spans="1:19" ht="17.25" customHeight="1" x14ac:dyDescent="0.15">
      <c r="A1" s="178" t="s">
        <v>89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</row>
    <row r="2" spans="1:19" x14ac:dyDescent="0.15">
      <c r="A2" s="49"/>
    </row>
    <row r="3" spans="1:19" x14ac:dyDescent="0.15">
      <c r="C3" s="26"/>
      <c r="F3" s="26"/>
      <c r="I3" s="26"/>
      <c r="S3" s="51" t="s">
        <v>10</v>
      </c>
    </row>
    <row r="4" spans="1:19" x14ac:dyDescent="0.15">
      <c r="A4" s="20"/>
      <c r="B4" s="31" t="s">
        <v>1</v>
      </c>
      <c r="C4" s="179" t="s">
        <v>153</v>
      </c>
      <c r="D4" s="142"/>
      <c r="E4" s="19"/>
      <c r="F4" s="179" t="s">
        <v>2</v>
      </c>
      <c r="G4" s="142"/>
      <c r="H4" s="19"/>
      <c r="I4" s="179" t="s">
        <v>158</v>
      </c>
      <c r="J4" s="142"/>
      <c r="K4" s="19"/>
      <c r="L4" s="179" t="s">
        <v>157</v>
      </c>
      <c r="M4" s="142"/>
      <c r="N4" s="19"/>
      <c r="O4" s="179" t="s">
        <v>154</v>
      </c>
      <c r="P4" s="142"/>
      <c r="Q4" s="19"/>
      <c r="R4" s="179" t="s">
        <v>156</v>
      </c>
      <c r="S4" s="143"/>
    </row>
    <row r="5" spans="1:19" x14ac:dyDescent="0.15">
      <c r="A5" s="21"/>
      <c r="B5" s="52"/>
      <c r="C5" s="180"/>
      <c r="D5" s="181"/>
      <c r="E5" s="53"/>
      <c r="F5" s="180"/>
      <c r="G5" s="181"/>
      <c r="H5" s="53"/>
      <c r="I5" s="180"/>
      <c r="J5" s="181"/>
      <c r="K5" s="53"/>
      <c r="L5" s="180"/>
      <c r="M5" s="181"/>
      <c r="N5" s="53"/>
      <c r="O5" s="180"/>
      <c r="P5" s="181"/>
      <c r="Q5" s="53"/>
      <c r="R5" s="180"/>
      <c r="S5" s="181"/>
    </row>
    <row r="6" spans="1:19" s="37" customFormat="1" x14ac:dyDescent="0.15">
      <c r="A6" s="54" t="s">
        <v>3</v>
      </c>
      <c r="B6" s="55" t="s">
        <v>38</v>
      </c>
      <c r="C6" s="56"/>
      <c r="D6" s="57"/>
      <c r="E6" s="36" t="s">
        <v>24</v>
      </c>
      <c r="F6" s="56"/>
      <c r="G6" s="57"/>
      <c r="H6" s="36" t="s">
        <v>24</v>
      </c>
      <c r="I6" s="56"/>
      <c r="J6" s="57"/>
      <c r="K6" s="36" t="s">
        <v>155</v>
      </c>
      <c r="L6" s="56"/>
      <c r="M6" s="57"/>
      <c r="N6" s="36" t="s">
        <v>155</v>
      </c>
      <c r="O6" s="56"/>
      <c r="P6" s="57"/>
      <c r="Q6" s="36" t="s">
        <v>155</v>
      </c>
      <c r="R6" s="56"/>
      <c r="S6" s="57"/>
    </row>
    <row r="7" spans="1:19" ht="15" customHeight="1" x14ac:dyDescent="0.15">
      <c r="A7" s="185" t="s">
        <v>90</v>
      </c>
      <c r="B7" s="38" t="s">
        <v>6</v>
      </c>
      <c r="C7" s="98">
        <f>'2-8-1'!V6</f>
        <v>909.95393028024603</v>
      </c>
      <c r="D7" s="99">
        <f>'2-8-1'!W6</f>
        <v>15.771244576992135</v>
      </c>
      <c r="E7" s="22">
        <f>D7-G7</f>
        <v>-25.114887775201407</v>
      </c>
      <c r="F7" s="98">
        <v>1101.3854142189996</v>
      </c>
      <c r="G7" s="99">
        <v>40.886132352193542</v>
      </c>
      <c r="H7" s="22">
        <f>G7-J7</f>
        <v>3.3786919103641608</v>
      </c>
      <c r="I7" s="98">
        <v>1310.5788057291852</v>
      </c>
      <c r="J7" s="99">
        <v>37.507440441829381</v>
      </c>
      <c r="K7" s="22">
        <f>J7-M7</f>
        <v>6.3074404418293817</v>
      </c>
      <c r="L7" s="98">
        <v>1106.5899999999999</v>
      </c>
      <c r="M7" s="99">
        <v>31.2</v>
      </c>
      <c r="N7" s="22">
        <f>M7-P7</f>
        <v>1.0999999999999979</v>
      </c>
      <c r="O7" s="98">
        <v>1321.41</v>
      </c>
      <c r="P7" s="99">
        <v>30.1</v>
      </c>
      <c r="Q7" s="22">
        <f>P7-S7</f>
        <v>-2.5</v>
      </c>
      <c r="R7" s="98">
        <v>1673</v>
      </c>
      <c r="S7" s="99">
        <v>32.6</v>
      </c>
    </row>
    <row r="8" spans="1:19" ht="15" customHeight="1" x14ac:dyDescent="0.15">
      <c r="A8" s="186"/>
      <c r="B8" s="28" t="s">
        <v>91</v>
      </c>
      <c r="C8" s="100">
        <f>'2-8-1'!V7</f>
        <v>2255.0971975393031</v>
      </c>
      <c r="D8" s="101">
        <f>'2-8-1'!W7</f>
        <v>39.085153944363363</v>
      </c>
      <c r="E8" s="23">
        <f>D8-G8</f>
        <v>18.75849943168441</v>
      </c>
      <c r="F8" s="100">
        <v>547.55682458021283</v>
      </c>
      <c r="G8" s="101">
        <v>20.326654512678953</v>
      </c>
      <c r="H8" s="23">
        <f>G8-J8</f>
        <v>-9.9494956233156095</v>
      </c>
      <c r="I8" s="100">
        <v>1057.9042509938317</v>
      </c>
      <c r="J8" s="101">
        <v>30.276150135994563</v>
      </c>
      <c r="K8" s="23">
        <f>J8-M8</f>
        <v>5.2761501359945626</v>
      </c>
      <c r="L8" s="100">
        <v>888.91</v>
      </c>
      <c r="M8" s="101">
        <v>25</v>
      </c>
      <c r="N8" s="23">
        <f>M8-P8</f>
        <v>-6.1000000000000014</v>
      </c>
      <c r="O8" s="100">
        <v>1365.89</v>
      </c>
      <c r="P8" s="101">
        <v>31.1</v>
      </c>
      <c r="Q8" s="23">
        <f>P8-S8</f>
        <v>-1.1999999999999957</v>
      </c>
      <c r="R8" s="100">
        <v>1658</v>
      </c>
      <c r="S8" s="101">
        <v>32.299999999999997</v>
      </c>
    </row>
    <row r="9" spans="1:19" ht="15" customHeight="1" x14ac:dyDescent="0.15">
      <c r="A9" s="186"/>
      <c r="B9" s="28" t="s">
        <v>92</v>
      </c>
      <c r="C9" s="100">
        <f>'2-8-1'!V8</f>
        <v>1090.0185235816814</v>
      </c>
      <c r="D9" s="101">
        <f>'2-8-1'!W8</f>
        <v>18.892108882439938</v>
      </c>
      <c r="E9" s="23">
        <f>D9-G9</f>
        <v>-9.4853831108714814E-2</v>
      </c>
      <c r="F9" s="100">
        <v>511.46837790590268</v>
      </c>
      <c r="G9" s="101">
        <v>18.986962713548653</v>
      </c>
      <c r="H9" s="23">
        <f>G9-J9</f>
        <v>5.8313886995573103</v>
      </c>
      <c r="I9" s="100">
        <v>459.67990022349147</v>
      </c>
      <c r="J9" s="101">
        <v>13.155574013991343</v>
      </c>
      <c r="K9" s="23">
        <f>J9-M9</f>
        <v>-7.0444259860086564</v>
      </c>
      <c r="L9" s="100">
        <v>718.43</v>
      </c>
      <c r="M9" s="101">
        <v>20.2</v>
      </c>
      <c r="N9" s="23">
        <f>M9-P9</f>
        <v>1</v>
      </c>
      <c r="O9" s="100">
        <v>844.71</v>
      </c>
      <c r="P9" s="101">
        <v>19.2</v>
      </c>
      <c r="Q9" s="23">
        <f>P9-S9</f>
        <v>3.0999999999999979</v>
      </c>
      <c r="R9" s="100">
        <v>825</v>
      </c>
      <c r="S9" s="101">
        <v>16.100000000000001</v>
      </c>
    </row>
    <row r="10" spans="1:19" ht="15" customHeight="1" x14ac:dyDescent="0.15">
      <c r="A10" s="186"/>
      <c r="B10" s="28" t="s">
        <v>93</v>
      </c>
      <c r="C10" s="100">
        <f>'2-8-1'!V9</f>
        <v>577.7451264524949</v>
      </c>
      <c r="D10" s="101">
        <f>'2-8-1'!W9</f>
        <v>10.013429679501822</v>
      </c>
      <c r="E10" s="23">
        <f>D10-G10</f>
        <v>0.85978158275501215</v>
      </c>
      <c r="F10" s="100">
        <v>246.57980397379305</v>
      </c>
      <c r="G10" s="101">
        <v>9.1536480967468101</v>
      </c>
      <c r="H10" s="23">
        <f>G10-J10</f>
        <v>-1.6184386095198793</v>
      </c>
      <c r="I10" s="100">
        <v>376.39647932269457</v>
      </c>
      <c r="J10" s="101">
        <v>10.772086706266689</v>
      </c>
      <c r="K10" s="23">
        <f>J10-M10</f>
        <v>-2.7913293733311306E-2</v>
      </c>
      <c r="L10" s="100">
        <v>384.27</v>
      </c>
      <c r="M10" s="101">
        <v>10.8</v>
      </c>
      <c r="N10" s="23">
        <f>M10-P10</f>
        <v>1</v>
      </c>
      <c r="O10" s="100">
        <v>430.28</v>
      </c>
      <c r="P10" s="101">
        <v>9.8000000000000007</v>
      </c>
      <c r="Q10" s="23">
        <f>P10-S10</f>
        <v>0.40000000000000036</v>
      </c>
      <c r="R10" s="100">
        <v>483</v>
      </c>
      <c r="S10" s="101">
        <v>9.4</v>
      </c>
    </row>
    <row r="11" spans="1:19" ht="15" customHeight="1" x14ac:dyDescent="0.15">
      <c r="A11" s="186"/>
      <c r="B11" s="28" t="s">
        <v>8</v>
      </c>
      <c r="C11" s="102">
        <f>'2-8-1'!V10</f>
        <v>936.88796081111877</v>
      </c>
      <c r="D11" s="103">
        <f>'2-8-1'!W10</f>
        <v>16.238062916702745</v>
      </c>
      <c r="E11" s="24">
        <f>D11-G11</f>
        <v>5.5914605918706979</v>
      </c>
      <c r="F11" s="102">
        <v>286.79681439545618</v>
      </c>
      <c r="G11" s="103">
        <v>10.646602324832047</v>
      </c>
      <c r="H11" s="24">
        <f>G11-J11</f>
        <v>2.3578536229140319</v>
      </c>
      <c r="I11" s="102">
        <v>289.62409182777105</v>
      </c>
      <c r="J11" s="103">
        <v>8.2887487019180153</v>
      </c>
      <c r="K11" s="24">
        <f>J11-M11</f>
        <v>-4.411251298081984</v>
      </c>
      <c r="L11" s="102">
        <v>452.3</v>
      </c>
      <c r="M11" s="103">
        <v>12.7</v>
      </c>
      <c r="N11" s="24">
        <f>M11-P11</f>
        <v>2.7999999999999989</v>
      </c>
      <c r="O11" s="102">
        <v>434.01</v>
      </c>
      <c r="P11" s="103">
        <v>9.9</v>
      </c>
      <c r="Q11" s="24">
        <f>P11-S11</f>
        <v>0.30000000000000071</v>
      </c>
      <c r="R11" s="102">
        <v>493</v>
      </c>
      <c r="S11" s="103">
        <v>9.6</v>
      </c>
    </row>
    <row r="12" spans="1:19" ht="15" customHeight="1" x14ac:dyDescent="0.15">
      <c r="A12" s="187"/>
      <c r="B12" s="29" t="s">
        <v>16</v>
      </c>
      <c r="C12" s="104">
        <f>'2-8-1'!V11</f>
        <v>5769.7027386648442</v>
      </c>
      <c r="D12" s="105">
        <f>'2-8-1'!W11</f>
        <v>100.00000000000001</v>
      </c>
      <c r="E12" s="58" t="s">
        <v>94</v>
      </c>
      <c r="F12" s="104">
        <v>2693.7872350743642</v>
      </c>
      <c r="G12" s="105">
        <v>100</v>
      </c>
      <c r="H12" s="58" t="s">
        <v>95</v>
      </c>
      <c r="I12" s="104">
        <v>3494.1835280969744</v>
      </c>
      <c r="J12" s="105">
        <v>100</v>
      </c>
      <c r="K12" s="58" t="s">
        <v>4</v>
      </c>
      <c r="L12" s="104">
        <v>3550.49</v>
      </c>
      <c r="M12" s="105">
        <v>100</v>
      </c>
      <c r="N12" s="58" t="s">
        <v>4</v>
      </c>
      <c r="O12" s="104">
        <v>4396.3100000000004</v>
      </c>
      <c r="P12" s="105">
        <v>100</v>
      </c>
      <c r="Q12" s="58" t="s">
        <v>4</v>
      </c>
      <c r="R12" s="104">
        <v>5133</v>
      </c>
      <c r="S12" s="105">
        <v>100</v>
      </c>
    </row>
    <row r="13" spans="1:19" ht="15" customHeight="1" x14ac:dyDescent="0.15">
      <c r="A13" s="188" t="s">
        <v>96</v>
      </c>
      <c r="B13" s="38" t="s">
        <v>6</v>
      </c>
      <c r="C13" s="98">
        <f>'2-8-1'!V42</f>
        <v>5127.63649859005</v>
      </c>
      <c r="D13" s="99">
        <f>'2-8-1'!W42</f>
        <v>16.020773343480137</v>
      </c>
      <c r="E13" s="22">
        <f>D13-G13</f>
        <v>-3.815207952270395</v>
      </c>
      <c r="F13" s="98">
        <v>4968.8523903167788</v>
      </c>
      <c r="G13" s="99">
        <v>19.835981295750532</v>
      </c>
      <c r="H13" s="22">
        <f>G13-J13</f>
        <v>-1.8410566507220878</v>
      </c>
      <c r="I13" s="98">
        <v>7160.6846030830584</v>
      </c>
      <c r="J13" s="99">
        <v>21.67703794647262</v>
      </c>
      <c r="K13" s="22">
        <f>J13-M13</f>
        <v>3.877037946472619</v>
      </c>
      <c r="L13" s="98">
        <v>5915.16</v>
      </c>
      <c r="M13" s="99">
        <v>17.8</v>
      </c>
      <c r="N13" s="22">
        <f>M13-P13</f>
        <v>-2.5999999999999979</v>
      </c>
      <c r="O13" s="98">
        <v>7865.75</v>
      </c>
      <c r="P13" s="99">
        <v>20.399999999999999</v>
      </c>
      <c r="Q13" s="22">
        <f>P13-S13</f>
        <v>-0.70000000000000284</v>
      </c>
      <c r="R13" s="98">
        <v>9895</v>
      </c>
      <c r="S13" s="99">
        <v>21.1</v>
      </c>
    </row>
    <row r="14" spans="1:19" ht="15" customHeight="1" x14ac:dyDescent="0.15">
      <c r="A14" s="189"/>
      <c r="B14" s="28" t="s">
        <v>91</v>
      </c>
      <c r="C14" s="100">
        <f>'2-8-1'!V43</f>
        <v>8055.0961095122439</v>
      </c>
      <c r="D14" s="101">
        <f>'2-8-1'!W43</f>
        <v>25.167320083225281</v>
      </c>
      <c r="E14" s="23">
        <f>D14-G14</f>
        <v>-2.3588536960778725</v>
      </c>
      <c r="F14" s="100">
        <v>6895.2219877756461</v>
      </c>
      <c r="G14" s="101">
        <v>27.526173779303154</v>
      </c>
      <c r="H14" s="23">
        <f>G14-J14</f>
        <v>-0.69619525976464658</v>
      </c>
      <c r="I14" s="100">
        <v>9322.8366319977777</v>
      </c>
      <c r="J14" s="101">
        <v>28.2223690390678</v>
      </c>
      <c r="K14" s="23">
        <f>J14-M14</f>
        <v>-4.077630960932197</v>
      </c>
      <c r="L14" s="100">
        <v>10700</v>
      </c>
      <c r="M14" s="101">
        <v>32.299999999999997</v>
      </c>
      <c r="N14" s="23">
        <f>M14-P14</f>
        <v>2.4999999999999964</v>
      </c>
      <c r="O14" s="100">
        <v>11451.13</v>
      </c>
      <c r="P14" s="101">
        <v>29.8</v>
      </c>
      <c r="Q14" s="23">
        <f>P14-S14</f>
        <v>-2.9999999999999964</v>
      </c>
      <c r="R14" s="100">
        <v>15416</v>
      </c>
      <c r="S14" s="101">
        <v>32.799999999999997</v>
      </c>
    </row>
    <row r="15" spans="1:19" ht="15" customHeight="1" x14ac:dyDescent="0.15">
      <c r="A15" s="189"/>
      <c r="B15" s="28" t="s">
        <v>92</v>
      </c>
      <c r="C15" s="100">
        <f>'2-8-1'!V44</f>
        <v>5322.0051751798628</v>
      </c>
      <c r="D15" s="101">
        <f>'2-8-1'!W44</f>
        <v>16.628058300901323</v>
      </c>
      <c r="E15" s="23">
        <f>D15-G15</f>
        <v>-3.0632318862196222</v>
      </c>
      <c r="F15" s="100">
        <v>4932.6077120095988</v>
      </c>
      <c r="G15" s="101">
        <v>19.691290187120945</v>
      </c>
      <c r="H15" s="23">
        <f>G15-J15</f>
        <v>1.0143294677244086</v>
      </c>
      <c r="I15" s="100">
        <v>6169.6540544891459</v>
      </c>
      <c r="J15" s="101">
        <v>18.676960719396536</v>
      </c>
      <c r="K15" s="23">
        <f>J15-M15</f>
        <v>-0.12303928060346436</v>
      </c>
      <c r="L15" s="100">
        <v>6219.63</v>
      </c>
      <c r="M15" s="101">
        <v>18.8</v>
      </c>
      <c r="N15" s="23">
        <f>M15-P15</f>
        <v>-0.59999999999999787</v>
      </c>
      <c r="O15" s="100">
        <v>7452.48</v>
      </c>
      <c r="P15" s="101">
        <v>19.399999999999999</v>
      </c>
      <c r="Q15" s="23">
        <f>P15-S15</f>
        <v>0.29999999999999716</v>
      </c>
      <c r="R15" s="100">
        <v>8955</v>
      </c>
      <c r="S15" s="101">
        <v>19.100000000000001</v>
      </c>
    </row>
    <row r="16" spans="1:19" ht="15" customHeight="1" x14ac:dyDescent="0.15">
      <c r="A16" s="189"/>
      <c r="B16" s="28" t="s">
        <v>93</v>
      </c>
      <c r="C16" s="100">
        <f>'2-8-1'!V45</f>
        <v>4133.3215850120696</v>
      </c>
      <c r="D16" s="101">
        <f>'2-8-1'!W45</f>
        <v>12.914138568012909</v>
      </c>
      <c r="E16" s="23">
        <f>D16-G16</f>
        <v>0.42062578647437654</v>
      </c>
      <c r="F16" s="100">
        <v>3129.586579177711</v>
      </c>
      <c r="G16" s="101">
        <v>12.493512781538533</v>
      </c>
      <c r="H16" s="23">
        <f>G16-J16</f>
        <v>2.9154958934116806</v>
      </c>
      <c r="I16" s="100">
        <v>3163.9543293801325</v>
      </c>
      <c r="J16" s="101">
        <v>9.5780168881268519</v>
      </c>
      <c r="K16" s="23">
        <f>J16-M16</f>
        <v>-2.3219831118731484</v>
      </c>
      <c r="L16" s="100">
        <v>3943.41</v>
      </c>
      <c r="M16" s="101">
        <v>11.9</v>
      </c>
      <c r="N16" s="23">
        <f>M16-P16</f>
        <v>-1</v>
      </c>
      <c r="O16" s="100">
        <v>4966.43</v>
      </c>
      <c r="P16" s="101">
        <v>12.9</v>
      </c>
      <c r="Q16" s="23">
        <f>P16-S16</f>
        <v>1.2000000000000011</v>
      </c>
      <c r="R16" s="100">
        <v>5503</v>
      </c>
      <c r="S16" s="101">
        <v>11.7</v>
      </c>
    </row>
    <row r="17" spans="1:19" ht="15" customHeight="1" x14ac:dyDescent="0.15">
      <c r="A17" s="189"/>
      <c r="B17" s="28" t="s">
        <v>8</v>
      </c>
      <c r="C17" s="102">
        <f>'2-8-1'!V46</f>
        <v>9368.114045780123</v>
      </c>
      <c r="D17" s="103">
        <f>'2-8-1'!W46</f>
        <v>29.269709704380347</v>
      </c>
      <c r="E17" s="24">
        <f>D17-G17</f>
        <v>8.8166677480935292</v>
      </c>
      <c r="F17" s="102">
        <v>5123.4241905398922</v>
      </c>
      <c r="G17" s="103">
        <v>20.453041956286818</v>
      </c>
      <c r="H17" s="24">
        <f>G17-J17</f>
        <v>-1.3925734506493619</v>
      </c>
      <c r="I17" s="102">
        <v>7216.3716406086214</v>
      </c>
      <c r="J17" s="103">
        <v>21.845615406936179</v>
      </c>
      <c r="K17" s="24">
        <f>J17-M17</f>
        <v>2.6456154069361801</v>
      </c>
      <c r="L17" s="102">
        <v>6366.54</v>
      </c>
      <c r="M17" s="103">
        <v>19.2</v>
      </c>
      <c r="N17" s="24">
        <f>M17-P17</f>
        <v>1.6999999999999993</v>
      </c>
      <c r="O17" s="102">
        <v>6728.93</v>
      </c>
      <c r="P17" s="103">
        <v>17.5</v>
      </c>
      <c r="Q17" s="24">
        <f>P17-S17</f>
        <v>2.0999999999999996</v>
      </c>
      <c r="R17" s="102">
        <v>7228</v>
      </c>
      <c r="S17" s="103">
        <v>15.4</v>
      </c>
    </row>
    <row r="18" spans="1:19" ht="15" customHeight="1" x14ac:dyDescent="0.15">
      <c r="A18" s="190"/>
      <c r="B18" s="29" t="s">
        <v>16</v>
      </c>
      <c r="C18" s="104">
        <f>'2-8-1'!V47</f>
        <v>32006.17341407435</v>
      </c>
      <c r="D18" s="105">
        <f>'2-8-1'!W47</f>
        <v>100</v>
      </c>
      <c r="E18" s="58" t="s">
        <v>97</v>
      </c>
      <c r="F18" s="104">
        <v>25049.692859819632</v>
      </c>
      <c r="G18" s="105">
        <v>100</v>
      </c>
      <c r="H18" s="58" t="s">
        <v>97</v>
      </c>
      <c r="I18" s="104">
        <v>33033.50125955874</v>
      </c>
      <c r="J18" s="105">
        <v>100</v>
      </c>
      <c r="K18" s="58" t="s">
        <v>4</v>
      </c>
      <c r="L18" s="104">
        <v>33144.74</v>
      </c>
      <c r="M18" s="105">
        <v>100</v>
      </c>
      <c r="N18" s="58" t="s">
        <v>4</v>
      </c>
      <c r="O18" s="104">
        <v>38464.720000000001</v>
      </c>
      <c r="P18" s="105">
        <v>100</v>
      </c>
      <c r="Q18" s="58" t="s">
        <v>4</v>
      </c>
      <c r="R18" s="104">
        <v>46997</v>
      </c>
      <c r="S18" s="105">
        <v>100</v>
      </c>
    </row>
    <row r="19" spans="1:19" ht="15" customHeight="1" x14ac:dyDescent="0.15">
      <c r="A19" s="188" t="s">
        <v>98</v>
      </c>
      <c r="B19" s="38" t="s">
        <v>6</v>
      </c>
      <c r="C19" s="98">
        <f>'2-8-1'!V48</f>
        <v>6509.0594858055838</v>
      </c>
      <c r="D19" s="99">
        <f>'2-8-1'!W48</f>
        <v>17.64174340905781</v>
      </c>
      <c r="E19" s="22">
        <f>D19-G19</f>
        <v>-9.5640352010807916</v>
      </c>
      <c r="F19" s="98">
        <v>4169.4198843343484</v>
      </c>
      <c r="G19" s="99">
        <v>27.205778610138601</v>
      </c>
      <c r="H19" s="22">
        <f>G19-J19</f>
        <v>-5.016026962453445</v>
      </c>
      <c r="I19" s="98">
        <v>6670.8133856339746</v>
      </c>
      <c r="J19" s="99">
        <v>32.221805572592046</v>
      </c>
      <c r="K19" s="22">
        <f>J19-M19</f>
        <v>6.3218055725920479</v>
      </c>
      <c r="L19" s="98">
        <v>5422.43</v>
      </c>
      <c r="M19" s="99">
        <v>25.9</v>
      </c>
      <c r="N19" s="22">
        <f>M19-P19</f>
        <v>-4.6000000000000014</v>
      </c>
      <c r="O19" s="98">
        <v>6654.54</v>
      </c>
      <c r="P19" s="99">
        <v>30.5</v>
      </c>
      <c r="Q19" s="22">
        <f>P19-S19</f>
        <v>3.3000000000000007</v>
      </c>
      <c r="R19" s="98">
        <v>6880</v>
      </c>
      <c r="S19" s="99">
        <v>27.2</v>
      </c>
    </row>
    <row r="20" spans="1:19" ht="15" customHeight="1" x14ac:dyDescent="0.15">
      <c r="A20" s="189"/>
      <c r="B20" s="28" t="s">
        <v>91</v>
      </c>
      <c r="C20" s="100">
        <f>'2-8-1'!V49</f>
        <v>9154.4753777680271</v>
      </c>
      <c r="D20" s="101">
        <f>'2-8-1'!W49</f>
        <v>24.811711432551643</v>
      </c>
      <c r="E20" s="23">
        <f>D20-G20</f>
        <v>-6.2464076464345908</v>
      </c>
      <c r="F20" s="100">
        <v>4759.8100798222104</v>
      </c>
      <c r="G20" s="101">
        <v>31.058119078986234</v>
      </c>
      <c r="H20" s="23">
        <f>G20-J20</f>
        <v>10.138967805402793</v>
      </c>
      <c r="I20" s="100">
        <v>4330.8483758781695</v>
      </c>
      <c r="J20" s="101">
        <v>20.919151273583442</v>
      </c>
      <c r="K20" s="23">
        <f>J20-M20</f>
        <v>-1.9808487264165571</v>
      </c>
      <c r="L20" s="100">
        <v>4787.1000000000004</v>
      </c>
      <c r="M20" s="101">
        <v>22.9</v>
      </c>
      <c r="N20" s="23">
        <f>M20-P20</f>
        <v>2.8999999999999986</v>
      </c>
      <c r="O20" s="100">
        <v>4373.43</v>
      </c>
      <c r="P20" s="101">
        <v>20</v>
      </c>
      <c r="Q20" s="23">
        <f>P20-S20</f>
        <v>-4.5</v>
      </c>
      <c r="R20" s="100">
        <v>6181</v>
      </c>
      <c r="S20" s="101">
        <v>24.5</v>
      </c>
    </row>
    <row r="21" spans="1:19" ht="15" customHeight="1" x14ac:dyDescent="0.15">
      <c r="A21" s="189"/>
      <c r="B21" s="28" t="s">
        <v>92</v>
      </c>
      <c r="C21" s="100">
        <f>'2-8-1'!V50</f>
        <v>5381.8629248851566</v>
      </c>
      <c r="D21" s="101">
        <f>'2-8-1'!W50</f>
        <v>14.586661097597039</v>
      </c>
      <c r="E21" s="23">
        <f>D21-G21</f>
        <v>-2.1952374008119886</v>
      </c>
      <c r="F21" s="100">
        <v>2571.9087955112518</v>
      </c>
      <c r="G21" s="101">
        <v>16.781898498409028</v>
      </c>
      <c r="H21" s="23">
        <f>G21-J21</f>
        <v>2.8438597595888826</v>
      </c>
      <c r="I21" s="100">
        <v>2885.5631686727597</v>
      </c>
      <c r="J21" s="101">
        <v>13.938038738820145</v>
      </c>
      <c r="K21" s="23">
        <f>J21-M21</f>
        <v>-4.4619612611798534</v>
      </c>
      <c r="L21" s="100">
        <v>3856.43</v>
      </c>
      <c r="M21" s="101">
        <v>18.399999999999999</v>
      </c>
      <c r="N21" s="23">
        <f>M21-P21</f>
        <v>3.7999999999999989</v>
      </c>
      <c r="O21" s="100">
        <v>3185.44</v>
      </c>
      <c r="P21" s="101">
        <v>14.6</v>
      </c>
      <c r="Q21" s="23">
        <f>P21-S21</f>
        <v>-0.30000000000000071</v>
      </c>
      <c r="R21" s="100">
        <v>3766</v>
      </c>
      <c r="S21" s="101">
        <v>14.9</v>
      </c>
    </row>
    <row r="22" spans="1:19" ht="15" customHeight="1" x14ac:dyDescent="0.15">
      <c r="A22" s="189"/>
      <c r="B22" s="28" t="s">
        <v>93</v>
      </c>
      <c r="C22" s="100">
        <f>'2-8-1'!V51</f>
        <v>3399.8063915314369</v>
      </c>
      <c r="D22" s="101">
        <f>'2-8-1'!W51</f>
        <v>9.2146203504006241</v>
      </c>
      <c r="E22" s="23">
        <f>D22-G22</f>
        <v>1.7651575895931177</v>
      </c>
      <c r="F22" s="100">
        <v>1141.6669453799113</v>
      </c>
      <c r="G22" s="101">
        <v>7.4494627608075064</v>
      </c>
      <c r="H22" s="23">
        <f>G22-J22</f>
        <v>-5.7201477526422408</v>
      </c>
      <c r="I22" s="100">
        <v>2726.4770715218283</v>
      </c>
      <c r="J22" s="101">
        <v>13.169610513449747</v>
      </c>
      <c r="K22" s="23">
        <f>J22-M22</f>
        <v>-0.3303894865502528</v>
      </c>
      <c r="L22" s="100">
        <v>2831.23</v>
      </c>
      <c r="M22" s="101">
        <v>13.5</v>
      </c>
      <c r="N22" s="23">
        <f>M22-P22</f>
        <v>0.30000000000000071</v>
      </c>
      <c r="O22" s="100">
        <v>2891.23</v>
      </c>
      <c r="P22" s="101">
        <v>13.2</v>
      </c>
      <c r="Q22" s="23">
        <f>P22-S22</f>
        <v>2</v>
      </c>
      <c r="R22" s="100">
        <v>2842</v>
      </c>
      <c r="S22" s="101">
        <v>11.2</v>
      </c>
    </row>
    <row r="23" spans="1:19" ht="15" customHeight="1" x14ac:dyDescent="0.15">
      <c r="A23" s="189"/>
      <c r="B23" s="28" t="s">
        <v>8</v>
      </c>
      <c r="C23" s="102">
        <f>'2-8-1'!V52</f>
        <v>12450.579501250915</v>
      </c>
      <c r="D23" s="103">
        <f>'2-8-1'!W52</f>
        <v>33.745263710392869</v>
      </c>
      <c r="E23" s="24">
        <f>D23-G23</f>
        <v>16.240522658734243</v>
      </c>
      <c r="F23" s="102">
        <v>2682.6879854014001</v>
      </c>
      <c r="G23" s="103">
        <v>17.504741051658627</v>
      </c>
      <c r="H23" s="24">
        <f>G23-J23</f>
        <v>-2.2466528498960052</v>
      </c>
      <c r="I23" s="102">
        <v>4089.0899961078985</v>
      </c>
      <c r="J23" s="103">
        <v>19.751393901554632</v>
      </c>
      <c r="K23" s="24">
        <f>J23-M23</f>
        <v>0.55139390155463275</v>
      </c>
      <c r="L23" s="102">
        <v>4026.3</v>
      </c>
      <c r="M23" s="103">
        <v>19.2</v>
      </c>
      <c r="N23" s="24">
        <f>M23-P23</f>
        <v>-2.4000000000000021</v>
      </c>
      <c r="O23" s="102">
        <v>4716.22</v>
      </c>
      <c r="P23" s="103">
        <v>21.6</v>
      </c>
      <c r="Q23" s="24">
        <f>P23-S23</f>
        <v>-0.5</v>
      </c>
      <c r="R23" s="102">
        <v>5594</v>
      </c>
      <c r="S23" s="103">
        <v>22.1</v>
      </c>
    </row>
    <row r="24" spans="1:19" ht="15" customHeight="1" x14ac:dyDescent="0.15">
      <c r="A24" s="190"/>
      <c r="B24" s="29" t="s">
        <v>16</v>
      </c>
      <c r="C24" s="104">
        <f>'2-8-1'!V53</f>
        <v>36895.783681241126</v>
      </c>
      <c r="D24" s="105">
        <f>'2-8-1'!W53</f>
        <v>100</v>
      </c>
      <c r="E24" s="58" t="s">
        <v>99</v>
      </c>
      <c r="F24" s="104">
        <v>15325.493690449122</v>
      </c>
      <c r="G24" s="105">
        <v>100</v>
      </c>
      <c r="H24" s="58" t="s">
        <v>99</v>
      </c>
      <c r="I24" s="104">
        <v>20702.791997814627</v>
      </c>
      <c r="J24" s="105">
        <v>100</v>
      </c>
      <c r="K24" s="58" t="s">
        <v>4</v>
      </c>
      <c r="L24" s="104">
        <v>20923.490000000002</v>
      </c>
      <c r="M24" s="105">
        <v>100</v>
      </c>
      <c r="N24" s="58" t="s">
        <v>4</v>
      </c>
      <c r="O24" s="104">
        <v>21820.86</v>
      </c>
      <c r="P24" s="105">
        <v>100</v>
      </c>
      <c r="Q24" s="58" t="s">
        <v>4</v>
      </c>
      <c r="R24" s="104">
        <v>25263</v>
      </c>
      <c r="S24" s="105">
        <v>100</v>
      </c>
    </row>
    <row r="25" spans="1:19" ht="15" customHeight="1" x14ac:dyDescent="0.15">
      <c r="A25" s="188" t="s">
        <v>28</v>
      </c>
      <c r="B25" s="38" t="s">
        <v>6</v>
      </c>
      <c r="C25" s="98">
        <f>'2-8-1'!V54</f>
        <v>1900.5264845254276</v>
      </c>
      <c r="D25" s="99">
        <f>'2-8-1'!W54</f>
        <v>30.294623846284431</v>
      </c>
      <c r="E25" s="22">
        <f>D25-G25</f>
        <v>21.472845625959085</v>
      </c>
      <c r="F25" s="98">
        <v>289.29748465042582</v>
      </c>
      <c r="G25" s="99">
        <v>8.8217782203253456</v>
      </c>
      <c r="H25" s="22">
        <f>G25-J25</f>
        <v>-30.417635047634274</v>
      </c>
      <c r="I25" s="98">
        <v>2537.0654089445352</v>
      </c>
      <c r="J25" s="99">
        <v>39.23941326795962</v>
      </c>
      <c r="K25" s="22">
        <f>J25-M25</f>
        <v>9.5394132679596204</v>
      </c>
      <c r="L25" s="98">
        <v>1404.84</v>
      </c>
      <c r="M25" s="99">
        <v>29.7</v>
      </c>
      <c r="N25" s="22">
        <f>M25-P25</f>
        <v>-4.8000000000000007</v>
      </c>
      <c r="O25" s="98">
        <v>1879.12</v>
      </c>
      <c r="P25" s="99">
        <v>34.5</v>
      </c>
      <c r="Q25" s="22">
        <f>P25-S25</f>
        <v>3.1000000000000014</v>
      </c>
      <c r="R25" s="98">
        <v>2378</v>
      </c>
      <c r="S25" s="99">
        <v>31.4</v>
      </c>
    </row>
    <row r="26" spans="1:19" ht="15" customHeight="1" x14ac:dyDescent="0.15">
      <c r="A26" s="189"/>
      <c r="B26" s="28" t="s">
        <v>91</v>
      </c>
      <c r="C26" s="100">
        <f>'2-8-1'!V55</f>
        <v>567.71912456904238</v>
      </c>
      <c r="D26" s="101">
        <f>'2-8-1'!W55</f>
        <v>9.0495120532117603</v>
      </c>
      <c r="E26" s="23">
        <f>D26-G26</f>
        <v>-18.208129798137147</v>
      </c>
      <c r="F26" s="100">
        <v>893.87502475737779</v>
      </c>
      <c r="G26" s="101">
        <v>27.257641851348907</v>
      </c>
      <c r="H26" s="23">
        <f>G26-J26</f>
        <v>5.3995335033464258</v>
      </c>
      <c r="I26" s="100">
        <v>1413.2589143467194</v>
      </c>
      <c r="J26" s="101">
        <v>21.858108348002482</v>
      </c>
      <c r="K26" s="23">
        <f>J26-M26</f>
        <v>8.1581083480024823</v>
      </c>
      <c r="L26" s="100">
        <v>646.36</v>
      </c>
      <c r="M26" s="101">
        <v>13.7</v>
      </c>
      <c r="N26" s="23">
        <f>M26-P26</f>
        <v>-8.3000000000000007</v>
      </c>
      <c r="O26" s="100">
        <v>1196.82</v>
      </c>
      <c r="P26" s="101">
        <v>22</v>
      </c>
      <c r="Q26" s="23">
        <f>P26-S26</f>
        <v>0.60000000000000142</v>
      </c>
      <c r="R26" s="100">
        <v>1622</v>
      </c>
      <c r="S26" s="101">
        <v>21.4</v>
      </c>
    </row>
    <row r="27" spans="1:19" ht="15" customHeight="1" x14ac:dyDescent="0.15">
      <c r="A27" s="189"/>
      <c r="B27" s="28" t="s">
        <v>92</v>
      </c>
      <c r="C27" s="100">
        <f>'2-8-1'!V56</f>
        <v>1090.1772596260007</v>
      </c>
      <c r="D27" s="101">
        <f>'2-8-1'!W56</f>
        <v>17.377558416077406</v>
      </c>
      <c r="E27" s="23">
        <f>D27-G27</f>
        <v>-5.2304313520192416</v>
      </c>
      <c r="F27" s="100">
        <v>741.39639532580702</v>
      </c>
      <c r="G27" s="101">
        <v>22.607989768096648</v>
      </c>
      <c r="H27" s="23">
        <f>G27-J27</f>
        <v>10.195598271974454</v>
      </c>
      <c r="I27" s="100">
        <v>802.53618707399198</v>
      </c>
      <c r="J27" s="101">
        <v>12.412391496122194</v>
      </c>
      <c r="K27" s="23">
        <f>J27-M27</f>
        <v>-3.3876085038778072</v>
      </c>
      <c r="L27" s="100">
        <v>748.18</v>
      </c>
      <c r="M27" s="101">
        <v>15.8</v>
      </c>
      <c r="N27" s="23">
        <f>M27-P27</f>
        <v>-1.8999999999999986</v>
      </c>
      <c r="O27" s="100">
        <v>963.23</v>
      </c>
      <c r="P27" s="101">
        <v>17.7</v>
      </c>
      <c r="Q27" s="23">
        <f>P27-S27</f>
        <v>2.7999999999999989</v>
      </c>
      <c r="R27" s="100">
        <v>1130</v>
      </c>
      <c r="S27" s="101">
        <v>14.9</v>
      </c>
    </row>
    <row r="28" spans="1:19" ht="15" customHeight="1" x14ac:dyDescent="0.15">
      <c r="A28" s="189"/>
      <c r="B28" s="28" t="s">
        <v>93</v>
      </c>
      <c r="C28" s="100">
        <f>'2-8-1'!V57</f>
        <v>741.63089399212834</v>
      </c>
      <c r="D28" s="101">
        <f>'2-8-1'!W57</f>
        <v>11.821686858463021</v>
      </c>
      <c r="E28" s="23">
        <f>D28-G28</f>
        <v>-1.8680703210591503</v>
      </c>
      <c r="F28" s="100">
        <v>448.93582887700535</v>
      </c>
      <c r="G28" s="101">
        <v>13.689757179522172</v>
      </c>
      <c r="H28" s="23">
        <f>G28-J28</f>
        <v>1.3661710625219907</v>
      </c>
      <c r="I28" s="100">
        <v>796.79438217084282</v>
      </c>
      <c r="J28" s="101">
        <v>12.323586117000181</v>
      </c>
      <c r="K28" s="23">
        <f>J28-M28</f>
        <v>-5.2764138829998206</v>
      </c>
      <c r="L28" s="100">
        <v>830.18</v>
      </c>
      <c r="M28" s="101">
        <v>17.600000000000001</v>
      </c>
      <c r="N28" s="23">
        <f>M28-P28</f>
        <v>9.6000000000000014</v>
      </c>
      <c r="O28" s="100">
        <v>437.57</v>
      </c>
      <c r="P28" s="101">
        <v>8</v>
      </c>
      <c r="Q28" s="23">
        <f>P28-S28</f>
        <v>2.2000000000000002</v>
      </c>
      <c r="R28" s="100">
        <v>443</v>
      </c>
      <c r="S28" s="101">
        <v>5.8</v>
      </c>
    </row>
    <row r="29" spans="1:19" ht="15" customHeight="1" x14ac:dyDescent="0.15">
      <c r="A29" s="189"/>
      <c r="B29" s="28" t="s">
        <v>8</v>
      </c>
      <c r="C29" s="102">
        <f>'2-8-1'!V58</f>
        <v>1973.4239809581588</v>
      </c>
      <c r="D29" s="103">
        <f>'2-8-1'!W58</f>
        <v>31.456618825963389</v>
      </c>
      <c r="E29" s="24">
        <f>D29-G29</f>
        <v>3.833785845256461</v>
      </c>
      <c r="F29" s="102">
        <v>905.85094078035252</v>
      </c>
      <c r="G29" s="103">
        <v>27.622832980706928</v>
      </c>
      <c r="H29" s="24">
        <f>G29-J29</f>
        <v>13.456332209791411</v>
      </c>
      <c r="I29" s="102">
        <v>915.94996148995006</v>
      </c>
      <c r="J29" s="103">
        <v>14.166500770915517</v>
      </c>
      <c r="K29" s="24">
        <f>J29-M29</f>
        <v>-9.033499229084482</v>
      </c>
      <c r="L29" s="102">
        <v>1098.58</v>
      </c>
      <c r="M29" s="103">
        <v>23.2</v>
      </c>
      <c r="N29" s="24">
        <f>M29-P29</f>
        <v>5.5</v>
      </c>
      <c r="O29" s="102">
        <v>965.97</v>
      </c>
      <c r="P29" s="103">
        <v>17.7</v>
      </c>
      <c r="Q29" s="24">
        <f>P29-S29</f>
        <v>-8.8000000000000007</v>
      </c>
      <c r="R29" s="102">
        <v>2008</v>
      </c>
      <c r="S29" s="103">
        <v>26.5</v>
      </c>
    </row>
    <row r="30" spans="1:19" ht="15" customHeight="1" x14ac:dyDescent="0.15">
      <c r="A30" s="190"/>
      <c r="B30" s="29" t="s">
        <v>16</v>
      </c>
      <c r="C30" s="104">
        <f>'2-8-1'!V59</f>
        <v>6273.4777436707573</v>
      </c>
      <c r="D30" s="105">
        <f>'2-8-1'!W59</f>
        <v>100.00000000000001</v>
      </c>
      <c r="E30" s="58" t="s">
        <v>32</v>
      </c>
      <c r="F30" s="104">
        <v>3279.3556743909685</v>
      </c>
      <c r="G30" s="105">
        <v>100</v>
      </c>
      <c r="H30" s="58" t="s">
        <v>32</v>
      </c>
      <c r="I30" s="104">
        <v>6465.6048540260399</v>
      </c>
      <c r="J30" s="105">
        <v>100</v>
      </c>
      <c r="K30" s="58" t="s">
        <v>4</v>
      </c>
      <c r="L30" s="104">
        <v>4728.1400000000003</v>
      </c>
      <c r="M30" s="105">
        <v>100</v>
      </c>
      <c r="N30" s="58" t="s">
        <v>4</v>
      </c>
      <c r="O30" s="104">
        <v>5442.71</v>
      </c>
      <c r="P30" s="105">
        <v>100</v>
      </c>
      <c r="Q30" s="58" t="s">
        <v>4</v>
      </c>
      <c r="R30" s="104">
        <v>7582</v>
      </c>
      <c r="S30" s="105">
        <v>100</v>
      </c>
    </row>
    <row r="31" spans="1:19" ht="15" customHeight="1" x14ac:dyDescent="0.15">
      <c r="A31" s="188" t="s">
        <v>102</v>
      </c>
      <c r="B31" s="38" t="s">
        <v>6</v>
      </c>
      <c r="C31" s="98">
        <f>'2-8-1'!V168</f>
        <v>7256.3404992961114</v>
      </c>
      <c r="D31" s="99">
        <f>'2-8-1'!W168</f>
        <v>7.7621201120514423</v>
      </c>
      <c r="E31" s="22">
        <f>D31-G31</f>
        <v>-0.8459633990649964</v>
      </c>
      <c r="F31" s="98">
        <v>3466.5483254839842</v>
      </c>
      <c r="G31" s="99">
        <v>8.6080835111164387</v>
      </c>
      <c r="H31" s="22">
        <f>G31-J31</f>
        <v>-2.4264720954793919</v>
      </c>
      <c r="I31" s="98">
        <v>4858.7156105390668</v>
      </c>
      <c r="J31" s="99">
        <v>11.034555606595831</v>
      </c>
      <c r="K31" s="22">
        <f>J31-M31</f>
        <v>0.33455560659583128</v>
      </c>
      <c r="L31" s="98">
        <v>4499.5600000000004</v>
      </c>
      <c r="M31" s="99">
        <v>10.7</v>
      </c>
      <c r="N31" s="22">
        <f>M31-P31</f>
        <v>9.9999999999999645E-2</v>
      </c>
      <c r="O31" s="98">
        <v>4294.08</v>
      </c>
      <c r="P31" s="99">
        <v>10.6</v>
      </c>
      <c r="Q31" s="22">
        <f>P31-S31</f>
        <v>-2.8000000000000007</v>
      </c>
      <c r="R31" s="98">
        <v>5682</v>
      </c>
      <c r="S31" s="99">
        <v>13.4</v>
      </c>
    </row>
    <row r="32" spans="1:19" ht="15" customHeight="1" x14ac:dyDescent="0.15">
      <c r="A32" s="189"/>
      <c r="B32" s="28" t="s">
        <v>91</v>
      </c>
      <c r="C32" s="100">
        <f>'2-8-1'!V169</f>
        <v>26951.687107802594</v>
      </c>
      <c r="D32" s="101">
        <f>'2-8-1'!W169</f>
        <v>28.830266795430198</v>
      </c>
      <c r="E32" s="23">
        <f>D32-G32</f>
        <v>-4.7681431753027042</v>
      </c>
      <c r="F32" s="100">
        <v>13530.364996175867</v>
      </c>
      <c r="G32" s="101">
        <v>33.598409970732902</v>
      </c>
      <c r="H32" s="23">
        <f>G32-J32</f>
        <v>-0.85811183166318727</v>
      </c>
      <c r="I32" s="100">
        <v>15171.833496050418</v>
      </c>
      <c r="J32" s="101">
        <v>34.45652180239609</v>
      </c>
      <c r="K32" s="23">
        <f>J32-M32</f>
        <v>-0.34347819760390763</v>
      </c>
      <c r="L32" s="100">
        <v>14607.02</v>
      </c>
      <c r="M32" s="101">
        <v>34.799999999999997</v>
      </c>
      <c r="N32" s="23">
        <f>M32-P32</f>
        <v>-4.1000000000000014</v>
      </c>
      <c r="O32" s="100">
        <v>15763.66</v>
      </c>
      <c r="P32" s="101">
        <v>38.9</v>
      </c>
      <c r="Q32" s="23">
        <f>P32-S32</f>
        <v>0.10000000000000142</v>
      </c>
      <c r="R32" s="100">
        <v>16479</v>
      </c>
      <c r="S32" s="101">
        <v>38.799999999999997</v>
      </c>
    </row>
    <row r="33" spans="1:19" ht="15" customHeight="1" x14ac:dyDescent="0.15">
      <c r="A33" s="189"/>
      <c r="B33" s="28" t="s">
        <v>92</v>
      </c>
      <c r="C33" s="100">
        <f>'2-8-1'!V170</f>
        <v>26214.204058219257</v>
      </c>
      <c r="D33" s="101">
        <f>'2-8-1'!W170</f>
        <v>28.04137988859015</v>
      </c>
      <c r="E33" s="23">
        <f>D33-G33</f>
        <v>2.9134700309685932</v>
      </c>
      <c r="F33" s="100">
        <v>10119.222673358219</v>
      </c>
      <c r="G33" s="101">
        <v>25.127909857621557</v>
      </c>
      <c r="H33" s="23">
        <f>G33-J33</f>
        <v>1.6266921937632404</v>
      </c>
      <c r="I33" s="100">
        <v>10348.013748900872</v>
      </c>
      <c r="J33" s="101">
        <v>23.501217663858316</v>
      </c>
      <c r="K33" s="23">
        <f>J33-M33</f>
        <v>-0.59878233614168508</v>
      </c>
      <c r="L33" s="100">
        <v>10097.67</v>
      </c>
      <c r="M33" s="101">
        <v>24.1</v>
      </c>
      <c r="N33" s="23">
        <f>M33-P33</f>
        <v>0.70000000000000284</v>
      </c>
      <c r="O33" s="100">
        <v>9476.67</v>
      </c>
      <c r="P33" s="101">
        <v>23.4</v>
      </c>
      <c r="Q33" s="23">
        <f>P33-S33</f>
        <v>0.39999999999999858</v>
      </c>
      <c r="R33" s="100">
        <v>9755</v>
      </c>
      <c r="S33" s="101">
        <v>23</v>
      </c>
    </row>
    <row r="34" spans="1:19" ht="15" customHeight="1" x14ac:dyDescent="0.15">
      <c r="A34" s="189"/>
      <c r="B34" s="28" t="s">
        <v>93</v>
      </c>
      <c r="C34" s="100">
        <f>'2-8-1'!V171</f>
        <v>14761.091007830699</v>
      </c>
      <c r="D34" s="101">
        <f>'2-8-1'!W171</f>
        <v>15.789964845064633</v>
      </c>
      <c r="E34" s="23">
        <f>D34-G34</f>
        <v>3.3023720818225808</v>
      </c>
      <c r="F34" s="100">
        <v>5028.8596441751106</v>
      </c>
      <c r="G34" s="101">
        <v>12.487592763242052</v>
      </c>
      <c r="H34" s="23">
        <f>G34-J34</f>
        <v>-1.2570761364758702</v>
      </c>
      <c r="I34" s="100">
        <v>6052.0278048018654</v>
      </c>
      <c r="J34" s="101">
        <v>13.744668899717922</v>
      </c>
      <c r="K34" s="23">
        <f>J34-M34</f>
        <v>-0.25533110028207773</v>
      </c>
      <c r="L34" s="100">
        <v>5852.93</v>
      </c>
      <c r="M34" s="101">
        <v>14</v>
      </c>
      <c r="N34" s="23">
        <f>M34-P34</f>
        <v>1.6999999999999993</v>
      </c>
      <c r="O34" s="100">
        <v>4993.99</v>
      </c>
      <c r="P34" s="101">
        <v>12.3</v>
      </c>
      <c r="Q34" s="23">
        <f>P34-S34</f>
        <v>0.80000000000000071</v>
      </c>
      <c r="R34" s="100">
        <v>4884</v>
      </c>
      <c r="S34" s="101">
        <v>11.5</v>
      </c>
    </row>
    <row r="35" spans="1:19" ht="15" customHeight="1" x14ac:dyDescent="0.15">
      <c r="A35" s="189"/>
      <c r="B35" s="28" t="s">
        <v>8</v>
      </c>
      <c r="C35" s="102">
        <f>'2-8-1'!V172</f>
        <v>18300.679049910774</v>
      </c>
      <c r="D35" s="103">
        <f>'2-8-1'!W172</f>
        <v>19.576268358863587</v>
      </c>
      <c r="E35" s="24">
        <f>D35-G35</f>
        <v>-0.60173553842346195</v>
      </c>
      <c r="F35" s="102">
        <v>8125.8535109957011</v>
      </c>
      <c r="G35" s="103">
        <v>20.178003897287049</v>
      </c>
      <c r="H35" s="24">
        <f>G35-J35</f>
        <v>2.9149678698551789</v>
      </c>
      <c r="I35" s="102">
        <v>7601.2288688495182</v>
      </c>
      <c r="J35" s="103">
        <v>17.26303602743187</v>
      </c>
      <c r="K35" s="24">
        <f>J35-M35</f>
        <v>0.86303602743187113</v>
      </c>
      <c r="L35" s="102">
        <v>6877.96</v>
      </c>
      <c r="M35" s="103">
        <v>16.399999999999999</v>
      </c>
      <c r="N35" s="24">
        <f>M35-P35</f>
        <v>1.5999999999999979</v>
      </c>
      <c r="O35" s="102">
        <v>6018.2</v>
      </c>
      <c r="P35" s="103">
        <v>14.8</v>
      </c>
      <c r="Q35" s="24">
        <f>P35-S35</f>
        <v>1.5</v>
      </c>
      <c r="R35" s="102">
        <v>5650</v>
      </c>
      <c r="S35" s="103">
        <v>13.3</v>
      </c>
    </row>
    <row r="36" spans="1:19" ht="15" customHeight="1" x14ac:dyDescent="0.15">
      <c r="A36" s="190"/>
      <c r="B36" s="29" t="s">
        <v>16</v>
      </c>
      <c r="C36" s="104">
        <f>'2-8-1'!V173</f>
        <v>93484.001723059424</v>
      </c>
      <c r="D36" s="105">
        <f>'2-8-1'!W173</f>
        <v>100.00000000000001</v>
      </c>
      <c r="E36" s="58" t="s">
        <v>100</v>
      </c>
      <c r="F36" s="104">
        <v>40270.849150188886</v>
      </c>
      <c r="G36" s="105">
        <v>100</v>
      </c>
      <c r="H36" s="58" t="s">
        <v>103</v>
      </c>
      <c r="I36" s="104">
        <v>44031.819529141729</v>
      </c>
      <c r="J36" s="105">
        <v>100</v>
      </c>
      <c r="K36" s="58" t="s">
        <v>4</v>
      </c>
      <c r="L36" s="104">
        <v>41935.14</v>
      </c>
      <c r="M36" s="105">
        <v>100</v>
      </c>
      <c r="N36" s="58" t="s">
        <v>4</v>
      </c>
      <c r="O36" s="104">
        <v>40546.6</v>
      </c>
      <c r="P36" s="105">
        <v>100</v>
      </c>
      <c r="Q36" s="58" t="s">
        <v>4</v>
      </c>
      <c r="R36" s="104">
        <v>42450</v>
      </c>
      <c r="S36" s="105">
        <v>100</v>
      </c>
    </row>
    <row r="37" spans="1:19" ht="15" customHeight="1" x14ac:dyDescent="0.15">
      <c r="A37" s="188" t="s">
        <v>104</v>
      </c>
      <c r="B37" s="38" t="s">
        <v>6</v>
      </c>
      <c r="C37" s="98">
        <f>'2-8-1'!V216</f>
        <v>7368.6217878076786</v>
      </c>
      <c r="D37" s="99">
        <f>'2-8-1'!W216</f>
        <v>12.114355146753912</v>
      </c>
      <c r="E37" s="22">
        <f>D37-G37</f>
        <v>0.43699452194580779</v>
      </c>
      <c r="F37" s="98">
        <v>3605.2543516315368</v>
      </c>
      <c r="G37" s="99">
        <v>11.677360624808104</v>
      </c>
      <c r="H37" s="22">
        <f>G37-J37</f>
        <v>-0.43548959096927931</v>
      </c>
      <c r="I37" s="98">
        <v>4375.007333535792</v>
      </c>
      <c r="J37" s="99">
        <v>12.112850215777383</v>
      </c>
      <c r="K37" s="22">
        <f>J37-M37</f>
        <v>-4.1871497842226173</v>
      </c>
      <c r="L37" s="98">
        <v>5657.17</v>
      </c>
      <c r="M37" s="99">
        <v>16.3</v>
      </c>
      <c r="N37" s="22">
        <f>M37-P37</f>
        <v>1.4000000000000004</v>
      </c>
      <c r="O37" s="98">
        <v>5116.34</v>
      </c>
      <c r="P37" s="99">
        <v>14.9</v>
      </c>
      <c r="Q37" s="22">
        <f>P37-S37</f>
        <v>-2.2999999999999989</v>
      </c>
      <c r="R37" s="98">
        <v>6448</v>
      </c>
      <c r="S37" s="99">
        <v>17.2</v>
      </c>
    </row>
    <row r="38" spans="1:19" ht="15" customHeight="1" x14ac:dyDescent="0.15">
      <c r="A38" s="189"/>
      <c r="B38" s="28" t="s">
        <v>91</v>
      </c>
      <c r="C38" s="100">
        <f>'2-8-1'!V217</f>
        <v>14884.014652699689</v>
      </c>
      <c r="D38" s="101">
        <f>'2-8-1'!W217</f>
        <v>24.470008734963073</v>
      </c>
      <c r="E38" s="23">
        <f>D38-G38</f>
        <v>-1.343660577893445</v>
      </c>
      <c r="F38" s="100">
        <v>7969.6813870799479</v>
      </c>
      <c r="G38" s="101">
        <v>25.813669312856518</v>
      </c>
      <c r="H38" s="23">
        <f>G38-J38</f>
        <v>-4.8654388172493519</v>
      </c>
      <c r="I38" s="100">
        <v>11080.90339305303</v>
      </c>
      <c r="J38" s="101">
        <v>30.67910813010587</v>
      </c>
      <c r="K38" s="23">
        <f>J38-M38</f>
        <v>0.97910813010587106</v>
      </c>
      <c r="L38" s="100">
        <v>10289.16</v>
      </c>
      <c r="M38" s="101">
        <v>29.7</v>
      </c>
      <c r="N38" s="23">
        <f>M38-P38</f>
        <v>-4.9000000000000021</v>
      </c>
      <c r="O38" s="100">
        <v>11876.91</v>
      </c>
      <c r="P38" s="101">
        <v>34.6</v>
      </c>
      <c r="Q38" s="23">
        <f>P38-S38</f>
        <v>-2</v>
      </c>
      <c r="R38" s="100">
        <v>13766</v>
      </c>
      <c r="S38" s="101">
        <v>36.6</v>
      </c>
    </row>
    <row r="39" spans="1:19" ht="15" customHeight="1" x14ac:dyDescent="0.15">
      <c r="A39" s="189"/>
      <c r="B39" s="28" t="s">
        <v>92</v>
      </c>
      <c r="C39" s="100">
        <f>'2-8-1'!V218</f>
        <v>14934.547301682616</v>
      </c>
      <c r="D39" s="101">
        <f>'2-8-1'!W218</f>
        <v>24.553086747909585</v>
      </c>
      <c r="E39" s="23">
        <f>D39-G39</f>
        <v>-1.313208363564204</v>
      </c>
      <c r="F39" s="100">
        <v>7985.9290131976113</v>
      </c>
      <c r="G39" s="101">
        <v>25.866295111473789</v>
      </c>
      <c r="H39" s="23">
        <f>G39-J39</f>
        <v>3.4661539590684214</v>
      </c>
      <c r="I39" s="100">
        <v>8090.6458899624758</v>
      </c>
      <c r="J39" s="101">
        <v>22.400141152405368</v>
      </c>
      <c r="K39" s="23">
        <f>J39-M39</f>
        <v>1.6001411524053673</v>
      </c>
      <c r="L39" s="100">
        <v>7221.24</v>
      </c>
      <c r="M39" s="101">
        <v>20.8</v>
      </c>
      <c r="N39" s="23">
        <f>M39-P39</f>
        <v>1.9000000000000021</v>
      </c>
      <c r="O39" s="100">
        <v>6486.8</v>
      </c>
      <c r="P39" s="101">
        <v>18.899999999999999</v>
      </c>
      <c r="Q39" s="23">
        <f>P39-S39</f>
        <v>-0.80000000000000071</v>
      </c>
      <c r="R39" s="100">
        <v>7404</v>
      </c>
      <c r="S39" s="101">
        <v>19.7</v>
      </c>
    </row>
    <row r="40" spans="1:19" ht="15" customHeight="1" x14ac:dyDescent="0.15">
      <c r="A40" s="189"/>
      <c r="B40" s="28" t="s">
        <v>93</v>
      </c>
      <c r="C40" s="100">
        <f>'2-8-1'!V219</f>
        <v>9781.1928014123787</v>
      </c>
      <c r="D40" s="101">
        <f>'2-8-1'!W219</f>
        <v>16.080733516713238</v>
      </c>
      <c r="E40" s="23">
        <f>D40-G40</f>
        <v>3.3846519293681112</v>
      </c>
      <c r="F40" s="100">
        <v>3919.7730430798642</v>
      </c>
      <c r="G40" s="101">
        <v>12.696081587345127</v>
      </c>
      <c r="H40" s="23">
        <f>G40-J40</f>
        <v>-2.8258490518398443</v>
      </c>
      <c r="I40" s="100">
        <v>5606.3237939337378</v>
      </c>
      <c r="J40" s="101">
        <v>15.521930639184971</v>
      </c>
      <c r="K40" s="23">
        <f>J40-M40</f>
        <v>3.9219306391849713</v>
      </c>
      <c r="L40" s="100">
        <v>4007.53</v>
      </c>
      <c r="M40" s="101">
        <v>11.6</v>
      </c>
      <c r="N40" s="23">
        <f>M40-P40</f>
        <v>-1.0999999999999996</v>
      </c>
      <c r="O40" s="100">
        <v>4381.1099999999997</v>
      </c>
      <c r="P40" s="101">
        <v>12.7</v>
      </c>
      <c r="Q40" s="23">
        <f>P40-S40</f>
        <v>2.5</v>
      </c>
      <c r="R40" s="100">
        <v>3836</v>
      </c>
      <c r="S40" s="101">
        <v>10.199999999999999</v>
      </c>
    </row>
    <row r="41" spans="1:19" ht="15" customHeight="1" x14ac:dyDescent="0.15">
      <c r="A41" s="189"/>
      <c r="B41" s="28" t="s">
        <v>8</v>
      </c>
      <c r="C41" s="102">
        <f>'2-8-1'!V220</f>
        <v>13857.162236991575</v>
      </c>
      <c r="D41" s="103">
        <f>'2-8-1'!W220</f>
        <v>22.781815853660188</v>
      </c>
      <c r="E41" s="24">
        <f>D41-G41</f>
        <v>-1.1647775098562683</v>
      </c>
      <c r="F41" s="102">
        <v>7393.2425917511055</v>
      </c>
      <c r="G41" s="103">
        <v>23.946593363516456</v>
      </c>
      <c r="H41" s="24">
        <f>G41-J41</f>
        <v>4.6606235009900381</v>
      </c>
      <c r="I41" s="102">
        <v>6965.8468551852902</v>
      </c>
      <c r="J41" s="103">
        <v>19.285969862526418</v>
      </c>
      <c r="K41" s="24">
        <f>J41-M41</f>
        <v>-2.3140301374735834</v>
      </c>
      <c r="L41" s="102">
        <v>7495.76</v>
      </c>
      <c r="M41" s="103">
        <v>21.6</v>
      </c>
      <c r="N41" s="24">
        <f>M41-P41</f>
        <v>2.7000000000000028</v>
      </c>
      <c r="O41" s="102">
        <v>6505.45</v>
      </c>
      <c r="P41" s="103">
        <v>18.899999999999999</v>
      </c>
      <c r="Q41" s="24">
        <f>P41-S41</f>
        <v>2.5999999999999979</v>
      </c>
      <c r="R41" s="102">
        <v>6111</v>
      </c>
      <c r="S41" s="103">
        <v>16.3</v>
      </c>
    </row>
    <row r="42" spans="1:19" ht="15" customHeight="1" thickBot="1" x14ac:dyDescent="0.2">
      <c r="A42" s="191"/>
      <c r="B42" s="59" t="s">
        <v>16</v>
      </c>
      <c r="C42" s="106">
        <f>'2-8-1'!V221</f>
        <v>60825.538780593939</v>
      </c>
      <c r="D42" s="107">
        <f>'2-8-1'!W221</f>
        <v>100</v>
      </c>
      <c r="E42" s="60" t="s">
        <v>100</v>
      </c>
      <c r="F42" s="106">
        <v>30873.880386740067</v>
      </c>
      <c r="G42" s="107">
        <v>100</v>
      </c>
      <c r="H42" s="60" t="s">
        <v>95</v>
      </c>
      <c r="I42" s="106">
        <v>36118.727265670321</v>
      </c>
      <c r="J42" s="107">
        <v>100</v>
      </c>
      <c r="K42" s="60" t="s">
        <v>4</v>
      </c>
      <c r="L42" s="106">
        <v>34670.86</v>
      </c>
      <c r="M42" s="107">
        <v>100</v>
      </c>
      <c r="N42" s="60" t="s">
        <v>4</v>
      </c>
      <c r="O42" s="106">
        <v>34366.620000000003</v>
      </c>
      <c r="P42" s="107">
        <v>100</v>
      </c>
      <c r="Q42" s="60" t="s">
        <v>4</v>
      </c>
      <c r="R42" s="106">
        <v>37564</v>
      </c>
      <c r="S42" s="107">
        <v>100</v>
      </c>
    </row>
    <row r="43" spans="1:19" ht="15" customHeight="1" thickTop="1" x14ac:dyDescent="0.15">
      <c r="A43" s="182" t="s">
        <v>9</v>
      </c>
      <c r="B43" s="27" t="s">
        <v>6</v>
      </c>
      <c r="C43" s="108">
        <f>'2-8-1'!V222</f>
        <v>29072.138686305094</v>
      </c>
      <c r="D43" s="109">
        <f>'2-8-1'!W222</f>
        <v>12.357730321629443</v>
      </c>
      <c r="E43" s="61">
        <f>D43-G43</f>
        <v>-2.6225229809387987</v>
      </c>
      <c r="F43" s="108">
        <v>17600.757850636066</v>
      </c>
      <c r="G43" s="109">
        <v>14.980253302568242</v>
      </c>
      <c r="H43" s="61">
        <f>G43-J43</f>
        <v>-3.7291634146655017</v>
      </c>
      <c r="I43" s="108">
        <v>26912.865147465614</v>
      </c>
      <c r="J43" s="109">
        <v>18.709416717233744</v>
      </c>
      <c r="K43" s="61">
        <f>J43-M43</f>
        <v>1.4094167172337428</v>
      </c>
      <c r="L43" s="108">
        <v>24005.74</v>
      </c>
      <c r="M43" s="109">
        <v>17.3</v>
      </c>
      <c r="N43" s="61">
        <f>M43-P43</f>
        <v>-1.3999999999999986</v>
      </c>
      <c r="O43" s="108">
        <v>27131.24</v>
      </c>
      <c r="P43" s="109">
        <v>18.7</v>
      </c>
      <c r="Q43" s="61">
        <f>P43-S43</f>
        <v>-1.3000000000000007</v>
      </c>
      <c r="R43" s="108">
        <v>32955</v>
      </c>
      <c r="S43" s="109">
        <v>20</v>
      </c>
    </row>
    <row r="44" spans="1:19" ht="15" customHeight="1" x14ac:dyDescent="0.15">
      <c r="A44" s="183"/>
      <c r="B44" s="28" t="s">
        <v>91</v>
      </c>
      <c r="C44" s="100">
        <f>'2-8-1'!V223</f>
        <v>61868.089569890893</v>
      </c>
      <c r="D44" s="101">
        <f>'2-8-1'!W223</f>
        <v>26.298346147450118</v>
      </c>
      <c r="E44" s="23">
        <f>D44-G44</f>
        <v>-3.14723182594647</v>
      </c>
      <c r="F44" s="100">
        <v>34596.510300191265</v>
      </c>
      <c r="G44" s="101">
        <v>29.445577973396588</v>
      </c>
      <c r="H44" s="23">
        <f>G44-J44</f>
        <v>-1.4678080969570573E-2</v>
      </c>
      <c r="I44" s="100">
        <v>42377.585062319951</v>
      </c>
      <c r="J44" s="101">
        <v>29.460256054366159</v>
      </c>
      <c r="K44" s="23">
        <f>J44-M44</f>
        <v>-0.73974394563384038</v>
      </c>
      <c r="L44" s="100">
        <v>41918.550000000003</v>
      </c>
      <c r="M44" s="101">
        <v>30.2</v>
      </c>
      <c r="N44" s="23">
        <f>M44-P44</f>
        <v>-1.5</v>
      </c>
      <c r="O44" s="100">
        <v>46027.85</v>
      </c>
      <c r="P44" s="101">
        <v>31.7</v>
      </c>
      <c r="Q44" s="23">
        <f>P44-S44</f>
        <v>-1.6999999999999993</v>
      </c>
      <c r="R44" s="100">
        <v>55121</v>
      </c>
      <c r="S44" s="101">
        <v>33.4</v>
      </c>
    </row>
    <row r="45" spans="1:19" ht="15" customHeight="1" x14ac:dyDescent="0.15">
      <c r="A45" s="183"/>
      <c r="B45" s="28" t="s">
        <v>92</v>
      </c>
      <c r="C45" s="100">
        <f>'2-8-1'!V224</f>
        <v>54032.815243174562</v>
      </c>
      <c r="D45" s="101">
        <f>'2-8-1'!W224</f>
        <v>22.96779629797658</v>
      </c>
      <c r="E45" s="23">
        <f>D45-G45</f>
        <v>0.10471553669405509</v>
      </c>
      <c r="F45" s="100">
        <v>26862.532967308391</v>
      </c>
      <c r="G45" s="101">
        <v>22.863080761282525</v>
      </c>
      <c r="H45" s="23">
        <f>G45-J45</f>
        <v>2.8722799602369875</v>
      </c>
      <c r="I45" s="100">
        <v>28756.09294932273</v>
      </c>
      <c r="J45" s="101">
        <v>19.990800801045538</v>
      </c>
      <c r="K45" s="23">
        <f>J45-M45</f>
        <v>-0.80919919895446313</v>
      </c>
      <c r="L45" s="100">
        <v>28861.58</v>
      </c>
      <c r="M45" s="101">
        <v>20.8</v>
      </c>
      <c r="N45" s="23">
        <f>M45-P45</f>
        <v>1.1999999999999993</v>
      </c>
      <c r="O45" s="100">
        <v>28409.33</v>
      </c>
      <c r="P45" s="101">
        <v>19.600000000000001</v>
      </c>
      <c r="Q45" s="23">
        <f>P45-S45</f>
        <v>0.30000000000000071</v>
      </c>
      <c r="R45" s="100">
        <v>31836</v>
      </c>
      <c r="S45" s="101">
        <v>19.3</v>
      </c>
    </row>
    <row r="46" spans="1:19" ht="15" customHeight="1" x14ac:dyDescent="0.15">
      <c r="A46" s="183"/>
      <c r="B46" s="28" t="s">
        <v>93</v>
      </c>
      <c r="C46" s="100">
        <f>'2-8-1'!V225</f>
        <v>33394.787806231208</v>
      </c>
      <c r="D46" s="101">
        <f>'2-8-1'!W225</f>
        <v>14.195164184871134</v>
      </c>
      <c r="E46" s="23">
        <f>D46-G46</f>
        <v>2.351569368722366</v>
      </c>
      <c r="F46" s="100">
        <v>13915.401844663395</v>
      </c>
      <c r="G46" s="101">
        <v>11.843594816148768</v>
      </c>
      <c r="H46" s="23">
        <f>G46-J46</f>
        <v>-1.1716381892469805</v>
      </c>
      <c r="I46" s="100">
        <v>18721.9738611311</v>
      </c>
      <c r="J46" s="101">
        <v>13.015233005395748</v>
      </c>
      <c r="K46" s="23">
        <f>J46-M46</f>
        <v>0.21523300539574741</v>
      </c>
      <c r="L46" s="100">
        <v>17849.54</v>
      </c>
      <c r="M46" s="101">
        <v>12.8</v>
      </c>
      <c r="N46" s="23">
        <f>M46-P46</f>
        <v>0.30000000000000071</v>
      </c>
      <c r="O46" s="100">
        <v>18100.61</v>
      </c>
      <c r="P46" s="101">
        <v>12.5</v>
      </c>
      <c r="Q46" s="23">
        <f>P46-S46</f>
        <v>1.5999999999999996</v>
      </c>
      <c r="R46" s="100">
        <v>17991</v>
      </c>
      <c r="S46" s="101">
        <v>10.9</v>
      </c>
    </row>
    <row r="47" spans="1:19" ht="15" customHeight="1" x14ac:dyDescent="0.15">
      <c r="A47" s="183"/>
      <c r="B47" s="28" t="s">
        <v>8</v>
      </c>
      <c r="C47" s="102">
        <f>'2-8-1'!V226</f>
        <v>56886.846775702666</v>
      </c>
      <c r="D47" s="103">
        <f>'2-8-1'!W226</f>
        <v>24.180963048072726</v>
      </c>
      <c r="E47" s="24">
        <f>D47-G47</f>
        <v>3.3134699014688529</v>
      </c>
      <c r="F47" s="102">
        <v>24517.856033863904</v>
      </c>
      <c r="G47" s="103">
        <v>20.867493146603874</v>
      </c>
      <c r="H47" s="24">
        <f>G47-J47</f>
        <v>2.0431997246450706</v>
      </c>
      <c r="I47" s="102">
        <v>27078.111414069048</v>
      </c>
      <c r="J47" s="103">
        <v>18.824293421958803</v>
      </c>
      <c r="K47" s="24">
        <f>J47-M47</f>
        <v>-7.5706578041195627E-2</v>
      </c>
      <c r="L47" s="102">
        <v>26317.45</v>
      </c>
      <c r="M47" s="103">
        <v>18.899999999999999</v>
      </c>
      <c r="N47" s="24">
        <f>M47-P47</f>
        <v>1.3999999999999986</v>
      </c>
      <c r="O47" s="102">
        <v>25368.78</v>
      </c>
      <c r="P47" s="103">
        <v>17.5</v>
      </c>
      <c r="Q47" s="24">
        <f>P47-S47</f>
        <v>1.1000000000000014</v>
      </c>
      <c r="R47" s="102">
        <v>27085</v>
      </c>
      <c r="S47" s="103">
        <v>16.399999999999999</v>
      </c>
    </row>
    <row r="48" spans="1:19" ht="15" customHeight="1" x14ac:dyDescent="0.15">
      <c r="A48" s="184"/>
      <c r="B48" s="29"/>
      <c r="C48" s="104">
        <f>'2-8-1'!V227</f>
        <v>235254.67808130442</v>
      </c>
      <c r="D48" s="105">
        <f>'2-8-1'!W227</f>
        <v>100</v>
      </c>
      <c r="E48" s="58" t="s">
        <v>105</v>
      </c>
      <c r="F48" s="104">
        <v>117493.05899666302</v>
      </c>
      <c r="G48" s="105">
        <v>100</v>
      </c>
      <c r="H48" s="58" t="s">
        <v>101</v>
      </c>
      <c r="I48" s="104">
        <v>143846.62843430846</v>
      </c>
      <c r="J48" s="105">
        <v>100</v>
      </c>
      <c r="K48" s="58" t="s">
        <v>4</v>
      </c>
      <c r="L48" s="104">
        <v>138952.85</v>
      </c>
      <c r="M48" s="105">
        <v>100</v>
      </c>
      <c r="N48" s="58" t="s">
        <v>4</v>
      </c>
      <c r="O48" s="104">
        <v>145037.82</v>
      </c>
      <c r="P48" s="105">
        <v>100</v>
      </c>
      <c r="Q48" s="58" t="s">
        <v>4</v>
      </c>
      <c r="R48" s="104">
        <v>164988</v>
      </c>
      <c r="S48" s="105">
        <v>100</v>
      </c>
    </row>
    <row r="49" spans="16:16" x14ac:dyDescent="0.15">
      <c r="P49" s="18" t="str">
        <f>SUBSTITUTE('2-8-1'!J254,"3．","（注）")</f>
        <v/>
      </c>
    </row>
  </sheetData>
  <mergeCells count="14">
    <mergeCell ref="A43:A48"/>
    <mergeCell ref="A7:A12"/>
    <mergeCell ref="A13:A18"/>
    <mergeCell ref="A19:A24"/>
    <mergeCell ref="A25:A30"/>
    <mergeCell ref="A31:A36"/>
    <mergeCell ref="A37:A42"/>
    <mergeCell ref="A1:S1"/>
    <mergeCell ref="C4:D5"/>
    <mergeCell ref="F4:G5"/>
    <mergeCell ref="I4:J5"/>
    <mergeCell ref="L4:M5"/>
    <mergeCell ref="O4:P5"/>
    <mergeCell ref="R4:S5"/>
  </mergeCells>
  <phoneticPr fontId="4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2">
    <pageSetUpPr fitToPage="1"/>
  </sheetPr>
  <dimension ref="A1:Y52"/>
  <sheetViews>
    <sheetView zoomScale="85" zoomScaleNormal="85" workbookViewId="0"/>
  </sheetViews>
  <sheetFormatPr defaultRowHeight="13.5" x14ac:dyDescent="0.15"/>
  <cols>
    <col min="1" max="1" width="18.125" style="2" customWidth="1"/>
    <col min="2" max="2" width="8" style="11" customWidth="1"/>
    <col min="3" max="3" width="6.125" style="12" customWidth="1"/>
    <col min="4" max="4" width="7.125" style="11" customWidth="1"/>
    <col min="5" max="5" width="6.125" style="12" customWidth="1"/>
    <col min="6" max="6" width="7.125" style="11" customWidth="1"/>
    <col min="7" max="7" width="6.125" style="12" customWidth="1"/>
    <col min="8" max="8" width="8" style="2" customWidth="1"/>
    <col min="9" max="9" width="6.125" style="2" customWidth="1"/>
    <col min="10" max="10" width="7.125" style="11" customWidth="1"/>
    <col min="11" max="11" width="6.125" style="12" customWidth="1"/>
    <col min="12" max="12" width="7.375" style="2" customWidth="1"/>
    <col min="13" max="13" width="6.125" style="2" customWidth="1"/>
    <col min="14" max="14" width="8" style="2" customWidth="1"/>
    <col min="15" max="15" width="6.125" style="2" customWidth="1"/>
    <col min="16" max="16" width="7.125" style="2" customWidth="1"/>
    <col min="17" max="17" width="6.125" style="2" customWidth="1"/>
    <col min="18" max="18" width="7.5" style="2" customWidth="1"/>
    <col min="19" max="19" width="6.125" style="2" customWidth="1"/>
    <col min="20" max="20" width="7.125" style="2" customWidth="1"/>
    <col min="21" max="21" width="6.125" style="2" customWidth="1"/>
    <col min="22" max="22" width="7.125" style="2" customWidth="1"/>
    <col min="23" max="23" width="6.125" style="2" customWidth="1"/>
    <col min="24" max="24" width="7.75" style="2" customWidth="1"/>
    <col min="25" max="25" width="6.125" style="2" customWidth="1"/>
    <col min="26" max="253" width="9" style="2"/>
    <col min="254" max="254" width="18.125" style="2" customWidth="1"/>
    <col min="255" max="255" width="8" style="2" customWidth="1"/>
    <col min="256" max="256" width="6.125" style="2" customWidth="1"/>
    <col min="257" max="257" width="7.125" style="2" customWidth="1"/>
    <col min="258" max="258" width="6.125" style="2" customWidth="1"/>
    <col min="259" max="259" width="7.125" style="2" customWidth="1"/>
    <col min="260" max="260" width="6.125" style="2" customWidth="1"/>
    <col min="261" max="261" width="8" style="2" customWidth="1"/>
    <col min="262" max="262" width="6.125" style="2" customWidth="1"/>
    <col min="263" max="263" width="7.125" style="2" customWidth="1"/>
    <col min="264" max="264" width="6.125" style="2" customWidth="1"/>
    <col min="265" max="265" width="7.375" style="2" customWidth="1"/>
    <col min="266" max="266" width="6.125" style="2" customWidth="1"/>
    <col min="267" max="267" width="8" style="2" customWidth="1"/>
    <col min="268" max="268" width="6.125" style="2" customWidth="1"/>
    <col min="269" max="269" width="7.125" style="2" customWidth="1"/>
    <col min="270" max="270" width="6.125" style="2" customWidth="1"/>
    <col min="271" max="271" width="7.5" style="2" customWidth="1"/>
    <col min="272" max="272" width="6.125" style="2" customWidth="1"/>
    <col min="273" max="273" width="7.125" style="2" customWidth="1"/>
    <col min="274" max="274" width="6.125" style="2" customWidth="1"/>
    <col min="275" max="275" width="7.125" style="2" customWidth="1"/>
    <col min="276" max="276" width="6.125" style="2" customWidth="1"/>
    <col min="277" max="277" width="7.75" style="2" customWidth="1"/>
    <col min="278" max="278" width="6.125" style="2" customWidth="1"/>
    <col min="279" max="509" width="9" style="2"/>
    <col min="510" max="510" width="18.125" style="2" customWidth="1"/>
    <col min="511" max="511" width="8" style="2" customWidth="1"/>
    <col min="512" max="512" width="6.125" style="2" customWidth="1"/>
    <col min="513" max="513" width="7.125" style="2" customWidth="1"/>
    <col min="514" max="514" width="6.125" style="2" customWidth="1"/>
    <col min="515" max="515" width="7.125" style="2" customWidth="1"/>
    <col min="516" max="516" width="6.125" style="2" customWidth="1"/>
    <col min="517" max="517" width="8" style="2" customWidth="1"/>
    <col min="518" max="518" width="6.125" style="2" customWidth="1"/>
    <col min="519" max="519" width="7.125" style="2" customWidth="1"/>
    <col min="520" max="520" width="6.125" style="2" customWidth="1"/>
    <col min="521" max="521" width="7.375" style="2" customWidth="1"/>
    <col min="522" max="522" width="6.125" style="2" customWidth="1"/>
    <col min="523" max="523" width="8" style="2" customWidth="1"/>
    <col min="524" max="524" width="6.125" style="2" customWidth="1"/>
    <col min="525" max="525" width="7.125" style="2" customWidth="1"/>
    <col min="526" max="526" width="6.125" style="2" customWidth="1"/>
    <col min="527" max="527" width="7.5" style="2" customWidth="1"/>
    <col min="528" max="528" width="6.125" style="2" customWidth="1"/>
    <col min="529" max="529" width="7.125" style="2" customWidth="1"/>
    <col min="530" max="530" width="6.125" style="2" customWidth="1"/>
    <col min="531" max="531" width="7.125" style="2" customWidth="1"/>
    <col min="532" max="532" width="6.125" style="2" customWidth="1"/>
    <col min="533" max="533" width="7.75" style="2" customWidth="1"/>
    <col min="534" max="534" width="6.125" style="2" customWidth="1"/>
    <col min="535" max="765" width="9" style="2"/>
    <col min="766" max="766" width="18.125" style="2" customWidth="1"/>
    <col min="767" max="767" width="8" style="2" customWidth="1"/>
    <col min="768" max="768" width="6.125" style="2" customWidth="1"/>
    <col min="769" max="769" width="7.125" style="2" customWidth="1"/>
    <col min="770" max="770" width="6.125" style="2" customWidth="1"/>
    <col min="771" max="771" width="7.125" style="2" customWidth="1"/>
    <col min="772" max="772" width="6.125" style="2" customWidth="1"/>
    <col min="773" max="773" width="8" style="2" customWidth="1"/>
    <col min="774" max="774" width="6.125" style="2" customWidth="1"/>
    <col min="775" max="775" width="7.125" style="2" customWidth="1"/>
    <col min="776" max="776" width="6.125" style="2" customWidth="1"/>
    <col min="777" max="777" width="7.375" style="2" customWidth="1"/>
    <col min="778" max="778" width="6.125" style="2" customWidth="1"/>
    <col min="779" max="779" width="8" style="2" customWidth="1"/>
    <col min="780" max="780" width="6.125" style="2" customWidth="1"/>
    <col min="781" max="781" width="7.125" style="2" customWidth="1"/>
    <col min="782" max="782" width="6.125" style="2" customWidth="1"/>
    <col min="783" max="783" width="7.5" style="2" customWidth="1"/>
    <col min="784" max="784" width="6.125" style="2" customWidth="1"/>
    <col min="785" max="785" width="7.125" style="2" customWidth="1"/>
    <col min="786" max="786" width="6.125" style="2" customWidth="1"/>
    <col min="787" max="787" width="7.125" style="2" customWidth="1"/>
    <col min="788" max="788" width="6.125" style="2" customWidth="1"/>
    <col min="789" max="789" width="7.75" style="2" customWidth="1"/>
    <col min="790" max="790" width="6.125" style="2" customWidth="1"/>
    <col min="791" max="1021" width="9" style="2"/>
    <col min="1022" max="1022" width="18.125" style="2" customWidth="1"/>
    <col min="1023" max="1023" width="8" style="2" customWidth="1"/>
    <col min="1024" max="1024" width="6.125" style="2" customWidth="1"/>
    <col min="1025" max="1025" width="7.125" style="2" customWidth="1"/>
    <col min="1026" max="1026" width="6.125" style="2" customWidth="1"/>
    <col min="1027" max="1027" width="7.125" style="2" customWidth="1"/>
    <col min="1028" max="1028" width="6.125" style="2" customWidth="1"/>
    <col min="1029" max="1029" width="8" style="2" customWidth="1"/>
    <col min="1030" max="1030" width="6.125" style="2" customWidth="1"/>
    <col min="1031" max="1031" width="7.125" style="2" customWidth="1"/>
    <col min="1032" max="1032" width="6.125" style="2" customWidth="1"/>
    <col min="1033" max="1033" width="7.375" style="2" customWidth="1"/>
    <col min="1034" max="1034" width="6.125" style="2" customWidth="1"/>
    <col min="1035" max="1035" width="8" style="2" customWidth="1"/>
    <col min="1036" max="1036" width="6.125" style="2" customWidth="1"/>
    <col min="1037" max="1037" width="7.125" style="2" customWidth="1"/>
    <col min="1038" max="1038" width="6.125" style="2" customWidth="1"/>
    <col min="1039" max="1039" width="7.5" style="2" customWidth="1"/>
    <col min="1040" max="1040" width="6.125" style="2" customWidth="1"/>
    <col min="1041" max="1041" width="7.125" style="2" customWidth="1"/>
    <col min="1042" max="1042" width="6.125" style="2" customWidth="1"/>
    <col min="1043" max="1043" width="7.125" style="2" customWidth="1"/>
    <col min="1044" max="1044" width="6.125" style="2" customWidth="1"/>
    <col min="1045" max="1045" width="7.75" style="2" customWidth="1"/>
    <col min="1046" max="1046" width="6.125" style="2" customWidth="1"/>
    <col min="1047" max="1277" width="9" style="2"/>
    <col min="1278" max="1278" width="18.125" style="2" customWidth="1"/>
    <col min="1279" max="1279" width="8" style="2" customWidth="1"/>
    <col min="1280" max="1280" width="6.125" style="2" customWidth="1"/>
    <col min="1281" max="1281" width="7.125" style="2" customWidth="1"/>
    <col min="1282" max="1282" width="6.125" style="2" customWidth="1"/>
    <col min="1283" max="1283" width="7.125" style="2" customWidth="1"/>
    <col min="1284" max="1284" width="6.125" style="2" customWidth="1"/>
    <col min="1285" max="1285" width="8" style="2" customWidth="1"/>
    <col min="1286" max="1286" width="6.125" style="2" customWidth="1"/>
    <col min="1287" max="1287" width="7.125" style="2" customWidth="1"/>
    <col min="1288" max="1288" width="6.125" style="2" customWidth="1"/>
    <col min="1289" max="1289" width="7.375" style="2" customWidth="1"/>
    <col min="1290" max="1290" width="6.125" style="2" customWidth="1"/>
    <col min="1291" max="1291" width="8" style="2" customWidth="1"/>
    <col min="1292" max="1292" width="6.125" style="2" customWidth="1"/>
    <col min="1293" max="1293" width="7.125" style="2" customWidth="1"/>
    <col min="1294" max="1294" width="6.125" style="2" customWidth="1"/>
    <col min="1295" max="1295" width="7.5" style="2" customWidth="1"/>
    <col min="1296" max="1296" width="6.125" style="2" customWidth="1"/>
    <col min="1297" max="1297" width="7.125" style="2" customWidth="1"/>
    <col min="1298" max="1298" width="6.125" style="2" customWidth="1"/>
    <col min="1299" max="1299" width="7.125" style="2" customWidth="1"/>
    <col min="1300" max="1300" width="6.125" style="2" customWidth="1"/>
    <col min="1301" max="1301" width="7.75" style="2" customWidth="1"/>
    <col min="1302" max="1302" width="6.125" style="2" customWidth="1"/>
    <col min="1303" max="1533" width="9" style="2"/>
    <col min="1534" max="1534" width="18.125" style="2" customWidth="1"/>
    <col min="1535" max="1535" width="8" style="2" customWidth="1"/>
    <col min="1536" max="1536" width="6.125" style="2" customWidth="1"/>
    <col min="1537" max="1537" width="7.125" style="2" customWidth="1"/>
    <col min="1538" max="1538" width="6.125" style="2" customWidth="1"/>
    <col min="1539" max="1539" width="7.125" style="2" customWidth="1"/>
    <col min="1540" max="1540" width="6.125" style="2" customWidth="1"/>
    <col min="1541" max="1541" width="8" style="2" customWidth="1"/>
    <col min="1542" max="1542" width="6.125" style="2" customWidth="1"/>
    <col min="1543" max="1543" width="7.125" style="2" customWidth="1"/>
    <col min="1544" max="1544" width="6.125" style="2" customWidth="1"/>
    <col min="1545" max="1545" width="7.375" style="2" customWidth="1"/>
    <col min="1546" max="1546" width="6.125" style="2" customWidth="1"/>
    <col min="1547" max="1547" width="8" style="2" customWidth="1"/>
    <col min="1548" max="1548" width="6.125" style="2" customWidth="1"/>
    <col min="1549" max="1549" width="7.125" style="2" customWidth="1"/>
    <col min="1550" max="1550" width="6.125" style="2" customWidth="1"/>
    <col min="1551" max="1551" width="7.5" style="2" customWidth="1"/>
    <col min="1552" max="1552" width="6.125" style="2" customWidth="1"/>
    <col min="1553" max="1553" width="7.125" style="2" customWidth="1"/>
    <col min="1554" max="1554" width="6.125" style="2" customWidth="1"/>
    <col min="1555" max="1555" width="7.125" style="2" customWidth="1"/>
    <col min="1556" max="1556" width="6.125" style="2" customWidth="1"/>
    <col min="1557" max="1557" width="7.75" style="2" customWidth="1"/>
    <col min="1558" max="1558" width="6.125" style="2" customWidth="1"/>
    <col min="1559" max="1789" width="9" style="2"/>
    <col min="1790" max="1790" width="18.125" style="2" customWidth="1"/>
    <col min="1791" max="1791" width="8" style="2" customWidth="1"/>
    <col min="1792" max="1792" width="6.125" style="2" customWidth="1"/>
    <col min="1793" max="1793" width="7.125" style="2" customWidth="1"/>
    <col min="1794" max="1794" width="6.125" style="2" customWidth="1"/>
    <col min="1795" max="1795" width="7.125" style="2" customWidth="1"/>
    <col min="1796" max="1796" width="6.125" style="2" customWidth="1"/>
    <col min="1797" max="1797" width="8" style="2" customWidth="1"/>
    <col min="1798" max="1798" width="6.125" style="2" customWidth="1"/>
    <col min="1799" max="1799" width="7.125" style="2" customWidth="1"/>
    <col min="1800" max="1800" width="6.125" style="2" customWidth="1"/>
    <col min="1801" max="1801" width="7.375" style="2" customWidth="1"/>
    <col min="1802" max="1802" width="6.125" style="2" customWidth="1"/>
    <col min="1803" max="1803" width="8" style="2" customWidth="1"/>
    <col min="1804" max="1804" width="6.125" style="2" customWidth="1"/>
    <col min="1805" max="1805" width="7.125" style="2" customWidth="1"/>
    <col min="1806" max="1806" width="6.125" style="2" customWidth="1"/>
    <col min="1807" max="1807" width="7.5" style="2" customWidth="1"/>
    <col min="1808" max="1808" width="6.125" style="2" customWidth="1"/>
    <col min="1809" max="1809" width="7.125" style="2" customWidth="1"/>
    <col min="1810" max="1810" width="6.125" style="2" customWidth="1"/>
    <col min="1811" max="1811" width="7.125" style="2" customWidth="1"/>
    <col min="1812" max="1812" width="6.125" style="2" customWidth="1"/>
    <col min="1813" max="1813" width="7.75" style="2" customWidth="1"/>
    <col min="1814" max="1814" width="6.125" style="2" customWidth="1"/>
    <col min="1815" max="2045" width="9" style="2"/>
    <col min="2046" max="2046" width="18.125" style="2" customWidth="1"/>
    <col min="2047" max="2047" width="8" style="2" customWidth="1"/>
    <col min="2048" max="2048" width="6.125" style="2" customWidth="1"/>
    <col min="2049" max="2049" width="7.125" style="2" customWidth="1"/>
    <col min="2050" max="2050" width="6.125" style="2" customWidth="1"/>
    <col min="2051" max="2051" width="7.125" style="2" customWidth="1"/>
    <col min="2052" max="2052" width="6.125" style="2" customWidth="1"/>
    <col min="2053" max="2053" width="8" style="2" customWidth="1"/>
    <col min="2054" max="2054" width="6.125" style="2" customWidth="1"/>
    <col min="2055" max="2055" width="7.125" style="2" customWidth="1"/>
    <col min="2056" max="2056" width="6.125" style="2" customWidth="1"/>
    <col min="2057" max="2057" width="7.375" style="2" customWidth="1"/>
    <col min="2058" max="2058" width="6.125" style="2" customWidth="1"/>
    <col min="2059" max="2059" width="8" style="2" customWidth="1"/>
    <col min="2060" max="2060" width="6.125" style="2" customWidth="1"/>
    <col min="2061" max="2061" width="7.125" style="2" customWidth="1"/>
    <col min="2062" max="2062" width="6.125" style="2" customWidth="1"/>
    <col min="2063" max="2063" width="7.5" style="2" customWidth="1"/>
    <col min="2064" max="2064" width="6.125" style="2" customWidth="1"/>
    <col min="2065" max="2065" width="7.125" style="2" customWidth="1"/>
    <col min="2066" max="2066" width="6.125" style="2" customWidth="1"/>
    <col min="2067" max="2067" width="7.125" style="2" customWidth="1"/>
    <col min="2068" max="2068" width="6.125" style="2" customWidth="1"/>
    <col min="2069" max="2069" width="7.75" style="2" customWidth="1"/>
    <col min="2070" max="2070" width="6.125" style="2" customWidth="1"/>
    <col min="2071" max="2301" width="9" style="2"/>
    <col min="2302" max="2302" width="18.125" style="2" customWidth="1"/>
    <col min="2303" max="2303" width="8" style="2" customWidth="1"/>
    <col min="2304" max="2304" width="6.125" style="2" customWidth="1"/>
    <col min="2305" max="2305" width="7.125" style="2" customWidth="1"/>
    <col min="2306" max="2306" width="6.125" style="2" customWidth="1"/>
    <col min="2307" max="2307" width="7.125" style="2" customWidth="1"/>
    <col min="2308" max="2308" width="6.125" style="2" customWidth="1"/>
    <col min="2309" max="2309" width="8" style="2" customWidth="1"/>
    <col min="2310" max="2310" width="6.125" style="2" customWidth="1"/>
    <col min="2311" max="2311" width="7.125" style="2" customWidth="1"/>
    <col min="2312" max="2312" width="6.125" style="2" customWidth="1"/>
    <col min="2313" max="2313" width="7.375" style="2" customWidth="1"/>
    <col min="2314" max="2314" width="6.125" style="2" customWidth="1"/>
    <col min="2315" max="2315" width="8" style="2" customWidth="1"/>
    <col min="2316" max="2316" width="6.125" style="2" customWidth="1"/>
    <col min="2317" max="2317" width="7.125" style="2" customWidth="1"/>
    <col min="2318" max="2318" width="6.125" style="2" customWidth="1"/>
    <col min="2319" max="2319" width="7.5" style="2" customWidth="1"/>
    <col min="2320" max="2320" width="6.125" style="2" customWidth="1"/>
    <col min="2321" max="2321" width="7.125" style="2" customWidth="1"/>
    <col min="2322" max="2322" width="6.125" style="2" customWidth="1"/>
    <col min="2323" max="2323" width="7.125" style="2" customWidth="1"/>
    <col min="2324" max="2324" width="6.125" style="2" customWidth="1"/>
    <col min="2325" max="2325" width="7.75" style="2" customWidth="1"/>
    <col min="2326" max="2326" width="6.125" style="2" customWidth="1"/>
    <col min="2327" max="2557" width="9" style="2"/>
    <col min="2558" max="2558" width="18.125" style="2" customWidth="1"/>
    <col min="2559" max="2559" width="8" style="2" customWidth="1"/>
    <col min="2560" max="2560" width="6.125" style="2" customWidth="1"/>
    <col min="2561" max="2561" width="7.125" style="2" customWidth="1"/>
    <col min="2562" max="2562" width="6.125" style="2" customWidth="1"/>
    <col min="2563" max="2563" width="7.125" style="2" customWidth="1"/>
    <col min="2564" max="2564" width="6.125" style="2" customWidth="1"/>
    <col min="2565" max="2565" width="8" style="2" customWidth="1"/>
    <col min="2566" max="2566" width="6.125" style="2" customWidth="1"/>
    <col min="2567" max="2567" width="7.125" style="2" customWidth="1"/>
    <col min="2568" max="2568" width="6.125" style="2" customWidth="1"/>
    <col min="2569" max="2569" width="7.375" style="2" customWidth="1"/>
    <col min="2570" max="2570" width="6.125" style="2" customWidth="1"/>
    <col min="2571" max="2571" width="8" style="2" customWidth="1"/>
    <col min="2572" max="2572" width="6.125" style="2" customWidth="1"/>
    <col min="2573" max="2573" width="7.125" style="2" customWidth="1"/>
    <col min="2574" max="2574" width="6.125" style="2" customWidth="1"/>
    <col min="2575" max="2575" width="7.5" style="2" customWidth="1"/>
    <col min="2576" max="2576" width="6.125" style="2" customWidth="1"/>
    <col min="2577" max="2577" width="7.125" style="2" customWidth="1"/>
    <col min="2578" max="2578" width="6.125" style="2" customWidth="1"/>
    <col min="2579" max="2579" width="7.125" style="2" customWidth="1"/>
    <col min="2580" max="2580" width="6.125" style="2" customWidth="1"/>
    <col min="2581" max="2581" width="7.75" style="2" customWidth="1"/>
    <col min="2582" max="2582" width="6.125" style="2" customWidth="1"/>
    <col min="2583" max="2813" width="9" style="2"/>
    <col min="2814" max="2814" width="18.125" style="2" customWidth="1"/>
    <col min="2815" max="2815" width="8" style="2" customWidth="1"/>
    <col min="2816" max="2816" width="6.125" style="2" customWidth="1"/>
    <col min="2817" max="2817" width="7.125" style="2" customWidth="1"/>
    <col min="2818" max="2818" width="6.125" style="2" customWidth="1"/>
    <col min="2819" max="2819" width="7.125" style="2" customWidth="1"/>
    <col min="2820" max="2820" width="6.125" style="2" customWidth="1"/>
    <col min="2821" max="2821" width="8" style="2" customWidth="1"/>
    <col min="2822" max="2822" width="6.125" style="2" customWidth="1"/>
    <col min="2823" max="2823" width="7.125" style="2" customWidth="1"/>
    <col min="2824" max="2824" width="6.125" style="2" customWidth="1"/>
    <col min="2825" max="2825" width="7.375" style="2" customWidth="1"/>
    <col min="2826" max="2826" width="6.125" style="2" customWidth="1"/>
    <col min="2827" max="2827" width="8" style="2" customWidth="1"/>
    <col min="2828" max="2828" width="6.125" style="2" customWidth="1"/>
    <col min="2829" max="2829" width="7.125" style="2" customWidth="1"/>
    <col min="2830" max="2830" width="6.125" style="2" customWidth="1"/>
    <col min="2831" max="2831" width="7.5" style="2" customWidth="1"/>
    <col min="2832" max="2832" width="6.125" style="2" customWidth="1"/>
    <col min="2833" max="2833" width="7.125" style="2" customWidth="1"/>
    <col min="2834" max="2834" width="6.125" style="2" customWidth="1"/>
    <col min="2835" max="2835" width="7.125" style="2" customWidth="1"/>
    <col min="2836" max="2836" width="6.125" style="2" customWidth="1"/>
    <col min="2837" max="2837" width="7.75" style="2" customWidth="1"/>
    <col min="2838" max="2838" width="6.125" style="2" customWidth="1"/>
    <col min="2839" max="3069" width="9" style="2"/>
    <col min="3070" max="3070" width="18.125" style="2" customWidth="1"/>
    <col min="3071" max="3071" width="8" style="2" customWidth="1"/>
    <col min="3072" max="3072" width="6.125" style="2" customWidth="1"/>
    <col min="3073" max="3073" width="7.125" style="2" customWidth="1"/>
    <col min="3074" max="3074" width="6.125" style="2" customWidth="1"/>
    <col min="3075" max="3075" width="7.125" style="2" customWidth="1"/>
    <col min="3076" max="3076" width="6.125" style="2" customWidth="1"/>
    <col min="3077" max="3077" width="8" style="2" customWidth="1"/>
    <col min="3078" max="3078" width="6.125" style="2" customWidth="1"/>
    <col min="3079" max="3079" width="7.125" style="2" customWidth="1"/>
    <col min="3080" max="3080" width="6.125" style="2" customWidth="1"/>
    <col min="3081" max="3081" width="7.375" style="2" customWidth="1"/>
    <col min="3082" max="3082" width="6.125" style="2" customWidth="1"/>
    <col min="3083" max="3083" width="8" style="2" customWidth="1"/>
    <col min="3084" max="3084" width="6.125" style="2" customWidth="1"/>
    <col min="3085" max="3085" width="7.125" style="2" customWidth="1"/>
    <col min="3086" max="3086" width="6.125" style="2" customWidth="1"/>
    <col min="3087" max="3087" width="7.5" style="2" customWidth="1"/>
    <col min="3088" max="3088" width="6.125" style="2" customWidth="1"/>
    <col min="3089" max="3089" width="7.125" style="2" customWidth="1"/>
    <col min="3090" max="3090" width="6.125" style="2" customWidth="1"/>
    <col min="3091" max="3091" width="7.125" style="2" customWidth="1"/>
    <col min="3092" max="3092" width="6.125" style="2" customWidth="1"/>
    <col min="3093" max="3093" width="7.75" style="2" customWidth="1"/>
    <col min="3094" max="3094" width="6.125" style="2" customWidth="1"/>
    <col min="3095" max="3325" width="9" style="2"/>
    <col min="3326" max="3326" width="18.125" style="2" customWidth="1"/>
    <col min="3327" max="3327" width="8" style="2" customWidth="1"/>
    <col min="3328" max="3328" width="6.125" style="2" customWidth="1"/>
    <col min="3329" max="3329" width="7.125" style="2" customWidth="1"/>
    <col min="3330" max="3330" width="6.125" style="2" customWidth="1"/>
    <col min="3331" max="3331" width="7.125" style="2" customWidth="1"/>
    <col min="3332" max="3332" width="6.125" style="2" customWidth="1"/>
    <col min="3333" max="3333" width="8" style="2" customWidth="1"/>
    <col min="3334" max="3334" width="6.125" style="2" customWidth="1"/>
    <col min="3335" max="3335" width="7.125" style="2" customWidth="1"/>
    <col min="3336" max="3336" width="6.125" style="2" customWidth="1"/>
    <col min="3337" max="3337" width="7.375" style="2" customWidth="1"/>
    <col min="3338" max="3338" width="6.125" style="2" customWidth="1"/>
    <col min="3339" max="3339" width="8" style="2" customWidth="1"/>
    <col min="3340" max="3340" width="6.125" style="2" customWidth="1"/>
    <col min="3341" max="3341" width="7.125" style="2" customWidth="1"/>
    <col min="3342" max="3342" width="6.125" style="2" customWidth="1"/>
    <col min="3343" max="3343" width="7.5" style="2" customWidth="1"/>
    <col min="3344" max="3344" width="6.125" style="2" customWidth="1"/>
    <col min="3345" max="3345" width="7.125" style="2" customWidth="1"/>
    <col min="3346" max="3346" width="6.125" style="2" customWidth="1"/>
    <col min="3347" max="3347" width="7.125" style="2" customWidth="1"/>
    <col min="3348" max="3348" width="6.125" style="2" customWidth="1"/>
    <col min="3349" max="3349" width="7.75" style="2" customWidth="1"/>
    <col min="3350" max="3350" width="6.125" style="2" customWidth="1"/>
    <col min="3351" max="3581" width="9" style="2"/>
    <col min="3582" max="3582" width="18.125" style="2" customWidth="1"/>
    <col min="3583" max="3583" width="8" style="2" customWidth="1"/>
    <col min="3584" max="3584" width="6.125" style="2" customWidth="1"/>
    <col min="3585" max="3585" width="7.125" style="2" customWidth="1"/>
    <col min="3586" max="3586" width="6.125" style="2" customWidth="1"/>
    <col min="3587" max="3587" width="7.125" style="2" customWidth="1"/>
    <col min="3588" max="3588" width="6.125" style="2" customWidth="1"/>
    <col min="3589" max="3589" width="8" style="2" customWidth="1"/>
    <col min="3590" max="3590" width="6.125" style="2" customWidth="1"/>
    <col min="3591" max="3591" width="7.125" style="2" customWidth="1"/>
    <col min="3592" max="3592" width="6.125" style="2" customWidth="1"/>
    <col min="3593" max="3593" width="7.375" style="2" customWidth="1"/>
    <col min="3594" max="3594" width="6.125" style="2" customWidth="1"/>
    <col min="3595" max="3595" width="8" style="2" customWidth="1"/>
    <col min="3596" max="3596" width="6.125" style="2" customWidth="1"/>
    <col min="3597" max="3597" width="7.125" style="2" customWidth="1"/>
    <col min="3598" max="3598" width="6.125" style="2" customWidth="1"/>
    <col min="3599" max="3599" width="7.5" style="2" customWidth="1"/>
    <col min="3600" max="3600" width="6.125" style="2" customWidth="1"/>
    <col min="3601" max="3601" width="7.125" style="2" customWidth="1"/>
    <col min="3602" max="3602" width="6.125" style="2" customWidth="1"/>
    <col min="3603" max="3603" width="7.125" style="2" customWidth="1"/>
    <col min="3604" max="3604" width="6.125" style="2" customWidth="1"/>
    <col min="3605" max="3605" width="7.75" style="2" customWidth="1"/>
    <col min="3606" max="3606" width="6.125" style="2" customWidth="1"/>
    <col min="3607" max="3837" width="9" style="2"/>
    <col min="3838" max="3838" width="18.125" style="2" customWidth="1"/>
    <col min="3839" max="3839" width="8" style="2" customWidth="1"/>
    <col min="3840" max="3840" width="6.125" style="2" customWidth="1"/>
    <col min="3841" max="3841" width="7.125" style="2" customWidth="1"/>
    <col min="3842" max="3842" width="6.125" style="2" customWidth="1"/>
    <col min="3843" max="3843" width="7.125" style="2" customWidth="1"/>
    <col min="3844" max="3844" width="6.125" style="2" customWidth="1"/>
    <col min="3845" max="3845" width="8" style="2" customWidth="1"/>
    <col min="3846" max="3846" width="6.125" style="2" customWidth="1"/>
    <col min="3847" max="3847" width="7.125" style="2" customWidth="1"/>
    <col min="3848" max="3848" width="6.125" style="2" customWidth="1"/>
    <col min="3849" max="3849" width="7.375" style="2" customWidth="1"/>
    <col min="3850" max="3850" width="6.125" style="2" customWidth="1"/>
    <col min="3851" max="3851" width="8" style="2" customWidth="1"/>
    <col min="3852" max="3852" width="6.125" style="2" customWidth="1"/>
    <col min="3853" max="3853" width="7.125" style="2" customWidth="1"/>
    <col min="3854" max="3854" width="6.125" style="2" customWidth="1"/>
    <col min="3855" max="3855" width="7.5" style="2" customWidth="1"/>
    <col min="3856" max="3856" width="6.125" style="2" customWidth="1"/>
    <col min="3857" max="3857" width="7.125" style="2" customWidth="1"/>
    <col min="3858" max="3858" width="6.125" style="2" customWidth="1"/>
    <col min="3859" max="3859" width="7.125" style="2" customWidth="1"/>
    <col min="3860" max="3860" width="6.125" style="2" customWidth="1"/>
    <col min="3861" max="3861" width="7.75" style="2" customWidth="1"/>
    <col min="3862" max="3862" width="6.125" style="2" customWidth="1"/>
    <col min="3863" max="4093" width="9" style="2"/>
    <col min="4094" max="4094" width="18.125" style="2" customWidth="1"/>
    <col min="4095" max="4095" width="8" style="2" customWidth="1"/>
    <col min="4096" max="4096" width="6.125" style="2" customWidth="1"/>
    <col min="4097" max="4097" width="7.125" style="2" customWidth="1"/>
    <col min="4098" max="4098" width="6.125" style="2" customWidth="1"/>
    <col min="4099" max="4099" width="7.125" style="2" customWidth="1"/>
    <col min="4100" max="4100" width="6.125" style="2" customWidth="1"/>
    <col min="4101" max="4101" width="8" style="2" customWidth="1"/>
    <col min="4102" max="4102" width="6.125" style="2" customWidth="1"/>
    <col min="4103" max="4103" width="7.125" style="2" customWidth="1"/>
    <col min="4104" max="4104" width="6.125" style="2" customWidth="1"/>
    <col min="4105" max="4105" width="7.375" style="2" customWidth="1"/>
    <col min="4106" max="4106" width="6.125" style="2" customWidth="1"/>
    <col min="4107" max="4107" width="8" style="2" customWidth="1"/>
    <col min="4108" max="4108" width="6.125" style="2" customWidth="1"/>
    <col min="4109" max="4109" width="7.125" style="2" customWidth="1"/>
    <col min="4110" max="4110" width="6.125" style="2" customWidth="1"/>
    <col min="4111" max="4111" width="7.5" style="2" customWidth="1"/>
    <col min="4112" max="4112" width="6.125" style="2" customWidth="1"/>
    <col min="4113" max="4113" width="7.125" style="2" customWidth="1"/>
    <col min="4114" max="4114" width="6.125" style="2" customWidth="1"/>
    <col min="4115" max="4115" width="7.125" style="2" customWidth="1"/>
    <col min="4116" max="4116" width="6.125" style="2" customWidth="1"/>
    <col min="4117" max="4117" width="7.75" style="2" customWidth="1"/>
    <col min="4118" max="4118" width="6.125" style="2" customWidth="1"/>
    <col min="4119" max="4349" width="9" style="2"/>
    <col min="4350" max="4350" width="18.125" style="2" customWidth="1"/>
    <col min="4351" max="4351" width="8" style="2" customWidth="1"/>
    <col min="4352" max="4352" width="6.125" style="2" customWidth="1"/>
    <col min="4353" max="4353" width="7.125" style="2" customWidth="1"/>
    <col min="4354" max="4354" width="6.125" style="2" customWidth="1"/>
    <col min="4355" max="4355" width="7.125" style="2" customWidth="1"/>
    <col min="4356" max="4356" width="6.125" style="2" customWidth="1"/>
    <col min="4357" max="4357" width="8" style="2" customWidth="1"/>
    <col min="4358" max="4358" width="6.125" style="2" customWidth="1"/>
    <col min="4359" max="4359" width="7.125" style="2" customWidth="1"/>
    <col min="4360" max="4360" width="6.125" style="2" customWidth="1"/>
    <col min="4361" max="4361" width="7.375" style="2" customWidth="1"/>
    <col min="4362" max="4362" width="6.125" style="2" customWidth="1"/>
    <col min="4363" max="4363" width="8" style="2" customWidth="1"/>
    <col min="4364" max="4364" width="6.125" style="2" customWidth="1"/>
    <col min="4365" max="4365" width="7.125" style="2" customWidth="1"/>
    <col min="4366" max="4366" width="6.125" style="2" customWidth="1"/>
    <col min="4367" max="4367" width="7.5" style="2" customWidth="1"/>
    <col min="4368" max="4368" width="6.125" style="2" customWidth="1"/>
    <col min="4369" max="4369" width="7.125" style="2" customWidth="1"/>
    <col min="4370" max="4370" width="6.125" style="2" customWidth="1"/>
    <col min="4371" max="4371" width="7.125" style="2" customWidth="1"/>
    <col min="4372" max="4372" width="6.125" style="2" customWidth="1"/>
    <col min="4373" max="4373" width="7.75" style="2" customWidth="1"/>
    <col min="4374" max="4374" width="6.125" style="2" customWidth="1"/>
    <col min="4375" max="4605" width="9" style="2"/>
    <col min="4606" max="4606" width="18.125" style="2" customWidth="1"/>
    <col min="4607" max="4607" width="8" style="2" customWidth="1"/>
    <col min="4608" max="4608" width="6.125" style="2" customWidth="1"/>
    <col min="4609" max="4609" width="7.125" style="2" customWidth="1"/>
    <col min="4610" max="4610" width="6.125" style="2" customWidth="1"/>
    <col min="4611" max="4611" width="7.125" style="2" customWidth="1"/>
    <col min="4612" max="4612" width="6.125" style="2" customWidth="1"/>
    <col min="4613" max="4613" width="8" style="2" customWidth="1"/>
    <col min="4614" max="4614" width="6.125" style="2" customWidth="1"/>
    <col min="4615" max="4615" width="7.125" style="2" customWidth="1"/>
    <col min="4616" max="4616" width="6.125" style="2" customWidth="1"/>
    <col min="4617" max="4617" width="7.375" style="2" customWidth="1"/>
    <col min="4618" max="4618" width="6.125" style="2" customWidth="1"/>
    <col min="4619" max="4619" width="8" style="2" customWidth="1"/>
    <col min="4620" max="4620" width="6.125" style="2" customWidth="1"/>
    <col min="4621" max="4621" width="7.125" style="2" customWidth="1"/>
    <col min="4622" max="4622" width="6.125" style="2" customWidth="1"/>
    <col min="4623" max="4623" width="7.5" style="2" customWidth="1"/>
    <col min="4624" max="4624" width="6.125" style="2" customWidth="1"/>
    <col min="4625" max="4625" width="7.125" style="2" customWidth="1"/>
    <col min="4626" max="4626" width="6.125" style="2" customWidth="1"/>
    <col min="4627" max="4627" width="7.125" style="2" customWidth="1"/>
    <col min="4628" max="4628" width="6.125" style="2" customWidth="1"/>
    <col min="4629" max="4629" width="7.75" style="2" customWidth="1"/>
    <col min="4630" max="4630" width="6.125" style="2" customWidth="1"/>
    <col min="4631" max="4861" width="9" style="2"/>
    <col min="4862" max="4862" width="18.125" style="2" customWidth="1"/>
    <col min="4863" max="4863" width="8" style="2" customWidth="1"/>
    <col min="4864" max="4864" width="6.125" style="2" customWidth="1"/>
    <col min="4865" max="4865" width="7.125" style="2" customWidth="1"/>
    <col min="4866" max="4866" width="6.125" style="2" customWidth="1"/>
    <col min="4867" max="4867" width="7.125" style="2" customWidth="1"/>
    <col min="4868" max="4868" width="6.125" style="2" customWidth="1"/>
    <col min="4869" max="4869" width="8" style="2" customWidth="1"/>
    <col min="4870" max="4870" width="6.125" style="2" customWidth="1"/>
    <col min="4871" max="4871" width="7.125" style="2" customWidth="1"/>
    <col min="4872" max="4872" width="6.125" style="2" customWidth="1"/>
    <col min="4873" max="4873" width="7.375" style="2" customWidth="1"/>
    <col min="4874" max="4874" width="6.125" style="2" customWidth="1"/>
    <col min="4875" max="4875" width="8" style="2" customWidth="1"/>
    <col min="4876" max="4876" width="6.125" style="2" customWidth="1"/>
    <col min="4877" max="4877" width="7.125" style="2" customWidth="1"/>
    <col min="4878" max="4878" width="6.125" style="2" customWidth="1"/>
    <col min="4879" max="4879" width="7.5" style="2" customWidth="1"/>
    <col min="4880" max="4880" width="6.125" style="2" customWidth="1"/>
    <col min="4881" max="4881" width="7.125" style="2" customWidth="1"/>
    <col min="4882" max="4882" width="6.125" style="2" customWidth="1"/>
    <col min="4883" max="4883" width="7.125" style="2" customWidth="1"/>
    <col min="4884" max="4884" width="6.125" style="2" customWidth="1"/>
    <col min="4885" max="4885" width="7.75" style="2" customWidth="1"/>
    <col min="4886" max="4886" width="6.125" style="2" customWidth="1"/>
    <col min="4887" max="5117" width="9" style="2"/>
    <col min="5118" max="5118" width="18.125" style="2" customWidth="1"/>
    <col min="5119" max="5119" width="8" style="2" customWidth="1"/>
    <col min="5120" max="5120" width="6.125" style="2" customWidth="1"/>
    <col min="5121" max="5121" width="7.125" style="2" customWidth="1"/>
    <col min="5122" max="5122" width="6.125" style="2" customWidth="1"/>
    <col min="5123" max="5123" width="7.125" style="2" customWidth="1"/>
    <col min="5124" max="5124" width="6.125" style="2" customWidth="1"/>
    <col min="5125" max="5125" width="8" style="2" customWidth="1"/>
    <col min="5126" max="5126" width="6.125" style="2" customWidth="1"/>
    <col min="5127" max="5127" width="7.125" style="2" customWidth="1"/>
    <col min="5128" max="5128" width="6.125" style="2" customWidth="1"/>
    <col min="5129" max="5129" width="7.375" style="2" customWidth="1"/>
    <col min="5130" max="5130" width="6.125" style="2" customWidth="1"/>
    <col min="5131" max="5131" width="8" style="2" customWidth="1"/>
    <col min="5132" max="5132" width="6.125" style="2" customWidth="1"/>
    <col min="5133" max="5133" width="7.125" style="2" customWidth="1"/>
    <col min="5134" max="5134" width="6.125" style="2" customWidth="1"/>
    <col min="5135" max="5135" width="7.5" style="2" customWidth="1"/>
    <col min="5136" max="5136" width="6.125" style="2" customWidth="1"/>
    <col min="5137" max="5137" width="7.125" style="2" customWidth="1"/>
    <col min="5138" max="5138" width="6.125" style="2" customWidth="1"/>
    <col min="5139" max="5139" width="7.125" style="2" customWidth="1"/>
    <col min="5140" max="5140" width="6.125" style="2" customWidth="1"/>
    <col min="5141" max="5141" width="7.75" style="2" customWidth="1"/>
    <col min="5142" max="5142" width="6.125" style="2" customWidth="1"/>
    <col min="5143" max="5373" width="9" style="2"/>
    <col min="5374" max="5374" width="18.125" style="2" customWidth="1"/>
    <col min="5375" max="5375" width="8" style="2" customWidth="1"/>
    <col min="5376" max="5376" width="6.125" style="2" customWidth="1"/>
    <col min="5377" max="5377" width="7.125" style="2" customWidth="1"/>
    <col min="5378" max="5378" width="6.125" style="2" customWidth="1"/>
    <col min="5379" max="5379" width="7.125" style="2" customWidth="1"/>
    <col min="5380" max="5380" width="6.125" style="2" customWidth="1"/>
    <col min="5381" max="5381" width="8" style="2" customWidth="1"/>
    <col min="5382" max="5382" width="6.125" style="2" customWidth="1"/>
    <col min="5383" max="5383" width="7.125" style="2" customWidth="1"/>
    <col min="5384" max="5384" width="6.125" style="2" customWidth="1"/>
    <col min="5385" max="5385" width="7.375" style="2" customWidth="1"/>
    <col min="5386" max="5386" width="6.125" style="2" customWidth="1"/>
    <col min="5387" max="5387" width="8" style="2" customWidth="1"/>
    <col min="5388" max="5388" width="6.125" style="2" customWidth="1"/>
    <col min="5389" max="5389" width="7.125" style="2" customWidth="1"/>
    <col min="5390" max="5390" width="6.125" style="2" customWidth="1"/>
    <col min="5391" max="5391" width="7.5" style="2" customWidth="1"/>
    <col min="5392" max="5392" width="6.125" style="2" customWidth="1"/>
    <col min="5393" max="5393" width="7.125" style="2" customWidth="1"/>
    <col min="5394" max="5394" width="6.125" style="2" customWidth="1"/>
    <col min="5395" max="5395" width="7.125" style="2" customWidth="1"/>
    <col min="5396" max="5396" width="6.125" style="2" customWidth="1"/>
    <col min="5397" max="5397" width="7.75" style="2" customWidth="1"/>
    <col min="5398" max="5398" width="6.125" style="2" customWidth="1"/>
    <col min="5399" max="5629" width="9" style="2"/>
    <col min="5630" max="5630" width="18.125" style="2" customWidth="1"/>
    <col min="5631" max="5631" width="8" style="2" customWidth="1"/>
    <col min="5632" max="5632" width="6.125" style="2" customWidth="1"/>
    <col min="5633" max="5633" width="7.125" style="2" customWidth="1"/>
    <col min="5634" max="5634" width="6.125" style="2" customWidth="1"/>
    <col min="5635" max="5635" width="7.125" style="2" customWidth="1"/>
    <col min="5636" max="5636" width="6.125" style="2" customWidth="1"/>
    <col min="5637" max="5637" width="8" style="2" customWidth="1"/>
    <col min="5638" max="5638" width="6.125" style="2" customWidth="1"/>
    <col min="5639" max="5639" width="7.125" style="2" customWidth="1"/>
    <col min="5640" max="5640" width="6.125" style="2" customWidth="1"/>
    <col min="5641" max="5641" width="7.375" style="2" customWidth="1"/>
    <col min="5642" max="5642" width="6.125" style="2" customWidth="1"/>
    <col min="5643" max="5643" width="8" style="2" customWidth="1"/>
    <col min="5644" max="5644" width="6.125" style="2" customWidth="1"/>
    <col min="5645" max="5645" width="7.125" style="2" customWidth="1"/>
    <col min="5646" max="5646" width="6.125" style="2" customWidth="1"/>
    <col min="5647" max="5647" width="7.5" style="2" customWidth="1"/>
    <col min="5648" max="5648" width="6.125" style="2" customWidth="1"/>
    <col min="5649" max="5649" width="7.125" style="2" customWidth="1"/>
    <col min="5650" max="5650" width="6.125" style="2" customWidth="1"/>
    <col min="5651" max="5651" width="7.125" style="2" customWidth="1"/>
    <col min="5652" max="5652" width="6.125" style="2" customWidth="1"/>
    <col min="5653" max="5653" width="7.75" style="2" customWidth="1"/>
    <col min="5654" max="5654" width="6.125" style="2" customWidth="1"/>
    <col min="5655" max="5885" width="9" style="2"/>
    <col min="5886" max="5886" width="18.125" style="2" customWidth="1"/>
    <col min="5887" max="5887" width="8" style="2" customWidth="1"/>
    <col min="5888" max="5888" width="6.125" style="2" customWidth="1"/>
    <col min="5889" max="5889" width="7.125" style="2" customWidth="1"/>
    <col min="5890" max="5890" width="6.125" style="2" customWidth="1"/>
    <col min="5891" max="5891" width="7.125" style="2" customWidth="1"/>
    <col min="5892" max="5892" width="6.125" style="2" customWidth="1"/>
    <col min="5893" max="5893" width="8" style="2" customWidth="1"/>
    <col min="5894" max="5894" width="6.125" style="2" customWidth="1"/>
    <col min="5895" max="5895" width="7.125" style="2" customWidth="1"/>
    <col min="5896" max="5896" width="6.125" style="2" customWidth="1"/>
    <col min="5897" max="5897" width="7.375" style="2" customWidth="1"/>
    <col min="5898" max="5898" width="6.125" style="2" customWidth="1"/>
    <col min="5899" max="5899" width="8" style="2" customWidth="1"/>
    <col min="5900" max="5900" width="6.125" style="2" customWidth="1"/>
    <col min="5901" max="5901" width="7.125" style="2" customWidth="1"/>
    <col min="5902" max="5902" width="6.125" style="2" customWidth="1"/>
    <col min="5903" max="5903" width="7.5" style="2" customWidth="1"/>
    <col min="5904" max="5904" width="6.125" style="2" customWidth="1"/>
    <col min="5905" max="5905" width="7.125" style="2" customWidth="1"/>
    <col min="5906" max="5906" width="6.125" style="2" customWidth="1"/>
    <col min="5907" max="5907" width="7.125" style="2" customWidth="1"/>
    <col min="5908" max="5908" width="6.125" style="2" customWidth="1"/>
    <col min="5909" max="5909" width="7.75" style="2" customWidth="1"/>
    <col min="5910" max="5910" width="6.125" style="2" customWidth="1"/>
    <col min="5911" max="6141" width="9" style="2"/>
    <col min="6142" max="6142" width="18.125" style="2" customWidth="1"/>
    <col min="6143" max="6143" width="8" style="2" customWidth="1"/>
    <col min="6144" max="6144" width="6.125" style="2" customWidth="1"/>
    <col min="6145" max="6145" width="7.125" style="2" customWidth="1"/>
    <col min="6146" max="6146" width="6.125" style="2" customWidth="1"/>
    <col min="6147" max="6147" width="7.125" style="2" customWidth="1"/>
    <col min="6148" max="6148" width="6.125" style="2" customWidth="1"/>
    <col min="6149" max="6149" width="8" style="2" customWidth="1"/>
    <col min="6150" max="6150" width="6.125" style="2" customWidth="1"/>
    <col min="6151" max="6151" width="7.125" style="2" customWidth="1"/>
    <col min="6152" max="6152" width="6.125" style="2" customWidth="1"/>
    <col min="6153" max="6153" width="7.375" style="2" customWidth="1"/>
    <col min="6154" max="6154" width="6.125" style="2" customWidth="1"/>
    <col min="6155" max="6155" width="8" style="2" customWidth="1"/>
    <col min="6156" max="6156" width="6.125" style="2" customWidth="1"/>
    <col min="6157" max="6157" width="7.125" style="2" customWidth="1"/>
    <col min="6158" max="6158" width="6.125" style="2" customWidth="1"/>
    <col min="6159" max="6159" width="7.5" style="2" customWidth="1"/>
    <col min="6160" max="6160" width="6.125" style="2" customWidth="1"/>
    <col min="6161" max="6161" width="7.125" style="2" customWidth="1"/>
    <col min="6162" max="6162" width="6.125" style="2" customWidth="1"/>
    <col min="6163" max="6163" width="7.125" style="2" customWidth="1"/>
    <col min="6164" max="6164" width="6.125" style="2" customWidth="1"/>
    <col min="6165" max="6165" width="7.75" style="2" customWidth="1"/>
    <col min="6166" max="6166" width="6.125" style="2" customWidth="1"/>
    <col min="6167" max="6397" width="9" style="2"/>
    <col min="6398" max="6398" width="18.125" style="2" customWidth="1"/>
    <col min="6399" max="6399" width="8" style="2" customWidth="1"/>
    <col min="6400" max="6400" width="6.125" style="2" customWidth="1"/>
    <col min="6401" max="6401" width="7.125" style="2" customWidth="1"/>
    <col min="6402" max="6402" width="6.125" style="2" customWidth="1"/>
    <col min="6403" max="6403" width="7.125" style="2" customWidth="1"/>
    <col min="6404" max="6404" width="6.125" style="2" customWidth="1"/>
    <col min="6405" max="6405" width="8" style="2" customWidth="1"/>
    <col min="6406" max="6406" width="6.125" style="2" customWidth="1"/>
    <col min="6407" max="6407" width="7.125" style="2" customWidth="1"/>
    <col min="6408" max="6408" width="6.125" style="2" customWidth="1"/>
    <col min="6409" max="6409" width="7.375" style="2" customWidth="1"/>
    <col min="6410" max="6410" width="6.125" style="2" customWidth="1"/>
    <col min="6411" max="6411" width="8" style="2" customWidth="1"/>
    <col min="6412" max="6412" width="6.125" style="2" customWidth="1"/>
    <col min="6413" max="6413" width="7.125" style="2" customWidth="1"/>
    <col min="6414" max="6414" width="6.125" style="2" customWidth="1"/>
    <col min="6415" max="6415" width="7.5" style="2" customWidth="1"/>
    <col min="6416" max="6416" width="6.125" style="2" customWidth="1"/>
    <col min="6417" max="6417" width="7.125" style="2" customWidth="1"/>
    <col min="6418" max="6418" width="6.125" style="2" customWidth="1"/>
    <col min="6419" max="6419" width="7.125" style="2" customWidth="1"/>
    <col min="6420" max="6420" width="6.125" style="2" customWidth="1"/>
    <col min="6421" max="6421" width="7.75" style="2" customWidth="1"/>
    <col min="6422" max="6422" width="6.125" style="2" customWidth="1"/>
    <col min="6423" max="6653" width="9" style="2"/>
    <col min="6654" max="6654" width="18.125" style="2" customWidth="1"/>
    <col min="6655" max="6655" width="8" style="2" customWidth="1"/>
    <col min="6656" max="6656" width="6.125" style="2" customWidth="1"/>
    <col min="6657" max="6657" width="7.125" style="2" customWidth="1"/>
    <col min="6658" max="6658" width="6.125" style="2" customWidth="1"/>
    <col min="6659" max="6659" width="7.125" style="2" customWidth="1"/>
    <col min="6660" max="6660" width="6.125" style="2" customWidth="1"/>
    <col min="6661" max="6661" width="8" style="2" customWidth="1"/>
    <col min="6662" max="6662" width="6.125" style="2" customWidth="1"/>
    <col min="6663" max="6663" width="7.125" style="2" customWidth="1"/>
    <col min="6664" max="6664" width="6.125" style="2" customWidth="1"/>
    <col min="6665" max="6665" width="7.375" style="2" customWidth="1"/>
    <col min="6666" max="6666" width="6.125" style="2" customWidth="1"/>
    <col min="6667" max="6667" width="8" style="2" customWidth="1"/>
    <col min="6668" max="6668" width="6.125" style="2" customWidth="1"/>
    <col min="6669" max="6669" width="7.125" style="2" customWidth="1"/>
    <col min="6670" max="6670" width="6.125" style="2" customWidth="1"/>
    <col min="6671" max="6671" width="7.5" style="2" customWidth="1"/>
    <col min="6672" max="6672" width="6.125" style="2" customWidth="1"/>
    <col min="6673" max="6673" width="7.125" style="2" customWidth="1"/>
    <col min="6674" max="6674" width="6.125" style="2" customWidth="1"/>
    <col min="6675" max="6675" width="7.125" style="2" customWidth="1"/>
    <col min="6676" max="6676" width="6.125" style="2" customWidth="1"/>
    <col min="6677" max="6677" width="7.75" style="2" customWidth="1"/>
    <col min="6678" max="6678" width="6.125" style="2" customWidth="1"/>
    <col min="6679" max="6909" width="9" style="2"/>
    <col min="6910" max="6910" width="18.125" style="2" customWidth="1"/>
    <col min="6911" max="6911" width="8" style="2" customWidth="1"/>
    <col min="6912" max="6912" width="6.125" style="2" customWidth="1"/>
    <col min="6913" max="6913" width="7.125" style="2" customWidth="1"/>
    <col min="6914" max="6914" width="6.125" style="2" customWidth="1"/>
    <col min="6915" max="6915" width="7.125" style="2" customWidth="1"/>
    <col min="6916" max="6916" width="6.125" style="2" customWidth="1"/>
    <col min="6917" max="6917" width="8" style="2" customWidth="1"/>
    <col min="6918" max="6918" width="6.125" style="2" customWidth="1"/>
    <col min="6919" max="6919" width="7.125" style="2" customWidth="1"/>
    <col min="6920" max="6920" width="6.125" style="2" customWidth="1"/>
    <col min="6921" max="6921" width="7.375" style="2" customWidth="1"/>
    <col min="6922" max="6922" width="6.125" style="2" customWidth="1"/>
    <col min="6923" max="6923" width="8" style="2" customWidth="1"/>
    <col min="6924" max="6924" width="6.125" style="2" customWidth="1"/>
    <col min="6925" max="6925" width="7.125" style="2" customWidth="1"/>
    <col min="6926" max="6926" width="6.125" style="2" customWidth="1"/>
    <col min="6927" max="6927" width="7.5" style="2" customWidth="1"/>
    <col min="6928" max="6928" width="6.125" style="2" customWidth="1"/>
    <col min="6929" max="6929" width="7.125" style="2" customWidth="1"/>
    <col min="6930" max="6930" width="6.125" style="2" customWidth="1"/>
    <col min="6931" max="6931" width="7.125" style="2" customWidth="1"/>
    <col min="6932" max="6932" width="6.125" style="2" customWidth="1"/>
    <col min="6933" max="6933" width="7.75" style="2" customWidth="1"/>
    <col min="6934" max="6934" width="6.125" style="2" customWidth="1"/>
    <col min="6935" max="7165" width="9" style="2"/>
    <col min="7166" max="7166" width="18.125" style="2" customWidth="1"/>
    <col min="7167" max="7167" width="8" style="2" customWidth="1"/>
    <col min="7168" max="7168" width="6.125" style="2" customWidth="1"/>
    <col min="7169" max="7169" width="7.125" style="2" customWidth="1"/>
    <col min="7170" max="7170" width="6.125" style="2" customWidth="1"/>
    <col min="7171" max="7171" width="7.125" style="2" customWidth="1"/>
    <col min="7172" max="7172" width="6.125" style="2" customWidth="1"/>
    <col min="7173" max="7173" width="8" style="2" customWidth="1"/>
    <col min="7174" max="7174" width="6.125" style="2" customWidth="1"/>
    <col min="7175" max="7175" width="7.125" style="2" customWidth="1"/>
    <col min="7176" max="7176" width="6.125" style="2" customWidth="1"/>
    <col min="7177" max="7177" width="7.375" style="2" customWidth="1"/>
    <col min="7178" max="7178" width="6.125" style="2" customWidth="1"/>
    <col min="7179" max="7179" width="8" style="2" customWidth="1"/>
    <col min="7180" max="7180" width="6.125" style="2" customWidth="1"/>
    <col min="7181" max="7181" width="7.125" style="2" customWidth="1"/>
    <col min="7182" max="7182" width="6.125" style="2" customWidth="1"/>
    <col min="7183" max="7183" width="7.5" style="2" customWidth="1"/>
    <col min="7184" max="7184" width="6.125" style="2" customWidth="1"/>
    <col min="7185" max="7185" width="7.125" style="2" customWidth="1"/>
    <col min="7186" max="7186" width="6.125" style="2" customWidth="1"/>
    <col min="7187" max="7187" width="7.125" style="2" customWidth="1"/>
    <col min="7188" max="7188" width="6.125" style="2" customWidth="1"/>
    <col min="7189" max="7189" width="7.75" style="2" customWidth="1"/>
    <col min="7190" max="7190" width="6.125" style="2" customWidth="1"/>
    <col min="7191" max="7421" width="9" style="2"/>
    <col min="7422" max="7422" width="18.125" style="2" customWidth="1"/>
    <col min="7423" max="7423" width="8" style="2" customWidth="1"/>
    <col min="7424" max="7424" width="6.125" style="2" customWidth="1"/>
    <col min="7425" max="7425" width="7.125" style="2" customWidth="1"/>
    <col min="7426" max="7426" width="6.125" style="2" customWidth="1"/>
    <col min="7427" max="7427" width="7.125" style="2" customWidth="1"/>
    <col min="7428" max="7428" width="6.125" style="2" customWidth="1"/>
    <col min="7429" max="7429" width="8" style="2" customWidth="1"/>
    <col min="7430" max="7430" width="6.125" style="2" customWidth="1"/>
    <col min="7431" max="7431" width="7.125" style="2" customWidth="1"/>
    <col min="7432" max="7432" width="6.125" style="2" customWidth="1"/>
    <col min="7433" max="7433" width="7.375" style="2" customWidth="1"/>
    <col min="7434" max="7434" width="6.125" style="2" customWidth="1"/>
    <col min="7435" max="7435" width="8" style="2" customWidth="1"/>
    <col min="7436" max="7436" width="6.125" style="2" customWidth="1"/>
    <col min="7437" max="7437" width="7.125" style="2" customWidth="1"/>
    <col min="7438" max="7438" width="6.125" style="2" customWidth="1"/>
    <col min="7439" max="7439" width="7.5" style="2" customWidth="1"/>
    <col min="7440" max="7440" width="6.125" style="2" customWidth="1"/>
    <col min="7441" max="7441" width="7.125" style="2" customWidth="1"/>
    <col min="7442" max="7442" width="6.125" style="2" customWidth="1"/>
    <col min="7443" max="7443" width="7.125" style="2" customWidth="1"/>
    <col min="7444" max="7444" width="6.125" style="2" customWidth="1"/>
    <col min="7445" max="7445" width="7.75" style="2" customWidth="1"/>
    <col min="7446" max="7446" width="6.125" style="2" customWidth="1"/>
    <col min="7447" max="7677" width="9" style="2"/>
    <col min="7678" max="7678" width="18.125" style="2" customWidth="1"/>
    <col min="7679" max="7679" width="8" style="2" customWidth="1"/>
    <col min="7680" max="7680" width="6.125" style="2" customWidth="1"/>
    <col min="7681" max="7681" width="7.125" style="2" customWidth="1"/>
    <col min="7682" max="7682" width="6.125" style="2" customWidth="1"/>
    <col min="7683" max="7683" width="7.125" style="2" customWidth="1"/>
    <col min="7684" max="7684" width="6.125" style="2" customWidth="1"/>
    <col min="7685" max="7685" width="8" style="2" customWidth="1"/>
    <col min="7686" max="7686" width="6.125" style="2" customWidth="1"/>
    <col min="7687" max="7687" width="7.125" style="2" customWidth="1"/>
    <col min="7688" max="7688" width="6.125" style="2" customWidth="1"/>
    <col min="7689" max="7689" width="7.375" style="2" customWidth="1"/>
    <col min="7690" max="7690" width="6.125" style="2" customWidth="1"/>
    <col min="7691" max="7691" width="8" style="2" customWidth="1"/>
    <col min="7692" max="7692" width="6.125" style="2" customWidth="1"/>
    <col min="7693" max="7693" width="7.125" style="2" customWidth="1"/>
    <col min="7694" max="7694" width="6.125" style="2" customWidth="1"/>
    <col min="7695" max="7695" width="7.5" style="2" customWidth="1"/>
    <col min="7696" max="7696" width="6.125" style="2" customWidth="1"/>
    <col min="7697" max="7697" width="7.125" style="2" customWidth="1"/>
    <col min="7698" max="7698" width="6.125" style="2" customWidth="1"/>
    <col min="7699" max="7699" width="7.125" style="2" customWidth="1"/>
    <col min="7700" max="7700" width="6.125" style="2" customWidth="1"/>
    <col min="7701" max="7701" width="7.75" style="2" customWidth="1"/>
    <col min="7702" max="7702" width="6.125" style="2" customWidth="1"/>
    <col min="7703" max="7933" width="9" style="2"/>
    <col min="7934" max="7934" width="18.125" style="2" customWidth="1"/>
    <col min="7935" max="7935" width="8" style="2" customWidth="1"/>
    <col min="7936" max="7936" width="6.125" style="2" customWidth="1"/>
    <col min="7937" max="7937" width="7.125" style="2" customWidth="1"/>
    <col min="7938" max="7938" width="6.125" style="2" customWidth="1"/>
    <col min="7939" max="7939" width="7.125" style="2" customWidth="1"/>
    <col min="7940" max="7940" width="6.125" style="2" customWidth="1"/>
    <col min="7941" max="7941" width="8" style="2" customWidth="1"/>
    <col min="7942" max="7942" width="6.125" style="2" customWidth="1"/>
    <col min="7943" max="7943" width="7.125" style="2" customWidth="1"/>
    <col min="7944" max="7944" width="6.125" style="2" customWidth="1"/>
    <col min="7945" max="7945" width="7.375" style="2" customWidth="1"/>
    <col min="7946" max="7946" width="6.125" style="2" customWidth="1"/>
    <col min="7947" max="7947" width="8" style="2" customWidth="1"/>
    <col min="7948" max="7948" width="6.125" style="2" customWidth="1"/>
    <col min="7949" max="7949" width="7.125" style="2" customWidth="1"/>
    <col min="7950" max="7950" width="6.125" style="2" customWidth="1"/>
    <col min="7951" max="7951" width="7.5" style="2" customWidth="1"/>
    <col min="7952" max="7952" width="6.125" style="2" customWidth="1"/>
    <col min="7953" max="7953" width="7.125" style="2" customWidth="1"/>
    <col min="7954" max="7954" width="6.125" style="2" customWidth="1"/>
    <col min="7955" max="7955" width="7.125" style="2" customWidth="1"/>
    <col min="7956" max="7956" width="6.125" style="2" customWidth="1"/>
    <col min="7957" max="7957" width="7.75" style="2" customWidth="1"/>
    <col min="7958" max="7958" width="6.125" style="2" customWidth="1"/>
    <col min="7959" max="8189" width="9" style="2"/>
    <col min="8190" max="8190" width="18.125" style="2" customWidth="1"/>
    <col min="8191" max="8191" width="8" style="2" customWidth="1"/>
    <col min="8192" max="8192" width="6.125" style="2" customWidth="1"/>
    <col min="8193" max="8193" width="7.125" style="2" customWidth="1"/>
    <col min="8194" max="8194" width="6.125" style="2" customWidth="1"/>
    <col min="8195" max="8195" width="7.125" style="2" customWidth="1"/>
    <col min="8196" max="8196" width="6.125" style="2" customWidth="1"/>
    <col min="8197" max="8197" width="8" style="2" customWidth="1"/>
    <col min="8198" max="8198" width="6.125" style="2" customWidth="1"/>
    <col min="8199" max="8199" width="7.125" style="2" customWidth="1"/>
    <col min="8200" max="8200" width="6.125" style="2" customWidth="1"/>
    <col min="8201" max="8201" width="7.375" style="2" customWidth="1"/>
    <col min="8202" max="8202" width="6.125" style="2" customWidth="1"/>
    <col min="8203" max="8203" width="8" style="2" customWidth="1"/>
    <col min="8204" max="8204" width="6.125" style="2" customWidth="1"/>
    <col min="8205" max="8205" width="7.125" style="2" customWidth="1"/>
    <col min="8206" max="8206" width="6.125" style="2" customWidth="1"/>
    <col min="8207" max="8207" width="7.5" style="2" customWidth="1"/>
    <col min="8208" max="8208" width="6.125" style="2" customWidth="1"/>
    <col min="8209" max="8209" width="7.125" style="2" customWidth="1"/>
    <col min="8210" max="8210" width="6.125" style="2" customWidth="1"/>
    <col min="8211" max="8211" width="7.125" style="2" customWidth="1"/>
    <col min="8212" max="8212" width="6.125" style="2" customWidth="1"/>
    <col min="8213" max="8213" width="7.75" style="2" customWidth="1"/>
    <col min="8214" max="8214" width="6.125" style="2" customWidth="1"/>
    <col min="8215" max="8445" width="9" style="2"/>
    <col min="8446" max="8446" width="18.125" style="2" customWidth="1"/>
    <col min="8447" max="8447" width="8" style="2" customWidth="1"/>
    <col min="8448" max="8448" width="6.125" style="2" customWidth="1"/>
    <col min="8449" max="8449" width="7.125" style="2" customWidth="1"/>
    <col min="8450" max="8450" width="6.125" style="2" customWidth="1"/>
    <col min="8451" max="8451" width="7.125" style="2" customWidth="1"/>
    <col min="8452" max="8452" width="6.125" style="2" customWidth="1"/>
    <col min="8453" max="8453" width="8" style="2" customWidth="1"/>
    <col min="8454" max="8454" width="6.125" style="2" customWidth="1"/>
    <col min="8455" max="8455" width="7.125" style="2" customWidth="1"/>
    <col min="8456" max="8456" width="6.125" style="2" customWidth="1"/>
    <col min="8457" max="8457" width="7.375" style="2" customWidth="1"/>
    <col min="8458" max="8458" width="6.125" style="2" customWidth="1"/>
    <col min="8459" max="8459" width="8" style="2" customWidth="1"/>
    <col min="8460" max="8460" width="6.125" style="2" customWidth="1"/>
    <col min="8461" max="8461" width="7.125" style="2" customWidth="1"/>
    <col min="8462" max="8462" width="6.125" style="2" customWidth="1"/>
    <col min="8463" max="8463" width="7.5" style="2" customWidth="1"/>
    <col min="8464" max="8464" width="6.125" style="2" customWidth="1"/>
    <col min="8465" max="8465" width="7.125" style="2" customWidth="1"/>
    <col min="8466" max="8466" width="6.125" style="2" customWidth="1"/>
    <col min="8467" max="8467" width="7.125" style="2" customWidth="1"/>
    <col min="8468" max="8468" width="6.125" style="2" customWidth="1"/>
    <col min="8469" max="8469" width="7.75" style="2" customWidth="1"/>
    <col min="8470" max="8470" width="6.125" style="2" customWidth="1"/>
    <col min="8471" max="8701" width="9" style="2"/>
    <col min="8702" max="8702" width="18.125" style="2" customWidth="1"/>
    <col min="8703" max="8703" width="8" style="2" customWidth="1"/>
    <col min="8704" max="8704" width="6.125" style="2" customWidth="1"/>
    <col min="8705" max="8705" width="7.125" style="2" customWidth="1"/>
    <col min="8706" max="8706" width="6.125" style="2" customWidth="1"/>
    <col min="8707" max="8707" width="7.125" style="2" customWidth="1"/>
    <col min="8708" max="8708" width="6.125" style="2" customWidth="1"/>
    <col min="8709" max="8709" width="8" style="2" customWidth="1"/>
    <col min="8710" max="8710" width="6.125" style="2" customWidth="1"/>
    <col min="8711" max="8711" width="7.125" style="2" customWidth="1"/>
    <col min="8712" max="8712" width="6.125" style="2" customWidth="1"/>
    <col min="8713" max="8713" width="7.375" style="2" customWidth="1"/>
    <col min="8714" max="8714" width="6.125" style="2" customWidth="1"/>
    <col min="8715" max="8715" width="8" style="2" customWidth="1"/>
    <col min="8716" max="8716" width="6.125" style="2" customWidth="1"/>
    <col min="8717" max="8717" width="7.125" style="2" customWidth="1"/>
    <col min="8718" max="8718" width="6.125" style="2" customWidth="1"/>
    <col min="8719" max="8719" width="7.5" style="2" customWidth="1"/>
    <col min="8720" max="8720" width="6.125" style="2" customWidth="1"/>
    <col min="8721" max="8721" width="7.125" style="2" customWidth="1"/>
    <col min="8722" max="8722" width="6.125" style="2" customWidth="1"/>
    <col min="8723" max="8723" width="7.125" style="2" customWidth="1"/>
    <col min="8724" max="8724" width="6.125" style="2" customWidth="1"/>
    <col min="8725" max="8725" width="7.75" style="2" customWidth="1"/>
    <col min="8726" max="8726" width="6.125" style="2" customWidth="1"/>
    <col min="8727" max="8957" width="9" style="2"/>
    <col min="8958" max="8958" width="18.125" style="2" customWidth="1"/>
    <col min="8959" max="8959" width="8" style="2" customWidth="1"/>
    <col min="8960" max="8960" width="6.125" style="2" customWidth="1"/>
    <col min="8961" max="8961" width="7.125" style="2" customWidth="1"/>
    <col min="8962" max="8962" width="6.125" style="2" customWidth="1"/>
    <col min="8963" max="8963" width="7.125" style="2" customWidth="1"/>
    <col min="8964" max="8964" width="6.125" style="2" customWidth="1"/>
    <col min="8965" max="8965" width="8" style="2" customWidth="1"/>
    <col min="8966" max="8966" width="6.125" style="2" customWidth="1"/>
    <col min="8967" max="8967" width="7.125" style="2" customWidth="1"/>
    <col min="8968" max="8968" width="6.125" style="2" customWidth="1"/>
    <col min="8969" max="8969" width="7.375" style="2" customWidth="1"/>
    <col min="8970" max="8970" width="6.125" style="2" customWidth="1"/>
    <col min="8971" max="8971" width="8" style="2" customWidth="1"/>
    <col min="8972" max="8972" width="6.125" style="2" customWidth="1"/>
    <col min="8973" max="8973" width="7.125" style="2" customWidth="1"/>
    <col min="8974" max="8974" width="6.125" style="2" customWidth="1"/>
    <col min="8975" max="8975" width="7.5" style="2" customWidth="1"/>
    <col min="8976" max="8976" width="6.125" style="2" customWidth="1"/>
    <col min="8977" max="8977" width="7.125" style="2" customWidth="1"/>
    <col min="8978" max="8978" width="6.125" style="2" customWidth="1"/>
    <col min="8979" max="8979" width="7.125" style="2" customWidth="1"/>
    <col min="8980" max="8980" width="6.125" style="2" customWidth="1"/>
    <col min="8981" max="8981" width="7.75" style="2" customWidth="1"/>
    <col min="8982" max="8982" width="6.125" style="2" customWidth="1"/>
    <col min="8983" max="9213" width="9" style="2"/>
    <col min="9214" max="9214" width="18.125" style="2" customWidth="1"/>
    <col min="9215" max="9215" width="8" style="2" customWidth="1"/>
    <col min="9216" max="9216" width="6.125" style="2" customWidth="1"/>
    <col min="9217" max="9217" width="7.125" style="2" customWidth="1"/>
    <col min="9218" max="9218" width="6.125" style="2" customWidth="1"/>
    <col min="9219" max="9219" width="7.125" style="2" customWidth="1"/>
    <col min="9220" max="9220" width="6.125" style="2" customWidth="1"/>
    <col min="9221" max="9221" width="8" style="2" customWidth="1"/>
    <col min="9222" max="9222" width="6.125" style="2" customWidth="1"/>
    <col min="9223" max="9223" width="7.125" style="2" customWidth="1"/>
    <col min="9224" max="9224" width="6.125" style="2" customWidth="1"/>
    <col min="9225" max="9225" width="7.375" style="2" customWidth="1"/>
    <col min="9226" max="9226" width="6.125" style="2" customWidth="1"/>
    <col min="9227" max="9227" width="8" style="2" customWidth="1"/>
    <col min="9228" max="9228" width="6.125" style="2" customWidth="1"/>
    <col min="9229" max="9229" width="7.125" style="2" customWidth="1"/>
    <col min="9230" max="9230" width="6.125" style="2" customWidth="1"/>
    <col min="9231" max="9231" width="7.5" style="2" customWidth="1"/>
    <col min="9232" max="9232" width="6.125" style="2" customWidth="1"/>
    <col min="9233" max="9233" width="7.125" style="2" customWidth="1"/>
    <col min="9234" max="9234" width="6.125" style="2" customWidth="1"/>
    <col min="9235" max="9235" width="7.125" style="2" customWidth="1"/>
    <col min="9236" max="9236" width="6.125" style="2" customWidth="1"/>
    <col min="9237" max="9237" width="7.75" style="2" customWidth="1"/>
    <col min="9238" max="9238" width="6.125" style="2" customWidth="1"/>
    <col min="9239" max="9469" width="9" style="2"/>
    <col min="9470" max="9470" width="18.125" style="2" customWidth="1"/>
    <col min="9471" max="9471" width="8" style="2" customWidth="1"/>
    <col min="9472" max="9472" width="6.125" style="2" customWidth="1"/>
    <col min="9473" max="9473" width="7.125" style="2" customWidth="1"/>
    <col min="9474" max="9474" width="6.125" style="2" customWidth="1"/>
    <col min="9475" max="9475" width="7.125" style="2" customWidth="1"/>
    <col min="9476" max="9476" width="6.125" style="2" customWidth="1"/>
    <col min="9477" max="9477" width="8" style="2" customWidth="1"/>
    <col min="9478" max="9478" width="6.125" style="2" customWidth="1"/>
    <col min="9479" max="9479" width="7.125" style="2" customWidth="1"/>
    <col min="9480" max="9480" width="6.125" style="2" customWidth="1"/>
    <col min="9481" max="9481" width="7.375" style="2" customWidth="1"/>
    <col min="9482" max="9482" width="6.125" style="2" customWidth="1"/>
    <col min="9483" max="9483" width="8" style="2" customWidth="1"/>
    <col min="9484" max="9484" width="6.125" style="2" customWidth="1"/>
    <col min="9485" max="9485" width="7.125" style="2" customWidth="1"/>
    <col min="9486" max="9486" width="6.125" style="2" customWidth="1"/>
    <col min="9487" max="9487" width="7.5" style="2" customWidth="1"/>
    <col min="9488" max="9488" width="6.125" style="2" customWidth="1"/>
    <col min="9489" max="9489" width="7.125" style="2" customWidth="1"/>
    <col min="9490" max="9490" width="6.125" style="2" customWidth="1"/>
    <col min="9491" max="9491" width="7.125" style="2" customWidth="1"/>
    <col min="9492" max="9492" width="6.125" style="2" customWidth="1"/>
    <col min="9493" max="9493" width="7.75" style="2" customWidth="1"/>
    <col min="9494" max="9494" width="6.125" style="2" customWidth="1"/>
    <col min="9495" max="9725" width="9" style="2"/>
    <col min="9726" max="9726" width="18.125" style="2" customWidth="1"/>
    <col min="9727" max="9727" width="8" style="2" customWidth="1"/>
    <col min="9728" max="9728" width="6.125" style="2" customWidth="1"/>
    <col min="9729" max="9729" width="7.125" style="2" customWidth="1"/>
    <col min="9730" max="9730" width="6.125" style="2" customWidth="1"/>
    <col min="9731" max="9731" width="7.125" style="2" customWidth="1"/>
    <col min="9732" max="9732" width="6.125" style="2" customWidth="1"/>
    <col min="9733" max="9733" width="8" style="2" customWidth="1"/>
    <col min="9734" max="9734" width="6.125" style="2" customWidth="1"/>
    <col min="9735" max="9735" width="7.125" style="2" customWidth="1"/>
    <col min="9736" max="9736" width="6.125" style="2" customWidth="1"/>
    <col min="9737" max="9737" width="7.375" style="2" customWidth="1"/>
    <col min="9738" max="9738" width="6.125" style="2" customWidth="1"/>
    <col min="9739" max="9739" width="8" style="2" customWidth="1"/>
    <col min="9740" max="9740" width="6.125" style="2" customWidth="1"/>
    <col min="9741" max="9741" width="7.125" style="2" customWidth="1"/>
    <col min="9742" max="9742" width="6.125" style="2" customWidth="1"/>
    <col min="9743" max="9743" width="7.5" style="2" customWidth="1"/>
    <col min="9744" max="9744" width="6.125" style="2" customWidth="1"/>
    <col min="9745" max="9745" width="7.125" style="2" customWidth="1"/>
    <col min="9746" max="9746" width="6.125" style="2" customWidth="1"/>
    <col min="9747" max="9747" width="7.125" style="2" customWidth="1"/>
    <col min="9748" max="9748" width="6.125" style="2" customWidth="1"/>
    <col min="9749" max="9749" width="7.75" style="2" customWidth="1"/>
    <col min="9750" max="9750" width="6.125" style="2" customWidth="1"/>
    <col min="9751" max="9981" width="9" style="2"/>
    <col min="9982" max="9982" width="18.125" style="2" customWidth="1"/>
    <col min="9983" max="9983" width="8" style="2" customWidth="1"/>
    <col min="9984" max="9984" width="6.125" style="2" customWidth="1"/>
    <col min="9985" max="9985" width="7.125" style="2" customWidth="1"/>
    <col min="9986" max="9986" width="6.125" style="2" customWidth="1"/>
    <col min="9987" max="9987" width="7.125" style="2" customWidth="1"/>
    <col min="9988" max="9988" width="6.125" style="2" customWidth="1"/>
    <col min="9989" max="9989" width="8" style="2" customWidth="1"/>
    <col min="9990" max="9990" width="6.125" style="2" customWidth="1"/>
    <col min="9991" max="9991" width="7.125" style="2" customWidth="1"/>
    <col min="9992" max="9992" width="6.125" style="2" customWidth="1"/>
    <col min="9993" max="9993" width="7.375" style="2" customWidth="1"/>
    <col min="9994" max="9994" width="6.125" style="2" customWidth="1"/>
    <col min="9995" max="9995" width="8" style="2" customWidth="1"/>
    <col min="9996" max="9996" width="6.125" style="2" customWidth="1"/>
    <col min="9997" max="9997" width="7.125" style="2" customWidth="1"/>
    <col min="9998" max="9998" width="6.125" style="2" customWidth="1"/>
    <col min="9999" max="9999" width="7.5" style="2" customWidth="1"/>
    <col min="10000" max="10000" width="6.125" style="2" customWidth="1"/>
    <col min="10001" max="10001" width="7.125" style="2" customWidth="1"/>
    <col min="10002" max="10002" width="6.125" style="2" customWidth="1"/>
    <col min="10003" max="10003" width="7.125" style="2" customWidth="1"/>
    <col min="10004" max="10004" width="6.125" style="2" customWidth="1"/>
    <col min="10005" max="10005" width="7.75" style="2" customWidth="1"/>
    <col min="10006" max="10006" width="6.125" style="2" customWidth="1"/>
    <col min="10007" max="10237" width="9" style="2"/>
    <col min="10238" max="10238" width="18.125" style="2" customWidth="1"/>
    <col min="10239" max="10239" width="8" style="2" customWidth="1"/>
    <col min="10240" max="10240" width="6.125" style="2" customWidth="1"/>
    <col min="10241" max="10241" width="7.125" style="2" customWidth="1"/>
    <col min="10242" max="10242" width="6.125" style="2" customWidth="1"/>
    <col min="10243" max="10243" width="7.125" style="2" customWidth="1"/>
    <col min="10244" max="10244" width="6.125" style="2" customWidth="1"/>
    <col min="10245" max="10245" width="8" style="2" customWidth="1"/>
    <col min="10246" max="10246" width="6.125" style="2" customWidth="1"/>
    <col min="10247" max="10247" width="7.125" style="2" customWidth="1"/>
    <col min="10248" max="10248" width="6.125" style="2" customWidth="1"/>
    <col min="10249" max="10249" width="7.375" style="2" customWidth="1"/>
    <col min="10250" max="10250" width="6.125" style="2" customWidth="1"/>
    <col min="10251" max="10251" width="8" style="2" customWidth="1"/>
    <col min="10252" max="10252" width="6.125" style="2" customWidth="1"/>
    <col min="10253" max="10253" width="7.125" style="2" customWidth="1"/>
    <col min="10254" max="10254" width="6.125" style="2" customWidth="1"/>
    <col min="10255" max="10255" width="7.5" style="2" customWidth="1"/>
    <col min="10256" max="10256" width="6.125" style="2" customWidth="1"/>
    <col min="10257" max="10257" width="7.125" style="2" customWidth="1"/>
    <col min="10258" max="10258" width="6.125" style="2" customWidth="1"/>
    <col min="10259" max="10259" width="7.125" style="2" customWidth="1"/>
    <col min="10260" max="10260" width="6.125" style="2" customWidth="1"/>
    <col min="10261" max="10261" width="7.75" style="2" customWidth="1"/>
    <col min="10262" max="10262" width="6.125" style="2" customWidth="1"/>
    <col min="10263" max="10493" width="9" style="2"/>
    <col min="10494" max="10494" width="18.125" style="2" customWidth="1"/>
    <col min="10495" max="10495" width="8" style="2" customWidth="1"/>
    <col min="10496" max="10496" width="6.125" style="2" customWidth="1"/>
    <col min="10497" max="10497" width="7.125" style="2" customWidth="1"/>
    <col min="10498" max="10498" width="6.125" style="2" customWidth="1"/>
    <col min="10499" max="10499" width="7.125" style="2" customWidth="1"/>
    <col min="10500" max="10500" width="6.125" style="2" customWidth="1"/>
    <col min="10501" max="10501" width="8" style="2" customWidth="1"/>
    <col min="10502" max="10502" width="6.125" style="2" customWidth="1"/>
    <col min="10503" max="10503" width="7.125" style="2" customWidth="1"/>
    <col min="10504" max="10504" width="6.125" style="2" customWidth="1"/>
    <col min="10505" max="10505" width="7.375" style="2" customWidth="1"/>
    <col min="10506" max="10506" width="6.125" style="2" customWidth="1"/>
    <col min="10507" max="10507" width="8" style="2" customWidth="1"/>
    <col min="10508" max="10508" width="6.125" style="2" customWidth="1"/>
    <col min="10509" max="10509" width="7.125" style="2" customWidth="1"/>
    <col min="10510" max="10510" width="6.125" style="2" customWidth="1"/>
    <col min="10511" max="10511" width="7.5" style="2" customWidth="1"/>
    <col min="10512" max="10512" width="6.125" style="2" customWidth="1"/>
    <col min="10513" max="10513" width="7.125" style="2" customWidth="1"/>
    <col min="10514" max="10514" width="6.125" style="2" customWidth="1"/>
    <col min="10515" max="10515" width="7.125" style="2" customWidth="1"/>
    <col min="10516" max="10516" width="6.125" style="2" customWidth="1"/>
    <col min="10517" max="10517" width="7.75" style="2" customWidth="1"/>
    <col min="10518" max="10518" width="6.125" style="2" customWidth="1"/>
    <col min="10519" max="10749" width="9" style="2"/>
    <col min="10750" max="10750" width="18.125" style="2" customWidth="1"/>
    <col min="10751" max="10751" width="8" style="2" customWidth="1"/>
    <col min="10752" max="10752" width="6.125" style="2" customWidth="1"/>
    <col min="10753" max="10753" width="7.125" style="2" customWidth="1"/>
    <col min="10754" max="10754" width="6.125" style="2" customWidth="1"/>
    <col min="10755" max="10755" width="7.125" style="2" customWidth="1"/>
    <col min="10756" max="10756" width="6.125" style="2" customWidth="1"/>
    <col min="10757" max="10757" width="8" style="2" customWidth="1"/>
    <col min="10758" max="10758" width="6.125" style="2" customWidth="1"/>
    <col min="10759" max="10759" width="7.125" style="2" customWidth="1"/>
    <col min="10760" max="10760" width="6.125" style="2" customWidth="1"/>
    <col min="10761" max="10761" width="7.375" style="2" customWidth="1"/>
    <col min="10762" max="10762" width="6.125" style="2" customWidth="1"/>
    <col min="10763" max="10763" width="8" style="2" customWidth="1"/>
    <col min="10764" max="10764" width="6.125" style="2" customWidth="1"/>
    <col min="10765" max="10765" width="7.125" style="2" customWidth="1"/>
    <col min="10766" max="10766" width="6.125" style="2" customWidth="1"/>
    <col min="10767" max="10767" width="7.5" style="2" customWidth="1"/>
    <col min="10768" max="10768" width="6.125" style="2" customWidth="1"/>
    <col min="10769" max="10769" width="7.125" style="2" customWidth="1"/>
    <col min="10770" max="10770" width="6.125" style="2" customWidth="1"/>
    <col min="10771" max="10771" width="7.125" style="2" customWidth="1"/>
    <col min="10772" max="10772" width="6.125" style="2" customWidth="1"/>
    <col min="10773" max="10773" width="7.75" style="2" customWidth="1"/>
    <col min="10774" max="10774" width="6.125" style="2" customWidth="1"/>
    <col min="10775" max="11005" width="9" style="2"/>
    <col min="11006" max="11006" width="18.125" style="2" customWidth="1"/>
    <col min="11007" max="11007" width="8" style="2" customWidth="1"/>
    <col min="11008" max="11008" width="6.125" style="2" customWidth="1"/>
    <col min="11009" max="11009" width="7.125" style="2" customWidth="1"/>
    <col min="11010" max="11010" width="6.125" style="2" customWidth="1"/>
    <col min="11011" max="11011" width="7.125" style="2" customWidth="1"/>
    <col min="11012" max="11012" width="6.125" style="2" customWidth="1"/>
    <col min="11013" max="11013" width="8" style="2" customWidth="1"/>
    <col min="11014" max="11014" width="6.125" style="2" customWidth="1"/>
    <col min="11015" max="11015" width="7.125" style="2" customWidth="1"/>
    <col min="11016" max="11016" width="6.125" style="2" customWidth="1"/>
    <col min="11017" max="11017" width="7.375" style="2" customWidth="1"/>
    <col min="11018" max="11018" width="6.125" style="2" customWidth="1"/>
    <col min="11019" max="11019" width="8" style="2" customWidth="1"/>
    <col min="11020" max="11020" width="6.125" style="2" customWidth="1"/>
    <col min="11021" max="11021" width="7.125" style="2" customWidth="1"/>
    <col min="11022" max="11022" width="6.125" style="2" customWidth="1"/>
    <col min="11023" max="11023" width="7.5" style="2" customWidth="1"/>
    <col min="11024" max="11024" width="6.125" style="2" customWidth="1"/>
    <col min="11025" max="11025" width="7.125" style="2" customWidth="1"/>
    <col min="11026" max="11026" width="6.125" style="2" customWidth="1"/>
    <col min="11027" max="11027" width="7.125" style="2" customWidth="1"/>
    <col min="11028" max="11028" width="6.125" style="2" customWidth="1"/>
    <col min="11029" max="11029" width="7.75" style="2" customWidth="1"/>
    <col min="11030" max="11030" width="6.125" style="2" customWidth="1"/>
    <col min="11031" max="11261" width="9" style="2"/>
    <col min="11262" max="11262" width="18.125" style="2" customWidth="1"/>
    <col min="11263" max="11263" width="8" style="2" customWidth="1"/>
    <col min="11264" max="11264" width="6.125" style="2" customWidth="1"/>
    <col min="11265" max="11265" width="7.125" style="2" customWidth="1"/>
    <col min="11266" max="11266" width="6.125" style="2" customWidth="1"/>
    <col min="11267" max="11267" width="7.125" style="2" customWidth="1"/>
    <col min="11268" max="11268" width="6.125" style="2" customWidth="1"/>
    <col min="11269" max="11269" width="8" style="2" customWidth="1"/>
    <col min="11270" max="11270" width="6.125" style="2" customWidth="1"/>
    <col min="11271" max="11271" width="7.125" style="2" customWidth="1"/>
    <col min="11272" max="11272" width="6.125" style="2" customWidth="1"/>
    <col min="11273" max="11273" width="7.375" style="2" customWidth="1"/>
    <col min="11274" max="11274" width="6.125" style="2" customWidth="1"/>
    <col min="11275" max="11275" width="8" style="2" customWidth="1"/>
    <col min="11276" max="11276" width="6.125" style="2" customWidth="1"/>
    <col min="11277" max="11277" width="7.125" style="2" customWidth="1"/>
    <col min="11278" max="11278" width="6.125" style="2" customWidth="1"/>
    <col min="11279" max="11279" width="7.5" style="2" customWidth="1"/>
    <col min="11280" max="11280" width="6.125" style="2" customWidth="1"/>
    <col min="11281" max="11281" width="7.125" style="2" customWidth="1"/>
    <col min="11282" max="11282" width="6.125" style="2" customWidth="1"/>
    <col min="11283" max="11283" width="7.125" style="2" customWidth="1"/>
    <col min="11284" max="11284" width="6.125" style="2" customWidth="1"/>
    <col min="11285" max="11285" width="7.75" style="2" customWidth="1"/>
    <col min="11286" max="11286" width="6.125" style="2" customWidth="1"/>
    <col min="11287" max="11517" width="9" style="2"/>
    <col min="11518" max="11518" width="18.125" style="2" customWidth="1"/>
    <col min="11519" max="11519" width="8" style="2" customWidth="1"/>
    <col min="11520" max="11520" width="6.125" style="2" customWidth="1"/>
    <col min="11521" max="11521" width="7.125" style="2" customWidth="1"/>
    <col min="11522" max="11522" width="6.125" style="2" customWidth="1"/>
    <col min="11523" max="11523" width="7.125" style="2" customWidth="1"/>
    <col min="11524" max="11524" width="6.125" style="2" customWidth="1"/>
    <col min="11525" max="11525" width="8" style="2" customWidth="1"/>
    <col min="11526" max="11526" width="6.125" style="2" customWidth="1"/>
    <col min="11527" max="11527" width="7.125" style="2" customWidth="1"/>
    <col min="11528" max="11528" width="6.125" style="2" customWidth="1"/>
    <col min="11529" max="11529" width="7.375" style="2" customWidth="1"/>
    <col min="11530" max="11530" width="6.125" style="2" customWidth="1"/>
    <col min="11531" max="11531" width="8" style="2" customWidth="1"/>
    <col min="11532" max="11532" width="6.125" style="2" customWidth="1"/>
    <col min="11533" max="11533" width="7.125" style="2" customWidth="1"/>
    <col min="11534" max="11534" width="6.125" style="2" customWidth="1"/>
    <col min="11535" max="11535" width="7.5" style="2" customWidth="1"/>
    <col min="11536" max="11536" width="6.125" style="2" customWidth="1"/>
    <col min="11537" max="11537" width="7.125" style="2" customWidth="1"/>
    <col min="11538" max="11538" width="6.125" style="2" customWidth="1"/>
    <col min="11539" max="11539" width="7.125" style="2" customWidth="1"/>
    <col min="11540" max="11540" width="6.125" style="2" customWidth="1"/>
    <col min="11541" max="11541" width="7.75" style="2" customWidth="1"/>
    <col min="11542" max="11542" width="6.125" style="2" customWidth="1"/>
    <col min="11543" max="11773" width="9" style="2"/>
    <col min="11774" max="11774" width="18.125" style="2" customWidth="1"/>
    <col min="11775" max="11775" width="8" style="2" customWidth="1"/>
    <col min="11776" max="11776" width="6.125" style="2" customWidth="1"/>
    <col min="11777" max="11777" width="7.125" style="2" customWidth="1"/>
    <col min="11778" max="11778" width="6.125" style="2" customWidth="1"/>
    <col min="11779" max="11779" width="7.125" style="2" customWidth="1"/>
    <col min="11780" max="11780" width="6.125" style="2" customWidth="1"/>
    <col min="11781" max="11781" width="8" style="2" customWidth="1"/>
    <col min="11782" max="11782" width="6.125" style="2" customWidth="1"/>
    <col min="11783" max="11783" width="7.125" style="2" customWidth="1"/>
    <col min="11784" max="11784" width="6.125" style="2" customWidth="1"/>
    <col min="11785" max="11785" width="7.375" style="2" customWidth="1"/>
    <col min="11786" max="11786" width="6.125" style="2" customWidth="1"/>
    <col min="11787" max="11787" width="8" style="2" customWidth="1"/>
    <col min="11788" max="11788" width="6.125" style="2" customWidth="1"/>
    <col min="11789" max="11789" width="7.125" style="2" customWidth="1"/>
    <col min="11790" max="11790" width="6.125" style="2" customWidth="1"/>
    <col min="11791" max="11791" width="7.5" style="2" customWidth="1"/>
    <col min="11792" max="11792" width="6.125" style="2" customWidth="1"/>
    <col min="11793" max="11793" width="7.125" style="2" customWidth="1"/>
    <col min="11794" max="11794" width="6.125" style="2" customWidth="1"/>
    <col min="11795" max="11795" width="7.125" style="2" customWidth="1"/>
    <col min="11796" max="11796" width="6.125" style="2" customWidth="1"/>
    <col min="11797" max="11797" width="7.75" style="2" customWidth="1"/>
    <col min="11798" max="11798" width="6.125" style="2" customWidth="1"/>
    <col min="11799" max="12029" width="9" style="2"/>
    <col min="12030" max="12030" width="18.125" style="2" customWidth="1"/>
    <col min="12031" max="12031" width="8" style="2" customWidth="1"/>
    <col min="12032" max="12032" width="6.125" style="2" customWidth="1"/>
    <col min="12033" max="12033" width="7.125" style="2" customWidth="1"/>
    <col min="12034" max="12034" width="6.125" style="2" customWidth="1"/>
    <col min="12035" max="12035" width="7.125" style="2" customWidth="1"/>
    <col min="12036" max="12036" width="6.125" style="2" customWidth="1"/>
    <col min="12037" max="12037" width="8" style="2" customWidth="1"/>
    <col min="12038" max="12038" width="6.125" style="2" customWidth="1"/>
    <col min="12039" max="12039" width="7.125" style="2" customWidth="1"/>
    <col min="12040" max="12040" width="6.125" style="2" customWidth="1"/>
    <col min="12041" max="12041" width="7.375" style="2" customWidth="1"/>
    <col min="12042" max="12042" width="6.125" style="2" customWidth="1"/>
    <col min="12043" max="12043" width="8" style="2" customWidth="1"/>
    <col min="12044" max="12044" width="6.125" style="2" customWidth="1"/>
    <col min="12045" max="12045" width="7.125" style="2" customWidth="1"/>
    <col min="12046" max="12046" width="6.125" style="2" customWidth="1"/>
    <col min="12047" max="12047" width="7.5" style="2" customWidth="1"/>
    <col min="12048" max="12048" width="6.125" style="2" customWidth="1"/>
    <col min="12049" max="12049" width="7.125" style="2" customWidth="1"/>
    <col min="12050" max="12050" width="6.125" style="2" customWidth="1"/>
    <col min="12051" max="12051" width="7.125" style="2" customWidth="1"/>
    <col min="12052" max="12052" width="6.125" style="2" customWidth="1"/>
    <col min="12053" max="12053" width="7.75" style="2" customWidth="1"/>
    <col min="12054" max="12054" width="6.125" style="2" customWidth="1"/>
    <col min="12055" max="12285" width="9" style="2"/>
    <col min="12286" max="12286" width="18.125" style="2" customWidth="1"/>
    <col min="12287" max="12287" width="8" style="2" customWidth="1"/>
    <col min="12288" max="12288" width="6.125" style="2" customWidth="1"/>
    <col min="12289" max="12289" width="7.125" style="2" customWidth="1"/>
    <col min="12290" max="12290" width="6.125" style="2" customWidth="1"/>
    <col min="12291" max="12291" width="7.125" style="2" customWidth="1"/>
    <col min="12292" max="12292" width="6.125" style="2" customWidth="1"/>
    <col min="12293" max="12293" width="8" style="2" customWidth="1"/>
    <col min="12294" max="12294" width="6.125" style="2" customWidth="1"/>
    <col min="12295" max="12295" width="7.125" style="2" customWidth="1"/>
    <col min="12296" max="12296" width="6.125" style="2" customWidth="1"/>
    <col min="12297" max="12297" width="7.375" style="2" customWidth="1"/>
    <col min="12298" max="12298" width="6.125" style="2" customWidth="1"/>
    <col min="12299" max="12299" width="8" style="2" customWidth="1"/>
    <col min="12300" max="12300" width="6.125" style="2" customWidth="1"/>
    <col min="12301" max="12301" width="7.125" style="2" customWidth="1"/>
    <col min="12302" max="12302" width="6.125" style="2" customWidth="1"/>
    <col min="12303" max="12303" width="7.5" style="2" customWidth="1"/>
    <col min="12304" max="12304" width="6.125" style="2" customWidth="1"/>
    <col min="12305" max="12305" width="7.125" style="2" customWidth="1"/>
    <col min="12306" max="12306" width="6.125" style="2" customWidth="1"/>
    <col min="12307" max="12307" width="7.125" style="2" customWidth="1"/>
    <col min="12308" max="12308" width="6.125" style="2" customWidth="1"/>
    <col min="12309" max="12309" width="7.75" style="2" customWidth="1"/>
    <col min="12310" max="12310" width="6.125" style="2" customWidth="1"/>
    <col min="12311" max="12541" width="9" style="2"/>
    <col min="12542" max="12542" width="18.125" style="2" customWidth="1"/>
    <col min="12543" max="12543" width="8" style="2" customWidth="1"/>
    <col min="12544" max="12544" width="6.125" style="2" customWidth="1"/>
    <col min="12545" max="12545" width="7.125" style="2" customWidth="1"/>
    <col min="12546" max="12546" width="6.125" style="2" customWidth="1"/>
    <col min="12547" max="12547" width="7.125" style="2" customWidth="1"/>
    <col min="12548" max="12548" width="6.125" style="2" customWidth="1"/>
    <col min="12549" max="12549" width="8" style="2" customWidth="1"/>
    <col min="12550" max="12550" width="6.125" style="2" customWidth="1"/>
    <col min="12551" max="12551" width="7.125" style="2" customWidth="1"/>
    <col min="12552" max="12552" width="6.125" style="2" customWidth="1"/>
    <col min="12553" max="12553" width="7.375" style="2" customWidth="1"/>
    <col min="12554" max="12554" width="6.125" style="2" customWidth="1"/>
    <col min="12555" max="12555" width="8" style="2" customWidth="1"/>
    <col min="12556" max="12556" width="6.125" style="2" customWidth="1"/>
    <col min="12557" max="12557" width="7.125" style="2" customWidth="1"/>
    <col min="12558" max="12558" width="6.125" style="2" customWidth="1"/>
    <col min="12559" max="12559" width="7.5" style="2" customWidth="1"/>
    <col min="12560" max="12560" width="6.125" style="2" customWidth="1"/>
    <col min="12561" max="12561" width="7.125" style="2" customWidth="1"/>
    <col min="12562" max="12562" width="6.125" style="2" customWidth="1"/>
    <col min="12563" max="12563" width="7.125" style="2" customWidth="1"/>
    <col min="12564" max="12564" width="6.125" style="2" customWidth="1"/>
    <col min="12565" max="12565" width="7.75" style="2" customWidth="1"/>
    <col min="12566" max="12566" width="6.125" style="2" customWidth="1"/>
    <col min="12567" max="12797" width="9" style="2"/>
    <col min="12798" max="12798" width="18.125" style="2" customWidth="1"/>
    <col min="12799" max="12799" width="8" style="2" customWidth="1"/>
    <col min="12800" max="12800" width="6.125" style="2" customWidth="1"/>
    <col min="12801" max="12801" width="7.125" style="2" customWidth="1"/>
    <col min="12802" max="12802" width="6.125" style="2" customWidth="1"/>
    <col min="12803" max="12803" width="7.125" style="2" customWidth="1"/>
    <col min="12804" max="12804" width="6.125" style="2" customWidth="1"/>
    <col min="12805" max="12805" width="8" style="2" customWidth="1"/>
    <col min="12806" max="12806" width="6.125" style="2" customWidth="1"/>
    <col min="12807" max="12807" width="7.125" style="2" customWidth="1"/>
    <col min="12808" max="12808" width="6.125" style="2" customWidth="1"/>
    <col min="12809" max="12809" width="7.375" style="2" customWidth="1"/>
    <col min="12810" max="12810" width="6.125" style="2" customWidth="1"/>
    <col min="12811" max="12811" width="8" style="2" customWidth="1"/>
    <col min="12812" max="12812" width="6.125" style="2" customWidth="1"/>
    <col min="12813" max="12813" width="7.125" style="2" customWidth="1"/>
    <col min="12814" max="12814" width="6.125" style="2" customWidth="1"/>
    <col min="12815" max="12815" width="7.5" style="2" customWidth="1"/>
    <col min="12816" max="12816" width="6.125" style="2" customWidth="1"/>
    <col min="12817" max="12817" width="7.125" style="2" customWidth="1"/>
    <col min="12818" max="12818" width="6.125" style="2" customWidth="1"/>
    <col min="12819" max="12819" width="7.125" style="2" customWidth="1"/>
    <col min="12820" max="12820" width="6.125" style="2" customWidth="1"/>
    <col min="12821" max="12821" width="7.75" style="2" customWidth="1"/>
    <col min="12822" max="12822" width="6.125" style="2" customWidth="1"/>
    <col min="12823" max="13053" width="9" style="2"/>
    <col min="13054" max="13054" width="18.125" style="2" customWidth="1"/>
    <col min="13055" max="13055" width="8" style="2" customWidth="1"/>
    <col min="13056" max="13056" width="6.125" style="2" customWidth="1"/>
    <col min="13057" max="13057" width="7.125" style="2" customWidth="1"/>
    <col min="13058" max="13058" width="6.125" style="2" customWidth="1"/>
    <col min="13059" max="13059" width="7.125" style="2" customWidth="1"/>
    <col min="13060" max="13060" width="6.125" style="2" customWidth="1"/>
    <col min="13061" max="13061" width="8" style="2" customWidth="1"/>
    <col min="13062" max="13062" width="6.125" style="2" customWidth="1"/>
    <col min="13063" max="13063" width="7.125" style="2" customWidth="1"/>
    <col min="13064" max="13064" width="6.125" style="2" customWidth="1"/>
    <col min="13065" max="13065" width="7.375" style="2" customWidth="1"/>
    <col min="13066" max="13066" width="6.125" style="2" customWidth="1"/>
    <col min="13067" max="13067" width="8" style="2" customWidth="1"/>
    <col min="13068" max="13068" width="6.125" style="2" customWidth="1"/>
    <col min="13069" max="13069" width="7.125" style="2" customWidth="1"/>
    <col min="13070" max="13070" width="6.125" style="2" customWidth="1"/>
    <col min="13071" max="13071" width="7.5" style="2" customWidth="1"/>
    <col min="13072" max="13072" width="6.125" style="2" customWidth="1"/>
    <col min="13073" max="13073" width="7.125" style="2" customWidth="1"/>
    <col min="13074" max="13074" width="6.125" style="2" customWidth="1"/>
    <col min="13075" max="13075" width="7.125" style="2" customWidth="1"/>
    <col min="13076" max="13076" width="6.125" style="2" customWidth="1"/>
    <col min="13077" max="13077" width="7.75" style="2" customWidth="1"/>
    <col min="13078" max="13078" width="6.125" style="2" customWidth="1"/>
    <col min="13079" max="13309" width="9" style="2"/>
    <col min="13310" max="13310" width="18.125" style="2" customWidth="1"/>
    <col min="13311" max="13311" width="8" style="2" customWidth="1"/>
    <col min="13312" max="13312" width="6.125" style="2" customWidth="1"/>
    <col min="13313" max="13313" width="7.125" style="2" customWidth="1"/>
    <col min="13314" max="13314" width="6.125" style="2" customWidth="1"/>
    <col min="13315" max="13315" width="7.125" style="2" customWidth="1"/>
    <col min="13316" max="13316" width="6.125" style="2" customWidth="1"/>
    <col min="13317" max="13317" width="8" style="2" customWidth="1"/>
    <col min="13318" max="13318" width="6.125" style="2" customWidth="1"/>
    <col min="13319" max="13319" width="7.125" style="2" customWidth="1"/>
    <col min="13320" max="13320" width="6.125" style="2" customWidth="1"/>
    <col min="13321" max="13321" width="7.375" style="2" customWidth="1"/>
    <col min="13322" max="13322" width="6.125" style="2" customWidth="1"/>
    <col min="13323" max="13323" width="8" style="2" customWidth="1"/>
    <col min="13324" max="13324" width="6.125" style="2" customWidth="1"/>
    <col min="13325" max="13325" width="7.125" style="2" customWidth="1"/>
    <col min="13326" max="13326" width="6.125" style="2" customWidth="1"/>
    <col min="13327" max="13327" width="7.5" style="2" customWidth="1"/>
    <col min="13328" max="13328" width="6.125" style="2" customWidth="1"/>
    <col min="13329" max="13329" width="7.125" style="2" customWidth="1"/>
    <col min="13330" max="13330" width="6.125" style="2" customWidth="1"/>
    <col min="13331" max="13331" width="7.125" style="2" customWidth="1"/>
    <col min="13332" max="13332" width="6.125" style="2" customWidth="1"/>
    <col min="13333" max="13333" width="7.75" style="2" customWidth="1"/>
    <col min="13334" max="13334" width="6.125" style="2" customWidth="1"/>
    <col min="13335" max="13565" width="9" style="2"/>
    <col min="13566" max="13566" width="18.125" style="2" customWidth="1"/>
    <col min="13567" max="13567" width="8" style="2" customWidth="1"/>
    <col min="13568" max="13568" width="6.125" style="2" customWidth="1"/>
    <col min="13569" max="13569" width="7.125" style="2" customWidth="1"/>
    <col min="13570" max="13570" width="6.125" style="2" customWidth="1"/>
    <col min="13571" max="13571" width="7.125" style="2" customWidth="1"/>
    <col min="13572" max="13572" width="6.125" style="2" customWidth="1"/>
    <col min="13573" max="13573" width="8" style="2" customWidth="1"/>
    <col min="13574" max="13574" width="6.125" style="2" customWidth="1"/>
    <col min="13575" max="13575" width="7.125" style="2" customWidth="1"/>
    <col min="13576" max="13576" width="6.125" style="2" customWidth="1"/>
    <col min="13577" max="13577" width="7.375" style="2" customWidth="1"/>
    <col min="13578" max="13578" width="6.125" style="2" customWidth="1"/>
    <col min="13579" max="13579" width="8" style="2" customWidth="1"/>
    <col min="13580" max="13580" width="6.125" style="2" customWidth="1"/>
    <col min="13581" max="13581" width="7.125" style="2" customWidth="1"/>
    <col min="13582" max="13582" width="6.125" style="2" customWidth="1"/>
    <col min="13583" max="13583" width="7.5" style="2" customWidth="1"/>
    <col min="13584" max="13584" width="6.125" style="2" customWidth="1"/>
    <col min="13585" max="13585" width="7.125" style="2" customWidth="1"/>
    <col min="13586" max="13586" width="6.125" style="2" customWidth="1"/>
    <col min="13587" max="13587" width="7.125" style="2" customWidth="1"/>
    <col min="13588" max="13588" width="6.125" style="2" customWidth="1"/>
    <col min="13589" max="13589" width="7.75" style="2" customWidth="1"/>
    <col min="13590" max="13590" width="6.125" style="2" customWidth="1"/>
    <col min="13591" max="13821" width="9" style="2"/>
    <col min="13822" max="13822" width="18.125" style="2" customWidth="1"/>
    <col min="13823" max="13823" width="8" style="2" customWidth="1"/>
    <col min="13824" max="13824" width="6.125" style="2" customWidth="1"/>
    <col min="13825" max="13825" width="7.125" style="2" customWidth="1"/>
    <col min="13826" max="13826" width="6.125" style="2" customWidth="1"/>
    <col min="13827" max="13827" width="7.125" style="2" customWidth="1"/>
    <col min="13828" max="13828" width="6.125" style="2" customWidth="1"/>
    <col min="13829" max="13829" width="8" style="2" customWidth="1"/>
    <col min="13830" max="13830" width="6.125" style="2" customWidth="1"/>
    <col min="13831" max="13831" width="7.125" style="2" customWidth="1"/>
    <col min="13832" max="13832" width="6.125" style="2" customWidth="1"/>
    <col min="13833" max="13833" width="7.375" style="2" customWidth="1"/>
    <col min="13834" max="13834" width="6.125" style="2" customWidth="1"/>
    <col min="13835" max="13835" width="8" style="2" customWidth="1"/>
    <col min="13836" max="13836" width="6.125" style="2" customWidth="1"/>
    <col min="13837" max="13837" width="7.125" style="2" customWidth="1"/>
    <col min="13838" max="13838" width="6.125" style="2" customWidth="1"/>
    <col min="13839" max="13839" width="7.5" style="2" customWidth="1"/>
    <col min="13840" max="13840" width="6.125" style="2" customWidth="1"/>
    <col min="13841" max="13841" width="7.125" style="2" customWidth="1"/>
    <col min="13842" max="13842" width="6.125" style="2" customWidth="1"/>
    <col min="13843" max="13843" width="7.125" style="2" customWidth="1"/>
    <col min="13844" max="13844" width="6.125" style="2" customWidth="1"/>
    <col min="13845" max="13845" width="7.75" style="2" customWidth="1"/>
    <col min="13846" max="13846" width="6.125" style="2" customWidth="1"/>
    <col min="13847" max="14077" width="9" style="2"/>
    <col min="14078" max="14078" width="18.125" style="2" customWidth="1"/>
    <col min="14079" max="14079" width="8" style="2" customWidth="1"/>
    <col min="14080" max="14080" width="6.125" style="2" customWidth="1"/>
    <col min="14081" max="14081" width="7.125" style="2" customWidth="1"/>
    <col min="14082" max="14082" width="6.125" style="2" customWidth="1"/>
    <col min="14083" max="14083" width="7.125" style="2" customWidth="1"/>
    <col min="14084" max="14084" width="6.125" style="2" customWidth="1"/>
    <col min="14085" max="14085" width="8" style="2" customWidth="1"/>
    <col min="14086" max="14086" width="6.125" style="2" customWidth="1"/>
    <col min="14087" max="14087" width="7.125" style="2" customWidth="1"/>
    <col min="14088" max="14088" width="6.125" style="2" customWidth="1"/>
    <col min="14089" max="14089" width="7.375" style="2" customWidth="1"/>
    <col min="14090" max="14090" width="6.125" style="2" customWidth="1"/>
    <col min="14091" max="14091" width="8" style="2" customWidth="1"/>
    <col min="14092" max="14092" width="6.125" style="2" customWidth="1"/>
    <col min="14093" max="14093" width="7.125" style="2" customWidth="1"/>
    <col min="14094" max="14094" width="6.125" style="2" customWidth="1"/>
    <col min="14095" max="14095" width="7.5" style="2" customWidth="1"/>
    <col min="14096" max="14096" width="6.125" style="2" customWidth="1"/>
    <col min="14097" max="14097" width="7.125" style="2" customWidth="1"/>
    <col min="14098" max="14098" width="6.125" style="2" customWidth="1"/>
    <col min="14099" max="14099" width="7.125" style="2" customWidth="1"/>
    <col min="14100" max="14100" width="6.125" style="2" customWidth="1"/>
    <col min="14101" max="14101" width="7.75" style="2" customWidth="1"/>
    <col min="14102" max="14102" width="6.125" style="2" customWidth="1"/>
    <col min="14103" max="14333" width="9" style="2"/>
    <col min="14334" max="14334" width="18.125" style="2" customWidth="1"/>
    <col min="14335" max="14335" width="8" style="2" customWidth="1"/>
    <col min="14336" max="14336" width="6.125" style="2" customWidth="1"/>
    <col min="14337" max="14337" width="7.125" style="2" customWidth="1"/>
    <col min="14338" max="14338" width="6.125" style="2" customWidth="1"/>
    <col min="14339" max="14339" width="7.125" style="2" customWidth="1"/>
    <col min="14340" max="14340" width="6.125" style="2" customWidth="1"/>
    <col min="14341" max="14341" width="8" style="2" customWidth="1"/>
    <col min="14342" max="14342" width="6.125" style="2" customWidth="1"/>
    <col min="14343" max="14343" width="7.125" style="2" customWidth="1"/>
    <col min="14344" max="14344" width="6.125" style="2" customWidth="1"/>
    <col min="14345" max="14345" width="7.375" style="2" customWidth="1"/>
    <col min="14346" max="14346" width="6.125" style="2" customWidth="1"/>
    <col min="14347" max="14347" width="8" style="2" customWidth="1"/>
    <col min="14348" max="14348" width="6.125" style="2" customWidth="1"/>
    <col min="14349" max="14349" width="7.125" style="2" customWidth="1"/>
    <col min="14350" max="14350" width="6.125" style="2" customWidth="1"/>
    <col min="14351" max="14351" width="7.5" style="2" customWidth="1"/>
    <col min="14352" max="14352" width="6.125" style="2" customWidth="1"/>
    <col min="14353" max="14353" width="7.125" style="2" customWidth="1"/>
    <col min="14354" max="14354" width="6.125" style="2" customWidth="1"/>
    <col min="14355" max="14355" width="7.125" style="2" customWidth="1"/>
    <col min="14356" max="14356" width="6.125" style="2" customWidth="1"/>
    <col min="14357" max="14357" width="7.75" style="2" customWidth="1"/>
    <col min="14358" max="14358" width="6.125" style="2" customWidth="1"/>
    <col min="14359" max="14589" width="9" style="2"/>
    <col min="14590" max="14590" width="18.125" style="2" customWidth="1"/>
    <col min="14591" max="14591" width="8" style="2" customWidth="1"/>
    <col min="14592" max="14592" width="6.125" style="2" customWidth="1"/>
    <col min="14593" max="14593" width="7.125" style="2" customWidth="1"/>
    <col min="14594" max="14594" width="6.125" style="2" customWidth="1"/>
    <col min="14595" max="14595" width="7.125" style="2" customWidth="1"/>
    <col min="14596" max="14596" width="6.125" style="2" customWidth="1"/>
    <col min="14597" max="14597" width="8" style="2" customWidth="1"/>
    <col min="14598" max="14598" width="6.125" style="2" customWidth="1"/>
    <col min="14599" max="14599" width="7.125" style="2" customWidth="1"/>
    <col min="14600" max="14600" width="6.125" style="2" customWidth="1"/>
    <col min="14601" max="14601" width="7.375" style="2" customWidth="1"/>
    <col min="14602" max="14602" width="6.125" style="2" customWidth="1"/>
    <col min="14603" max="14603" width="8" style="2" customWidth="1"/>
    <col min="14604" max="14604" width="6.125" style="2" customWidth="1"/>
    <col min="14605" max="14605" width="7.125" style="2" customWidth="1"/>
    <col min="14606" max="14606" width="6.125" style="2" customWidth="1"/>
    <col min="14607" max="14607" width="7.5" style="2" customWidth="1"/>
    <col min="14608" max="14608" width="6.125" style="2" customWidth="1"/>
    <col min="14609" max="14609" width="7.125" style="2" customWidth="1"/>
    <col min="14610" max="14610" width="6.125" style="2" customWidth="1"/>
    <col min="14611" max="14611" width="7.125" style="2" customWidth="1"/>
    <col min="14612" max="14612" width="6.125" style="2" customWidth="1"/>
    <col min="14613" max="14613" width="7.75" style="2" customWidth="1"/>
    <col min="14614" max="14614" width="6.125" style="2" customWidth="1"/>
    <col min="14615" max="14845" width="9" style="2"/>
    <col min="14846" max="14846" width="18.125" style="2" customWidth="1"/>
    <col min="14847" max="14847" width="8" style="2" customWidth="1"/>
    <col min="14848" max="14848" width="6.125" style="2" customWidth="1"/>
    <col min="14849" max="14849" width="7.125" style="2" customWidth="1"/>
    <col min="14850" max="14850" width="6.125" style="2" customWidth="1"/>
    <col min="14851" max="14851" width="7.125" style="2" customWidth="1"/>
    <col min="14852" max="14852" width="6.125" style="2" customWidth="1"/>
    <col min="14853" max="14853" width="8" style="2" customWidth="1"/>
    <col min="14854" max="14854" width="6.125" style="2" customWidth="1"/>
    <col min="14855" max="14855" width="7.125" style="2" customWidth="1"/>
    <col min="14856" max="14856" width="6.125" style="2" customWidth="1"/>
    <col min="14857" max="14857" width="7.375" style="2" customWidth="1"/>
    <col min="14858" max="14858" width="6.125" style="2" customWidth="1"/>
    <col min="14859" max="14859" width="8" style="2" customWidth="1"/>
    <col min="14860" max="14860" width="6.125" style="2" customWidth="1"/>
    <col min="14861" max="14861" width="7.125" style="2" customWidth="1"/>
    <col min="14862" max="14862" width="6.125" style="2" customWidth="1"/>
    <col min="14863" max="14863" width="7.5" style="2" customWidth="1"/>
    <col min="14864" max="14864" width="6.125" style="2" customWidth="1"/>
    <col min="14865" max="14865" width="7.125" style="2" customWidth="1"/>
    <col min="14866" max="14866" width="6.125" style="2" customWidth="1"/>
    <col min="14867" max="14867" width="7.125" style="2" customWidth="1"/>
    <col min="14868" max="14868" width="6.125" style="2" customWidth="1"/>
    <col min="14869" max="14869" width="7.75" style="2" customWidth="1"/>
    <col min="14870" max="14870" width="6.125" style="2" customWidth="1"/>
    <col min="14871" max="15101" width="9" style="2"/>
    <col min="15102" max="15102" width="18.125" style="2" customWidth="1"/>
    <col min="15103" max="15103" width="8" style="2" customWidth="1"/>
    <col min="15104" max="15104" width="6.125" style="2" customWidth="1"/>
    <col min="15105" max="15105" width="7.125" style="2" customWidth="1"/>
    <col min="15106" max="15106" width="6.125" style="2" customWidth="1"/>
    <col min="15107" max="15107" width="7.125" style="2" customWidth="1"/>
    <col min="15108" max="15108" width="6.125" style="2" customWidth="1"/>
    <col min="15109" max="15109" width="8" style="2" customWidth="1"/>
    <col min="15110" max="15110" width="6.125" style="2" customWidth="1"/>
    <col min="15111" max="15111" width="7.125" style="2" customWidth="1"/>
    <col min="15112" max="15112" width="6.125" style="2" customWidth="1"/>
    <col min="15113" max="15113" width="7.375" style="2" customWidth="1"/>
    <col min="15114" max="15114" width="6.125" style="2" customWidth="1"/>
    <col min="15115" max="15115" width="8" style="2" customWidth="1"/>
    <col min="15116" max="15116" width="6.125" style="2" customWidth="1"/>
    <col min="15117" max="15117" width="7.125" style="2" customWidth="1"/>
    <col min="15118" max="15118" width="6.125" style="2" customWidth="1"/>
    <col min="15119" max="15119" width="7.5" style="2" customWidth="1"/>
    <col min="15120" max="15120" width="6.125" style="2" customWidth="1"/>
    <col min="15121" max="15121" width="7.125" style="2" customWidth="1"/>
    <col min="15122" max="15122" width="6.125" style="2" customWidth="1"/>
    <col min="15123" max="15123" width="7.125" style="2" customWidth="1"/>
    <col min="15124" max="15124" width="6.125" style="2" customWidth="1"/>
    <col min="15125" max="15125" width="7.75" style="2" customWidth="1"/>
    <col min="15126" max="15126" width="6.125" style="2" customWidth="1"/>
    <col min="15127" max="15357" width="9" style="2"/>
    <col min="15358" max="15358" width="18.125" style="2" customWidth="1"/>
    <col min="15359" max="15359" width="8" style="2" customWidth="1"/>
    <col min="15360" max="15360" width="6.125" style="2" customWidth="1"/>
    <col min="15361" max="15361" width="7.125" style="2" customWidth="1"/>
    <col min="15362" max="15362" width="6.125" style="2" customWidth="1"/>
    <col min="15363" max="15363" width="7.125" style="2" customWidth="1"/>
    <col min="15364" max="15364" width="6.125" style="2" customWidth="1"/>
    <col min="15365" max="15365" width="8" style="2" customWidth="1"/>
    <col min="15366" max="15366" width="6.125" style="2" customWidth="1"/>
    <col min="15367" max="15367" width="7.125" style="2" customWidth="1"/>
    <col min="15368" max="15368" width="6.125" style="2" customWidth="1"/>
    <col min="15369" max="15369" width="7.375" style="2" customWidth="1"/>
    <col min="15370" max="15370" width="6.125" style="2" customWidth="1"/>
    <col min="15371" max="15371" width="8" style="2" customWidth="1"/>
    <col min="15372" max="15372" width="6.125" style="2" customWidth="1"/>
    <col min="15373" max="15373" width="7.125" style="2" customWidth="1"/>
    <col min="15374" max="15374" width="6.125" style="2" customWidth="1"/>
    <col min="15375" max="15375" width="7.5" style="2" customWidth="1"/>
    <col min="15376" max="15376" width="6.125" style="2" customWidth="1"/>
    <col min="15377" max="15377" width="7.125" style="2" customWidth="1"/>
    <col min="15378" max="15378" width="6.125" style="2" customWidth="1"/>
    <col min="15379" max="15379" width="7.125" style="2" customWidth="1"/>
    <col min="15380" max="15380" width="6.125" style="2" customWidth="1"/>
    <col min="15381" max="15381" width="7.75" style="2" customWidth="1"/>
    <col min="15382" max="15382" width="6.125" style="2" customWidth="1"/>
    <col min="15383" max="15613" width="9" style="2"/>
    <col min="15614" max="15614" width="18.125" style="2" customWidth="1"/>
    <col min="15615" max="15615" width="8" style="2" customWidth="1"/>
    <col min="15616" max="15616" width="6.125" style="2" customWidth="1"/>
    <col min="15617" max="15617" width="7.125" style="2" customWidth="1"/>
    <col min="15618" max="15618" width="6.125" style="2" customWidth="1"/>
    <col min="15619" max="15619" width="7.125" style="2" customWidth="1"/>
    <col min="15620" max="15620" width="6.125" style="2" customWidth="1"/>
    <col min="15621" max="15621" width="8" style="2" customWidth="1"/>
    <col min="15622" max="15622" width="6.125" style="2" customWidth="1"/>
    <col min="15623" max="15623" width="7.125" style="2" customWidth="1"/>
    <col min="15624" max="15624" width="6.125" style="2" customWidth="1"/>
    <col min="15625" max="15625" width="7.375" style="2" customWidth="1"/>
    <col min="15626" max="15626" width="6.125" style="2" customWidth="1"/>
    <col min="15627" max="15627" width="8" style="2" customWidth="1"/>
    <col min="15628" max="15628" width="6.125" style="2" customWidth="1"/>
    <col min="15629" max="15629" width="7.125" style="2" customWidth="1"/>
    <col min="15630" max="15630" width="6.125" style="2" customWidth="1"/>
    <col min="15631" max="15631" width="7.5" style="2" customWidth="1"/>
    <col min="15632" max="15632" width="6.125" style="2" customWidth="1"/>
    <col min="15633" max="15633" width="7.125" style="2" customWidth="1"/>
    <col min="15634" max="15634" width="6.125" style="2" customWidth="1"/>
    <col min="15635" max="15635" width="7.125" style="2" customWidth="1"/>
    <col min="15636" max="15636" width="6.125" style="2" customWidth="1"/>
    <col min="15637" max="15637" width="7.75" style="2" customWidth="1"/>
    <col min="15638" max="15638" width="6.125" style="2" customWidth="1"/>
    <col min="15639" max="15869" width="9" style="2"/>
    <col min="15870" max="15870" width="18.125" style="2" customWidth="1"/>
    <col min="15871" max="15871" width="8" style="2" customWidth="1"/>
    <col min="15872" max="15872" width="6.125" style="2" customWidth="1"/>
    <col min="15873" max="15873" width="7.125" style="2" customWidth="1"/>
    <col min="15874" max="15874" width="6.125" style="2" customWidth="1"/>
    <col min="15875" max="15875" width="7.125" style="2" customWidth="1"/>
    <col min="15876" max="15876" width="6.125" style="2" customWidth="1"/>
    <col min="15877" max="15877" width="8" style="2" customWidth="1"/>
    <col min="15878" max="15878" width="6.125" style="2" customWidth="1"/>
    <col min="15879" max="15879" width="7.125" style="2" customWidth="1"/>
    <col min="15880" max="15880" width="6.125" style="2" customWidth="1"/>
    <col min="15881" max="15881" width="7.375" style="2" customWidth="1"/>
    <col min="15882" max="15882" width="6.125" style="2" customWidth="1"/>
    <col min="15883" max="15883" width="8" style="2" customWidth="1"/>
    <col min="15884" max="15884" width="6.125" style="2" customWidth="1"/>
    <col min="15885" max="15885" width="7.125" style="2" customWidth="1"/>
    <col min="15886" max="15886" width="6.125" style="2" customWidth="1"/>
    <col min="15887" max="15887" width="7.5" style="2" customWidth="1"/>
    <col min="15888" max="15888" width="6.125" style="2" customWidth="1"/>
    <col min="15889" max="15889" width="7.125" style="2" customWidth="1"/>
    <col min="15890" max="15890" width="6.125" style="2" customWidth="1"/>
    <col min="15891" max="15891" width="7.125" style="2" customWidth="1"/>
    <col min="15892" max="15892" width="6.125" style="2" customWidth="1"/>
    <col min="15893" max="15893" width="7.75" style="2" customWidth="1"/>
    <col min="15894" max="15894" width="6.125" style="2" customWidth="1"/>
    <col min="15895" max="16125" width="9" style="2"/>
    <col min="16126" max="16126" width="18.125" style="2" customWidth="1"/>
    <col min="16127" max="16127" width="8" style="2" customWidth="1"/>
    <col min="16128" max="16128" width="6.125" style="2" customWidth="1"/>
    <col min="16129" max="16129" width="7.125" style="2" customWidth="1"/>
    <col min="16130" max="16130" width="6.125" style="2" customWidth="1"/>
    <col min="16131" max="16131" width="7.125" style="2" customWidth="1"/>
    <col min="16132" max="16132" width="6.125" style="2" customWidth="1"/>
    <col min="16133" max="16133" width="8" style="2" customWidth="1"/>
    <col min="16134" max="16134" width="6.125" style="2" customWidth="1"/>
    <col min="16135" max="16135" width="7.125" style="2" customWidth="1"/>
    <col min="16136" max="16136" width="6.125" style="2" customWidth="1"/>
    <col min="16137" max="16137" width="7.375" style="2" customWidth="1"/>
    <col min="16138" max="16138" width="6.125" style="2" customWidth="1"/>
    <col min="16139" max="16139" width="8" style="2" customWidth="1"/>
    <col min="16140" max="16140" width="6.125" style="2" customWidth="1"/>
    <col min="16141" max="16141" width="7.125" style="2" customWidth="1"/>
    <col min="16142" max="16142" width="6.125" style="2" customWidth="1"/>
    <col min="16143" max="16143" width="7.5" style="2" customWidth="1"/>
    <col min="16144" max="16144" width="6.125" style="2" customWidth="1"/>
    <col min="16145" max="16145" width="7.125" style="2" customWidth="1"/>
    <col min="16146" max="16146" width="6.125" style="2" customWidth="1"/>
    <col min="16147" max="16147" width="7.125" style="2" customWidth="1"/>
    <col min="16148" max="16148" width="6.125" style="2" customWidth="1"/>
    <col min="16149" max="16149" width="7.75" style="2" customWidth="1"/>
    <col min="16150" max="16150" width="6.125" style="2" customWidth="1"/>
    <col min="16151" max="16384" width="9" style="2"/>
  </cols>
  <sheetData>
    <row r="1" spans="1:25" ht="17.25" customHeight="1" x14ac:dyDescent="0.15">
      <c r="A1" s="1" t="s">
        <v>106</v>
      </c>
    </row>
    <row r="3" spans="1:25" ht="20.100000000000001" customHeight="1" x14ac:dyDescent="0.15">
      <c r="A3" s="2" t="s">
        <v>107</v>
      </c>
      <c r="B3" s="14"/>
      <c r="C3" s="14"/>
      <c r="D3" s="14"/>
      <c r="E3" s="15"/>
      <c r="F3" s="2"/>
      <c r="G3" s="2"/>
      <c r="H3" s="14"/>
      <c r="I3" s="12"/>
      <c r="J3" s="2"/>
      <c r="K3" s="2"/>
      <c r="M3" s="15" t="s">
        <v>10</v>
      </c>
    </row>
    <row r="4" spans="1:25" ht="20.100000000000001" customHeight="1" x14ac:dyDescent="0.15">
      <c r="A4" s="62" t="s">
        <v>108</v>
      </c>
      <c r="B4" s="192" t="s">
        <v>109</v>
      </c>
      <c r="C4" s="193"/>
      <c r="D4" s="196" t="s">
        <v>31</v>
      </c>
      <c r="E4" s="197"/>
      <c r="F4" s="197"/>
      <c r="G4" s="197"/>
      <c r="H4" s="197"/>
      <c r="I4" s="197"/>
      <c r="J4" s="197"/>
      <c r="K4" s="198"/>
      <c r="L4" s="196" t="s">
        <v>22</v>
      </c>
      <c r="M4" s="199"/>
    </row>
    <row r="5" spans="1:25" s="5" customFormat="1" ht="20.100000000000001" customHeight="1" x14ac:dyDescent="0.15">
      <c r="A5" s="63" t="s">
        <v>38</v>
      </c>
      <c r="B5" s="194"/>
      <c r="C5" s="195"/>
      <c r="D5" s="116"/>
      <c r="E5" s="117"/>
      <c r="F5" s="202" t="s">
        <v>5</v>
      </c>
      <c r="G5" s="203"/>
      <c r="H5" s="202" t="s">
        <v>7</v>
      </c>
      <c r="I5" s="203"/>
      <c r="J5" s="202" t="s">
        <v>29</v>
      </c>
      <c r="K5" s="203"/>
      <c r="L5" s="200"/>
      <c r="M5" s="201"/>
    </row>
    <row r="6" spans="1:25" ht="20.100000000000001" customHeight="1" x14ac:dyDescent="0.15">
      <c r="A6" s="6" t="s">
        <v>6</v>
      </c>
      <c r="B6" s="110">
        <f>SUM(H18,P18,X18,H27,P27)</f>
        <v>19810.410404622919</v>
      </c>
      <c r="C6" s="118">
        <f t="shared" ref="C6:E10" si="0">IF(ISNUMBER(B6),B6/B$11*100,"")</f>
        <v>28.383067314365025</v>
      </c>
      <c r="D6" s="110">
        <f>F6+H6+J6</f>
        <v>13513.702941050838</v>
      </c>
      <c r="E6" s="118">
        <f t="shared" si="0"/>
        <v>8.0893012467381826</v>
      </c>
      <c r="F6" s="110">
        <f>SUM(R27,B36,J36,R36,B45,J45)</f>
        <v>11624.690701979216</v>
      </c>
      <c r="G6" s="118">
        <f t="shared" ref="G6:G10" si="1">IF(ISNUMBER(F6),F6/F$11*100,"")</f>
        <v>9.415457041977243</v>
      </c>
      <c r="H6" s="110">
        <f>SUM(T27,D36,L36,T36,D45,L45)</f>
        <v>1598.3949715221424</v>
      </c>
      <c r="I6" s="118">
        <f t="shared" ref="I6:I10" si="2">IF(ISNUMBER(H6),H6/H$11*100,"")</f>
        <v>4.3024771838331155</v>
      </c>
      <c r="J6" s="110">
        <f>SUM(V27,F36,N36,V36,F45,N45)</f>
        <v>290.61726754948046</v>
      </c>
      <c r="K6" s="118">
        <f t="shared" ref="K6:K10" si="3">IF(ISNUMBER(J6),J6/J$11*100,"")</f>
        <v>4.511278195488722</v>
      </c>
      <c r="L6" s="110">
        <f>X45</f>
        <v>33324.113345673766</v>
      </c>
      <c r="M6" s="68">
        <f t="shared" ref="M6:M10" si="4">IF(ISNUMBER(L6),L6/L$11*100,"")</f>
        <v>14.06952965235174</v>
      </c>
    </row>
    <row r="7" spans="1:25" ht="20.100000000000001" customHeight="1" x14ac:dyDescent="0.15">
      <c r="A7" s="7" t="s">
        <v>91</v>
      </c>
      <c r="B7" s="73">
        <f t="shared" ref="B7:B10" si="5">SUM(H19,P19,X19,H28,P28)</f>
        <v>21166.624319853829</v>
      </c>
      <c r="C7" s="119">
        <f t="shared" si="0"/>
        <v>30.326162387231086</v>
      </c>
      <c r="D7" s="73">
        <f t="shared" ref="D7:D11" si="6">F7+H7+J7</f>
        <v>57057.856862214663</v>
      </c>
      <c r="E7" s="119">
        <f t="shared" si="0"/>
        <v>34.154827486227887</v>
      </c>
      <c r="F7" s="73">
        <f t="shared" ref="F7:J10" si="7">SUM(R28,B37,J37,R37,B46,J46)</f>
        <v>44076.952245004533</v>
      </c>
      <c r="G7" s="119">
        <f t="shared" si="1"/>
        <v>35.700274617497051</v>
      </c>
      <c r="H7" s="73">
        <f t="shared" si="7"/>
        <v>11818.435547012206</v>
      </c>
      <c r="I7" s="119">
        <f t="shared" si="2"/>
        <v>31.812255541069099</v>
      </c>
      <c r="J7" s="73">
        <f t="shared" si="7"/>
        <v>1162.4690701979218</v>
      </c>
      <c r="K7" s="119">
        <f t="shared" si="3"/>
        <v>18.045112781954888</v>
      </c>
      <c r="L7" s="73">
        <f t="shared" ref="L7:L10" si="8">X46</f>
        <v>78224.481182068499</v>
      </c>
      <c r="M7" s="69">
        <f t="shared" si="4"/>
        <v>33.026584867075663</v>
      </c>
    </row>
    <row r="8" spans="1:25" ht="20.100000000000001" customHeight="1" x14ac:dyDescent="0.15">
      <c r="A8" s="7" t="s">
        <v>92</v>
      </c>
      <c r="B8" s="73">
        <f t="shared" si="5"/>
        <v>11915.307969528698</v>
      </c>
      <c r="C8" s="119">
        <f t="shared" si="0"/>
        <v>17.071478140180428</v>
      </c>
      <c r="D8" s="73">
        <f>F8+H8+J8</f>
        <v>38506.787950306156</v>
      </c>
      <c r="E8" s="119">
        <f t="shared" si="0"/>
        <v>23.050159466512028</v>
      </c>
      <c r="F8" s="73">
        <f>SUM(R29,B38,J38,R38,B47,J47)</f>
        <v>28722.673276140318</v>
      </c>
      <c r="G8" s="119">
        <f t="shared" si="1"/>
        <v>23.264025107885441</v>
      </c>
      <c r="H8" s="73">
        <f t="shared" si="7"/>
        <v>8185.7197026436988</v>
      </c>
      <c r="I8" s="119">
        <f t="shared" si="2"/>
        <v>22.033898305084744</v>
      </c>
      <c r="J8" s="73">
        <f t="shared" si="7"/>
        <v>1598.3949715221424</v>
      </c>
      <c r="K8" s="119">
        <f t="shared" si="3"/>
        <v>24.81203007518797</v>
      </c>
      <c r="L8" s="73">
        <f t="shared" si="8"/>
        <v>50422.095919834857</v>
      </c>
      <c r="M8" s="69">
        <f t="shared" si="4"/>
        <v>21.288343558282204</v>
      </c>
    </row>
    <row r="9" spans="1:25" ht="20.100000000000001" customHeight="1" x14ac:dyDescent="0.15">
      <c r="A9" s="7" t="s">
        <v>93</v>
      </c>
      <c r="B9" s="73">
        <f t="shared" si="5"/>
        <v>7652.9213788029856</v>
      </c>
      <c r="C9" s="119">
        <f t="shared" si="0"/>
        <v>10.964607911172795</v>
      </c>
      <c r="D9" s="73">
        <f t="shared" si="6"/>
        <v>23491.562460249672</v>
      </c>
      <c r="E9" s="119">
        <f t="shared" si="0"/>
        <v>14.062046970136272</v>
      </c>
      <c r="F9" s="73">
        <f>SUM(R30,B39,J39,R39,B48,J48)</f>
        <v>16662.056672836879</v>
      </c>
      <c r="G9" s="119">
        <f t="shared" si="1"/>
        <v>13.495488426834051</v>
      </c>
      <c r="H9" s="73">
        <f t="shared" si="7"/>
        <v>5618.6005059566223</v>
      </c>
      <c r="I9" s="119">
        <f t="shared" si="2"/>
        <v>15.123859191655804</v>
      </c>
      <c r="J9" s="73">
        <f t="shared" si="7"/>
        <v>1210.9052814561685</v>
      </c>
      <c r="K9" s="119">
        <f t="shared" si="3"/>
        <v>18.796992481203006</v>
      </c>
      <c r="L9" s="73">
        <f t="shared" si="8"/>
        <v>31144.48383905266</v>
      </c>
      <c r="M9" s="69">
        <f t="shared" si="4"/>
        <v>13.149284253578733</v>
      </c>
    </row>
    <row r="10" spans="1:25" ht="20.100000000000001" customHeight="1" thickBot="1" x14ac:dyDescent="0.2">
      <c r="A10" s="32" t="s">
        <v>8</v>
      </c>
      <c r="B10" s="75">
        <f t="shared" si="5"/>
        <v>9251.3163503251271</v>
      </c>
      <c r="C10" s="120">
        <f t="shared" si="0"/>
        <v>13.254684247050658</v>
      </c>
      <c r="D10" s="75">
        <f t="shared" si="6"/>
        <v>34486.582415871679</v>
      </c>
      <c r="E10" s="120">
        <f t="shared" si="0"/>
        <v>20.643664830385617</v>
      </c>
      <c r="F10" s="75">
        <f>SUM(R31,B40,J40,R40,B49,J49)</f>
        <v>22377.529601309994</v>
      </c>
      <c r="G10" s="120">
        <f t="shared" si="1"/>
        <v>18.124754805806194</v>
      </c>
      <c r="H10" s="75">
        <f t="shared" si="7"/>
        <v>9929.4233079405822</v>
      </c>
      <c r="I10" s="120">
        <f t="shared" si="2"/>
        <v>26.727509778357234</v>
      </c>
      <c r="J10" s="75">
        <f t="shared" si="7"/>
        <v>2179.6295066211032</v>
      </c>
      <c r="K10" s="120">
        <f t="shared" si="3"/>
        <v>33.834586466165412</v>
      </c>
      <c r="L10" s="75">
        <f t="shared" si="8"/>
        <v>43737.898766196806</v>
      </c>
      <c r="M10" s="111">
        <f t="shared" si="4"/>
        <v>18.466257668711652</v>
      </c>
    </row>
    <row r="11" spans="1:25" ht="20.100000000000001" customHeight="1" thickTop="1" x14ac:dyDescent="0.15">
      <c r="A11" s="10" t="s">
        <v>12</v>
      </c>
      <c r="B11" s="74">
        <f>IF(SUM(B6:B10)&gt;0,SUM(B6:B10),"")</f>
        <v>69796.580423133564</v>
      </c>
      <c r="C11" s="121">
        <f>IF(ISNUMBER(B11),B11/B$11*100,"")</f>
        <v>100</v>
      </c>
      <c r="D11" s="74">
        <f t="shared" si="6"/>
        <v>167056.49262969304</v>
      </c>
      <c r="E11" s="121">
        <f>IF(ISNUMBER(D11),D11/D$11*100,"")</f>
        <v>100</v>
      </c>
      <c r="F11" s="74">
        <f>IF(SUM(F6:F10)&gt;0,SUM(F6:F10),"")</f>
        <v>123463.90249727096</v>
      </c>
      <c r="G11" s="121">
        <f>IF(ISNUMBER(F11),F11/F$11*100,"")</f>
        <v>100</v>
      </c>
      <c r="H11" s="74">
        <f>IF(SUM(H6:H10)&gt;0,SUM(H6:H10),"")</f>
        <v>37150.574035075253</v>
      </c>
      <c r="I11" s="121">
        <f>IF(ISNUMBER(H11),H11/H$11*100,"")</f>
        <v>100</v>
      </c>
      <c r="J11" s="74">
        <f>IF(SUM(J6:J10)&gt;0,SUM(J6:J10),"")</f>
        <v>6442.0160973468164</v>
      </c>
      <c r="K11" s="121">
        <f>IF(ISNUMBER(J11),J11/J$11*100,"")</f>
        <v>100</v>
      </c>
      <c r="L11" s="74">
        <f>IF(SUM(L6:L10)&gt;0,SUM(L6:L10),"")</f>
        <v>236853.0730528266</v>
      </c>
      <c r="M11" s="112">
        <f>IF(ISNUMBER(L11),L11/L$11*100,"")</f>
        <v>100</v>
      </c>
    </row>
    <row r="12" spans="1:25" ht="20.100000000000001" customHeight="1" x14ac:dyDescent="0.15">
      <c r="F12" s="16" t="s">
        <v>23</v>
      </c>
      <c r="G12" s="17" t="s">
        <v>27</v>
      </c>
      <c r="H12" s="17"/>
      <c r="I12" s="12"/>
      <c r="J12" s="2"/>
      <c r="K12" s="2"/>
    </row>
    <row r="13" spans="1:25" ht="20.100000000000001" customHeight="1" x14ac:dyDescent="0.15">
      <c r="F13" s="12"/>
      <c r="G13" s="2"/>
      <c r="I13" s="12"/>
      <c r="J13" s="2"/>
      <c r="K13" s="2"/>
    </row>
    <row r="14" spans="1:25" ht="20.100000000000001" customHeight="1" x14ac:dyDescent="0.15">
      <c r="H14" s="122"/>
      <c r="I14" s="123"/>
      <c r="J14" s="123"/>
      <c r="K14" s="123"/>
      <c r="L14" s="123"/>
      <c r="M14" s="123"/>
      <c r="N14" s="123"/>
      <c r="O14" s="123"/>
    </row>
    <row r="15" spans="1:25" ht="20.100000000000001" customHeight="1" x14ac:dyDescent="0.15">
      <c r="A15" s="2" t="s">
        <v>110</v>
      </c>
      <c r="B15" s="14"/>
      <c r="C15" s="14"/>
      <c r="D15" s="14"/>
      <c r="E15" s="14"/>
      <c r="F15" s="14"/>
      <c r="G15" s="15"/>
      <c r="J15" s="14"/>
      <c r="O15" s="15"/>
    </row>
    <row r="16" spans="1:25" ht="30" customHeight="1" x14ac:dyDescent="0.15">
      <c r="A16" s="62" t="s">
        <v>108</v>
      </c>
      <c r="B16" s="196" t="s">
        <v>111</v>
      </c>
      <c r="C16" s="197"/>
      <c r="D16" s="197"/>
      <c r="E16" s="197"/>
      <c r="F16" s="197"/>
      <c r="G16" s="197"/>
      <c r="H16" s="197"/>
      <c r="I16" s="198"/>
      <c r="J16" s="196" t="s">
        <v>112</v>
      </c>
      <c r="K16" s="197"/>
      <c r="L16" s="197"/>
      <c r="M16" s="197"/>
      <c r="N16" s="197"/>
      <c r="O16" s="197"/>
      <c r="P16" s="197"/>
      <c r="Q16" s="198"/>
      <c r="R16" s="196" t="s">
        <v>113</v>
      </c>
      <c r="S16" s="197"/>
      <c r="T16" s="197"/>
      <c r="U16" s="197"/>
      <c r="V16" s="197"/>
      <c r="W16" s="197"/>
      <c r="X16" s="197"/>
      <c r="Y16" s="198"/>
    </row>
    <row r="17" spans="1:25" s="5" customFormat="1" ht="20.100000000000001" customHeight="1" x14ac:dyDescent="0.15">
      <c r="A17" s="63" t="s">
        <v>38</v>
      </c>
      <c r="B17" s="202" t="s">
        <v>5</v>
      </c>
      <c r="C17" s="203"/>
      <c r="D17" s="202" t="s">
        <v>7</v>
      </c>
      <c r="E17" s="203"/>
      <c r="F17" s="202" t="s">
        <v>29</v>
      </c>
      <c r="G17" s="203"/>
      <c r="H17" s="200" t="s">
        <v>16</v>
      </c>
      <c r="I17" s="201"/>
      <c r="J17" s="202" t="s">
        <v>5</v>
      </c>
      <c r="K17" s="203"/>
      <c r="L17" s="202" t="s">
        <v>7</v>
      </c>
      <c r="M17" s="203"/>
      <c r="N17" s="202" t="s">
        <v>29</v>
      </c>
      <c r="O17" s="203"/>
      <c r="P17" s="200" t="s">
        <v>16</v>
      </c>
      <c r="Q17" s="201"/>
      <c r="R17" s="202" t="s">
        <v>5</v>
      </c>
      <c r="S17" s="203"/>
      <c r="T17" s="202" t="s">
        <v>7</v>
      </c>
      <c r="U17" s="203"/>
      <c r="V17" s="202" t="s">
        <v>29</v>
      </c>
      <c r="W17" s="203"/>
      <c r="X17" s="200" t="s">
        <v>16</v>
      </c>
      <c r="Y17" s="201"/>
    </row>
    <row r="18" spans="1:25" ht="20.100000000000001" customHeight="1" x14ac:dyDescent="0.15">
      <c r="A18" s="6" t="s">
        <v>6</v>
      </c>
      <c r="B18" s="110">
        <v>8331.0283364184397</v>
      </c>
      <c r="C18" s="124">
        <f>IF(ISNUMBER(B18),B18/B$23*100,"")</f>
        <v>44.102564102564109</v>
      </c>
      <c r="D18" s="110">
        <v>290.61726754948046</v>
      </c>
      <c r="E18" s="124">
        <f t="shared" ref="E18:E22" si="9">IF(ISNUMBER(D18),D18/D$23*100,"")</f>
        <v>66.666666666666657</v>
      </c>
      <c r="F18" s="110"/>
      <c r="G18" s="124" t="str">
        <f t="shared" ref="G18:G22" si="10">IF(ISNUMBER(F18),F18/F$23*100,"")</f>
        <v/>
      </c>
      <c r="H18" s="125">
        <f>IF(ISNUMBER(B18),B18,0)+IF(ISNUMBER(D18),D18,0)+IF(ISNUMBER(F18),F18,0)</f>
        <v>8621.6456039679197</v>
      </c>
      <c r="I18" s="70">
        <f>IF(ISNUMBER(H18),H18/H$23*100,"")</f>
        <v>44.389027431421447</v>
      </c>
      <c r="J18" s="110">
        <v>3778.0244781432461</v>
      </c>
      <c r="K18" s="124">
        <f t="shared" ref="K18:K22" si="11">IF(ISNUMBER(J18),J18/J$23*100,"")</f>
        <v>29.323308270676691</v>
      </c>
      <c r="L18" s="110">
        <v>193.74484503298697</v>
      </c>
      <c r="M18" s="124">
        <f t="shared" ref="M18:M22" si="12">IF(ISNUMBER(L18),L18/L$23*100,"")</f>
        <v>40</v>
      </c>
      <c r="N18" s="110"/>
      <c r="O18" s="124" t="str">
        <f t="shared" ref="O18:O22" si="13">IF(ISNUMBER(N18),N18/N$23*100,"")</f>
        <v/>
      </c>
      <c r="P18" s="110">
        <f>IF(ISNUMBER(J18),J18,0)+IF(ISNUMBER(L18),L18,0)+IF(ISNUMBER(N18),N18,0)</f>
        <v>3971.7693231762332</v>
      </c>
      <c r="Q18" s="70">
        <f>IF(ISNUMBER(P18),P18/P$23*100,"")</f>
        <v>29.496402877697843</v>
      </c>
      <c r="R18" s="110">
        <v>3196.7899430442849</v>
      </c>
      <c r="S18" s="124">
        <f t="shared" ref="S18:S22" si="14">IF(ISNUMBER(R18),R18/R$23*100,"")</f>
        <v>26.399999999999995</v>
      </c>
      <c r="T18" s="110">
        <v>48.436211258246743</v>
      </c>
      <c r="U18" s="124">
        <f t="shared" ref="U18:U22" si="15">IF(ISNUMBER(T18),T18/T$23*100,"")</f>
        <v>7.1428571428571441</v>
      </c>
      <c r="V18" s="110"/>
      <c r="W18" s="124" t="str">
        <f t="shared" ref="W18:W22" si="16">IF(ISNUMBER(V18),V18/V$23*100,"")</f>
        <v/>
      </c>
      <c r="X18" s="110">
        <f t="shared" ref="X18:X22" si="17">IF(ISNUMBER(R18),R18,0)+IF(ISNUMBER(T18),T18,0)+IF(ISNUMBER(V18),V18,0)</f>
        <v>3245.2261543025315</v>
      </c>
      <c r="Y18" s="70">
        <f>IF(ISNUMBER(X18),X18/X$23*100,"")</f>
        <v>25.378787878787879</v>
      </c>
    </row>
    <row r="19" spans="1:25" ht="20.100000000000001" customHeight="1" x14ac:dyDescent="0.15">
      <c r="A19" s="7" t="s">
        <v>91</v>
      </c>
      <c r="B19" s="73">
        <v>2131.1932953628566</v>
      </c>
      <c r="C19" s="119">
        <f t="shared" ref="C19:E23" si="18">IF(ISNUMBER(B19),B19/B$23*100,"")</f>
        <v>11.282051282051283</v>
      </c>
      <c r="D19" s="73">
        <v>48.436211258246743</v>
      </c>
      <c r="E19" s="119">
        <f t="shared" si="9"/>
        <v>11.111111111111111</v>
      </c>
      <c r="F19" s="73"/>
      <c r="G19" s="119" t="str">
        <f t="shared" si="10"/>
        <v/>
      </c>
      <c r="H19" s="126">
        <f t="shared" ref="H19:H22" si="19">IF(ISNUMBER(B19),B19,0)+IF(ISNUMBER(D19),D19,0)+IF(ISNUMBER(F19),F19,0)</f>
        <v>2179.6295066211032</v>
      </c>
      <c r="I19" s="69">
        <f t="shared" ref="I19:I22" si="20">IF(ISNUMBER(H19),H19/H$23*100,"")</f>
        <v>11.221945137157107</v>
      </c>
      <c r="J19" s="73">
        <v>4020.2055344344799</v>
      </c>
      <c r="K19" s="119">
        <f t="shared" si="11"/>
        <v>31.203007518796994</v>
      </c>
      <c r="L19" s="73">
        <v>96.872422516493486</v>
      </c>
      <c r="M19" s="119">
        <f t="shared" si="12"/>
        <v>20</v>
      </c>
      <c r="N19" s="73"/>
      <c r="O19" s="119" t="str">
        <f t="shared" si="13"/>
        <v/>
      </c>
      <c r="P19" s="73">
        <f t="shared" ref="P19:P22" si="21">IF(ISNUMBER(J19),J19,0)+IF(ISNUMBER(L19),L19,0)+IF(ISNUMBER(N19),N19,0)</f>
        <v>4117.0779569509732</v>
      </c>
      <c r="Q19" s="69">
        <f t="shared" ref="Q19:Q23" si="22">IF(ISNUMBER(P19),P19/P$23*100,"")</f>
        <v>30.575539568345324</v>
      </c>
      <c r="R19" s="73">
        <v>4068.6417456927265</v>
      </c>
      <c r="S19" s="119">
        <f t="shared" si="14"/>
        <v>33.6</v>
      </c>
      <c r="T19" s="73">
        <v>242.18105629123372</v>
      </c>
      <c r="U19" s="119">
        <f t="shared" si="15"/>
        <v>35.714285714285715</v>
      </c>
      <c r="V19" s="73"/>
      <c r="W19" s="119" t="str">
        <f t="shared" si="16"/>
        <v/>
      </c>
      <c r="X19" s="73">
        <f t="shared" si="17"/>
        <v>4310.8228019839598</v>
      </c>
      <c r="Y19" s="69">
        <f t="shared" ref="Y19:Y23" si="23">IF(ISNUMBER(X19),X19/X$23*100,"")</f>
        <v>33.712121212121211</v>
      </c>
    </row>
    <row r="20" spans="1:25" ht="20.100000000000001" customHeight="1" x14ac:dyDescent="0.15">
      <c r="A20" s="7" t="s">
        <v>92</v>
      </c>
      <c r="B20" s="73">
        <v>2131.1932953628566</v>
      </c>
      <c r="C20" s="119">
        <f t="shared" si="18"/>
        <v>11.282051282051283</v>
      </c>
      <c r="D20" s="73">
        <v>48.436211258246743</v>
      </c>
      <c r="E20" s="119">
        <f t="shared" si="9"/>
        <v>11.111111111111111</v>
      </c>
      <c r="F20" s="73"/>
      <c r="G20" s="119" t="str">
        <f t="shared" si="10"/>
        <v/>
      </c>
      <c r="H20" s="126">
        <f t="shared" si="19"/>
        <v>2179.6295066211032</v>
      </c>
      <c r="I20" s="69">
        <f t="shared" si="20"/>
        <v>11.221945137157107</v>
      </c>
      <c r="J20" s="73">
        <v>1937.4484503298697</v>
      </c>
      <c r="K20" s="119">
        <f t="shared" si="11"/>
        <v>15.037593984962406</v>
      </c>
      <c r="L20" s="73">
        <v>48.436211258246743</v>
      </c>
      <c r="M20" s="119">
        <f t="shared" si="12"/>
        <v>10</v>
      </c>
      <c r="N20" s="73">
        <v>48.436211258246743</v>
      </c>
      <c r="O20" s="119">
        <f t="shared" si="13"/>
        <v>50</v>
      </c>
      <c r="P20" s="73">
        <f t="shared" si="21"/>
        <v>2034.320872846363</v>
      </c>
      <c r="Q20" s="69">
        <f t="shared" si="22"/>
        <v>15.107913669064747</v>
      </c>
      <c r="R20" s="73">
        <v>2518.6829854288308</v>
      </c>
      <c r="S20" s="119">
        <f t="shared" si="14"/>
        <v>20.8</v>
      </c>
      <c r="T20" s="73">
        <v>193.74484503298697</v>
      </c>
      <c r="U20" s="119">
        <f t="shared" si="15"/>
        <v>28.571428571428577</v>
      </c>
      <c r="V20" s="73"/>
      <c r="W20" s="119" t="str">
        <f t="shared" si="16"/>
        <v/>
      </c>
      <c r="X20" s="73">
        <f t="shared" si="17"/>
        <v>2712.4278304618178</v>
      </c>
      <c r="Y20" s="69">
        <f t="shared" si="23"/>
        <v>21.212121212121215</v>
      </c>
    </row>
    <row r="21" spans="1:25" ht="20.100000000000001" customHeight="1" x14ac:dyDescent="0.15">
      <c r="A21" s="7" t="s">
        <v>93</v>
      </c>
      <c r="B21" s="73">
        <v>2324.9381403958437</v>
      </c>
      <c r="C21" s="119">
        <f t="shared" si="18"/>
        <v>12.30769230769231</v>
      </c>
      <c r="D21" s="73"/>
      <c r="E21" s="119" t="str">
        <f t="shared" si="9"/>
        <v/>
      </c>
      <c r="F21" s="73">
        <v>96.872422516493486</v>
      </c>
      <c r="G21" s="119">
        <f t="shared" si="10"/>
        <v>100</v>
      </c>
      <c r="H21" s="126">
        <f t="shared" si="19"/>
        <v>2421.810562912337</v>
      </c>
      <c r="I21" s="69">
        <f t="shared" si="20"/>
        <v>12.468827930174564</v>
      </c>
      <c r="J21" s="73">
        <v>1501.5225490056491</v>
      </c>
      <c r="K21" s="119">
        <f t="shared" si="11"/>
        <v>11.654135338345863</v>
      </c>
      <c r="L21" s="73">
        <v>48.436211258246743</v>
      </c>
      <c r="M21" s="119">
        <f t="shared" si="12"/>
        <v>10</v>
      </c>
      <c r="N21" s="73">
        <v>48.436211258246743</v>
      </c>
      <c r="O21" s="119">
        <f t="shared" si="13"/>
        <v>50</v>
      </c>
      <c r="P21" s="73">
        <f t="shared" si="21"/>
        <v>1598.3949715221424</v>
      </c>
      <c r="Q21" s="69">
        <f t="shared" si="22"/>
        <v>11.870503597122301</v>
      </c>
      <c r="R21" s="73">
        <v>1114.0328589396752</v>
      </c>
      <c r="S21" s="119">
        <f t="shared" si="14"/>
        <v>9.1999999999999993</v>
      </c>
      <c r="T21" s="73">
        <v>48.436211258246743</v>
      </c>
      <c r="U21" s="119">
        <f t="shared" si="15"/>
        <v>7.1428571428571441</v>
      </c>
      <c r="V21" s="73"/>
      <c r="W21" s="119" t="str">
        <f t="shared" si="16"/>
        <v/>
      </c>
      <c r="X21" s="73">
        <f t="shared" si="17"/>
        <v>1162.4690701979218</v>
      </c>
      <c r="Y21" s="69">
        <f t="shared" si="23"/>
        <v>9.0909090909090917</v>
      </c>
    </row>
    <row r="22" spans="1:25" ht="20.100000000000001" customHeight="1" thickBot="1" x14ac:dyDescent="0.2">
      <c r="A22" s="32" t="s">
        <v>8</v>
      </c>
      <c r="B22" s="75">
        <v>3971.7693231762328</v>
      </c>
      <c r="C22" s="120">
        <f t="shared" si="18"/>
        <v>21.025641025641029</v>
      </c>
      <c r="D22" s="75">
        <v>48.436211258246743</v>
      </c>
      <c r="E22" s="120">
        <f t="shared" si="9"/>
        <v>11.111111111111111</v>
      </c>
      <c r="F22" s="75"/>
      <c r="G22" s="120" t="str">
        <f t="shared" si="10"/>
        <v/>
      </c>
      <c r="H22" s="127">
        <f t="shared" si="19"/>
        <v>4020.2055344344794</v>
      </c>
      <c r="I22" s="111">
        <f t="shared" si="20"/>
        <v>20.698254364089777</v>
      </c>
      <c r="J22" s="75">
        <v>1646.8311827803893</v>
      </c>
      <c r="K22" s="120">
        <f t="shared" si="11"/>
        <v>12.781954887218044</v>
      </c>
      <c r="L22" s="75">
        <v>96.872422516493486</v>
      </c>
      <c r="M22" s="120">
        <f t="shared" si="12"/>
        <v>20</v>
      </c>
      <c r="N22" s="75"/>
      <c r="O22" s="120" t="str">
        <f t="shared" si="13"/>
        <v/>
      </c>
      <c r="P22" s="75">
        <f t="shared" si="21"/>
        <v>1743.7036052968829</v>
      </c>
      <c r="Q22" s="111">
        <f t="shared" si="22"/>
        <v>12.949640287769784</v>
      </c>
      <c r="R22" s="75">
        <v>1210.9052814561685</v>
      </c>
      <c r="S22" s="120">
        <f t="shared" si="14"/>
        <v>10</v>
      </c>
      <c r="T22" s="75">
        <v>145.30863377474023</v>
      </c>
      <c r="U22" s="120">
        <f t="shared" si="15"/>
        <v>21.428571428571431</v>
      </c>
      <c r="V22" s="75"/>
      <c r="W22" s="120" t="str">
        <f t="shared" si="16"/>
        <v/>
      </c>
      <c r="X22" s="75">
        <f t="shared" si="17"/>
        <v>1356.2139152309087</v>
      </c>
      <c r="Y22" s="111">
        <f t="shared" si="23"/>
        <v>10.606060606060606</v>
      </c>
    </row>
    <row r="23" spans="1:25" ht="20.100000000000001" customHeight="1" thickTop="1" x14ac:dyDescent="0.15">
      <c r="A23" s="10" t="s">
        <v>12</v>
      </c>
      <c r="B23" s="74">
        <f>IF(SUM(B18:B22)&gt;0,SUM(B18:B22),"")</f>
        <v>18890.122390716228</v>
      </c>
      <c r="C23" s="121">
        <f>IF(ISNUMBER(B23),B23/B$23*100,"")</f>
        <v>100</v>
      </c>
      <c r="D23" s="74">
        <f>IF(SUM(D18:D22)&gt;0,SUM(D18:D22),"")</f>
        <v>435.92590132422072</v>
      </c>
      <c r="E23" s="121">
        <f t="shared" si="18"/>
        <v>100</v>
      </c>
      <c r="F23" s="74">
        <f>IF(SUM(F18:F22)&gt;0,SUM(F18:F22),"")</f>
        <v>96.872422516493486</v>
      </c>
      <c r="G23" s="121">
        <f t="shared" ref="G23:I23" si="24">IF(ISNUMBER(F23),F23/F$23*100,"")</f>
        <v>100</v>
      </c>
      <c r="H23" s="74">
        <f>IF(SUM(H18:H22)&gt;0,SUM(H18:H22),"")</f>
        <v>19422.920714556942</v>
      </c>
      <c r="I23" s="112">
        <f t="shared" si="24"/>
        <v>100</v>
      </c>
      <c r="J23" s="74">
        <f>IF(SUM(J18:J22)&gt;0,SUM(J18:J22),"")</f>
        <v>12884.032194693635</v>
      </c>
      <c r="K23" s="121">
        <f t="shared" ref="K23:O23" si="25">IF(ISNUMBER(J23),J23/J$23*100,"")</f>
        <v>100</v>
      </c>
      <c r="L23" s="74">
        <f>IF(SUM(L18:L22)&gt;0,SUM(L18:L22),"")</f>
        <v>484.36211258246743</v>
      </c>
      <c r="M23" s="121">
        <f t="shared" si="25"/>
        <v>100</v>
      </c>
      <c r="N23" s="74">
        <f>IF(SUM(N18:N22)&gt;0,SUM(N18:N22),"")</f>
        <v>96.872422516493486</v>
      </c>
      <c r="O23" s="121">
        <f t="shared" si="25"/>
        <v>100</v>
      </c>
      <c r="P23" s="74">
        <f>IF(SUM(P18:P22)&gt;0,SUM(P18:P22),"")</f>
        <v>13465.266729792595</v>
      </c>
      <c r="Q23" s="121">
        <f t="shared" si="22"/>
        <v>100</v>
      </c>
      <c r="R23" s="74">
        <f>IF(SUM(R18:R22)&gt;0,SUM(R18:R22),"")</f>
        <v>12109.052814561686</v>
      </c>
      <c r="S23" s="121">
        <f t="shared" ref="S23" si="26">IF(ISNUMBER(R23),R23/R$23*100,"")</f>
        <v>100</v>
      </c>
      <c r="T23" s="74">
        <f>IF(SUM(T18:T22)&gt;0,SUM(T18:T22),"")</f>
        <v>678.10695761545435</v>
      </c>
      <c r="U23" s="121">
        <f t="shared" ref="U23" si="27">IF(ISNUMBER(T23),T23/T$23*100,"")</f>
        <v>100</v>
      </c>
      <c r="V23" s="74" t="str">
        <f>IF(SUM(V18:V22)&gt;0,SUM(V18:V22),"")</f>
        <v/>
      </c>
      <c r="W23" s="121" t="str">
        <f t="shared" ref="W23" si="28">IF(ISNUMBER(V23),V23/V$23*100,"")</f>
        <v/>
      </c>
      <c r="X23" s="74">
        <f>IF(SUM(X18:X22)&gt;0,SUM(X18:X22),"")</f>
        <v>12787.15977217714</v>
      </c>
      <c r="Y23" s="71">
        <f t="shared" si="23"/>
        <v>100</v>
      </c>
    </row>
    <row r="24" spans="1:25" ht="20.100000000000001" customHeight="1" x14ac:dyDescent="0.15"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  <row r="25" spans="1:25" ht="30" customHeight="1" x14ac:dyDescent="0.15">
      <c r="A25" s="62" t="s">
        <v>108</v>
      </c>
      <c r="B25" s="196" t="s">
        <v>114</v>
      </c>
      <c r="C25" s="197"/>
      <c r="D25" s="197"/>
      <c r="E25" s="197"/>
      <c r="F25" s="197"/>
      <c r="G25" s="197"/>
      <c r="H25" s="197"/>
      <c r="I25" s="198"/>
      <c r="J25" s="196" t="s">
        <v>115</v>
      </c>
      <c r="K25" s="197"/>
      <c r="L25" s="197"/>
      <c r="M25" s="197"/>
      <c r="N25" s="197"/>
      <c r="O25" s="197"/>
      <c r="P25" s="197"/>
      <c r="Q25" s="198"/>
      <c r="R25" s="196" t="s">
        <v>116</v>
      </c>
      <c r="S25" s="197"/>
      <c r="T25" s="197"/>
      <c r="U25" s="197"/>
      <c r="V25" s="197"/>
      <c r="W25" s="197"/>
      <c r="X25" s="197"/>
      <c r="Y25" s="198"/>
    </row>
    <row r="26" spans="1:25" s="5" customFormat="1" ht="20.100000000000001" customHeight="1" x14ac:dyDescent="0.15">
      <c r="A26" s="63" t="s">
        <v>38</v>
      </c>
      <c r="B26" s="202" t="s">
        <v>5</v>
      </c>
      <c r="C26" s="203"/>
      <c r="D26" s="202" t="s">
        <v>7</v>
      </c>
      <c r="E26" s="203"/>
      <c r="F26" s="202" t="s">
        <v>29</v>
      </c>
      <c r="G26" s="203"/>
      <c r="H26" s="200" t="s">
        <v>16</v>
      </c>
      <c r="I26" s="201"/>
      <c r="J26" s="202" t="s">
        <v>5</v>
      </c>
      <c r="K26" s="203"/>
      <c r="L26" s="202" t="s">
        <v>7</v>
      </c>
      <c r="M26" s="203"/>
      <c r="N26" s="202" t="s">
        <v>29</v>
      </c>
      <c r="O26" s="203"/>
      <c r="P26" s="200" t="s">
        <v>16</v>
      </c>
      <c r="Q26" s="201"/>
      <c r="R26" s="202" t="s">
        <v>5</v>
      </c>
      <c r="S26" s="203"/>
      <c r="T26" s="202" t="s">
        <v>7</v>
      </c>
      <c r="U26" s="203"/>
      <c r="V26" s="202" t="s">
        <v>29</v>
      </c>
      <c r="W26" s="203"/>
      <c r="X26" s="200" t="s">
        <v>16</v>
      </c>
      <c r="Y26" s="201"/>
    </row>
    <row r="27" spans="1:25" ht="20.100000000000001" customHeight="1" x14ac:dyDescent="0.15">
      <c r="A27" s="6" t="s">
        <v>6</v>
      </c>
      <c r="B27" s="110">
        <v>2324.9381403958437</v>
      </c>
      <c r="C27" s="124">
        <f t="shared" ref="C27:C31" si="29">IF(ISNUMBER(B27),B27/B$32*100,"")</f>
        <v>21.719457013574662</v>
      </c>
      <c r="D27" s="110">
        <v>96.872422516493486</v>
      </c>
      <c r="E27" s="124">
        <f t="shared" ref="E27" si="30">IF(ISNUMBER(D27),D27/D$32*100,"")</f>
        <v>10</v>
      </c>
      <c r="F27" s="110"/>
      <c r="G27" s="124" t="str">
        <f t="shared" ref="G27" si="31">IF(ISNUMBER(F27),F27/F$32*100,"")</f>
        <v/>
      </c>
      <c r="H27" s="110">
        <f>IF(ISNUMBER(B27),B27,0)+IF(ISNUMBER(D27),D27,0)+IF(ISNUMBER(F27),F27,0)</f>
        <v>2421.810562912337</v>
      </c>
      <c r="I27" s="70">
        <f t="shared" ref="I27" si="32">IF(ISNUMBER(H27),H27/H$32*100,"")</f>
        <v>20.491803278688529</v>
      </c>
      <c r="J27" s="110">
        <v>1404.6501264891556</v>
      </c>
      <c r="K27" s="124">
        <f t="shared" ref="K27:K31" si="33">IF(ISNUMBER(J27),J27/J$32*100,"")</f>
        <v>12.184873949579829</v>
      </c>
      <c r="L27" s="110">
        <v>145.30863377474023</v>
      </c>
      <c r="M27" s="124">
        <f t="shared" ref="M27" si="34">IF(ISNUMBER(L27),L27/L$32*100,"")</f>
        <v>18.75</v>
      </c>
      <c r="N27" s="110"/>
      <c r="O27" s="124" t="str">
        <f t="shared" ref="O27" si="35">IF(ISNUMBER(N27),N27/N$32*100,"")</f>
        <v/>
      </c>
      <c r="P27" s="110">
        <f>IF(ISNUMBER(J27),J27,0)+IF(ISNUMBER(L27),L27,0)+IF(ISNUMBER(N27),N27,0)</f>
        <v>1549.9587602638958</v>
      </c>
      <c r="Q27" s="70">
        <f t="shared" ref="Q27" si="36">IF(ISNUMBER(P27),P27/P$32*100,"")</f>
        <v>12.598425196850391</v>
      </c>
      <c r="R27" s="110">
        <v>3196.7899430442849</v>
      </c>
      <c r="S27" s="124">
        <f t="shared" ref="S27" si="37">IF(ISNUMBER(R27),R27/R$23*100,"")</f>
        <v>26.399999999999995</v>
      </c>
      <c r="T27" s="110">
        <v>48.436211258246743</v>
      </c>
      <c r="U27" s="124">
        <f t="shared" ref="U27" si="38">IF(ISNUMBER(T27),T27/T$23*100,"")</f>
        <v>7.1428571428571441</v>
      </c>
      <c r="V27" s="110"/>
      <c r="W27" s="124" t="str">
        <f t="shared" ref="W27:W31" si="39">IF(ISNUMBER(V27),V27/V$23*100,"")</f>
        <v/>
      </c>
      <c r="X27" s="110">
        <f>IF(ISNUMBER(R27),R27,0)+IF(ISNUMBER(T27),T27,0)+IF(ISNUMBER(V27),V27,0)</f>
        <v>3245.2261543025315</v>
      </c>
      <c r="Y27" s="70">
        <f t="shared" ref="Y27:Y31" si="40">IF(ISNUMBER(X27),X27/X$32*100,"")</f>
        <v>25.378787878787879</v>
      </c>
    </row>
    <row r="28" spans="1:25" ht="20.100000000000001" customHeight="1" x14ac:dyDescent="0.15">
      <c r="A28" s="7" t="s">
        <v>91</v>
      </c>
      <c r="B28" s="73">
        <v>4310.8228019839598</v>
      </c>
      <c r="C28" s="119">
        <f t="shared" si="29"/>
        <v>40.271493212669682</v>
      </c>
      <c r="D28" s="73">
        <v>581.23453509896092</v>
      </c>
      <c r="E28" s="119">
        <f t="shared" ref="E28" si="41">IF(ISNUMBER(D28),D28/D$32*100,"")</f>
        <v>60</v>
      </c>
      <c r="F28" s="73">
        <v>96.872422516493486</v>
      </c>
      <c r="G28" s="119">
        <f t="shared" ref="G28" si="42">IF(ISNUMBER(F28),F28/F$32*100,"")</f>
        <v>66.666666666666657</v>
      </c>
      <c r="H28" s="73">
        <f t="shared" ref="H28:H31" si="43">IF(ISNUMBER(B28),B28,0)+IF(ISNUMBER(D28),D28,0)+IF(ISNUMBER(F28),F28,0)</f>
        <v>4988.929759599414</v>
      </c>
      <c r="I28" s="69">
        <f t="shared" ref="I28" si="44">IF(ISNUMBER(H28),H28/H$32*100,"")</f>
        <v>42.213114754098363</v>
      </c>
      <c r="J28" s="73">
        <v>5231.1108158906482</v>
      </c>
      <c r="K28" s="119">
        <f t="shared" si="33"/>
        <v>45.378151260504197</v>
      </c>
      <c r="L28" s="73">
        <v>339.05347880772717</v>
      </c>
      <c r="M28" s="119">
        <f t="shared" ref="M28" si="45">IF(ISNUMBER(L28),L28/L$32*100,"")</f>
        <v>43.749999999999993</v>
      </c>
      <c r="N28" s="73"/>
      <c r="O28" s="119" t="str">
        <f t="shared" ref="O28" si="46">IF(ISNUMBER(N28),N28/N$32*100,"")</f>
        <v/>
      </c>
      <c r="P28" s="73">
        <f t="shared" ref="P28:P31" si="47">IF(ISNUMBER(J28),J28,0)+IF(ISNUMBER(L28),L28,0)+IF(ISNUMBER(N28),N28,0)</f>
        <v>5570.1642946983757</v>
      </c>
      <c r="Q28" s="69">
        <f t="shared" ref="Q28" si="48">IF(ISNUMBER(P28),P28/P$32*100,"")</f>
        <v>45.275590551181097</v>
      </c>
      <c r="R28" s="73">
        <v>4068.6417456927265</v>
      </c>
      <c r="S28" s="119">
        <f t="shared" ref="S28" si="49">IF(ISNUMBER(R28),R28/R$23*100,"")</f>
        <v>33.6</v>
      </c>
      <c r="T28" s="73">
        <v>242.18105629123372</v>
      </c>
      <c r="U28" s="119">
        <f t="shared" ref="U28" si="50">IF(ISNUMBER(T28),T28/T$23*100,"")</f>
        <v>35.714285714285715</v>
      </c>
      <c r="V28" s="73"/>
      <c r="W28" s="119" t="str">
        <f t="shared" si="39"/>
        <v/>
      </c>
      <c r="X28" s="73">
        <f t="shared" ref="X28:X31" si="51">IF(ISNUMBER(R28),R28,0)+IF(ISNUMBER(T28),T28,0)+IF(ISNUMBER(V28),V28,0)</f>
        <v>4310.8228019839598</v>
      </c>
      <c r="Y28" s="69">
        <f t="shared" si="40"/>
        <v>33.712121212121211</v>
      </c>
    </row>
    <row r="29" spans="1:25" ht="20.100000000000001" customHeight="1" x14ac:dyDescent="0.15">
      <c r="A29" s="7" t="s">
        <v>92</v>
      </c>
      <c r="B29" s="73">
        <v>1889.0122390716231</v>
      </c>
      <c r="C29" s="119">
        <f t="shared" si="29"/>
        <v>17.647058823529413</v>
      </c>
      <c r="D29" s="73">
        <v>193.74484503298697</v>
      </c>
      <c r="E29" s="119">
        <f t="shared" ref="E29" si="52">IF(ISNUMBER(D29),D29/D$32*100,"")</f>
        <v>20</v>
      </c>
      <c r="F29" s="73">
        <v>48.436211258246743</v>
      </c>
      <c r="G29" s="119">
        <f t="shared" ref="G29" si="53">IF(ISNUMBER(F29),F29/F$32*100,"")</f>
        <v>33.333333333333329</v>
      </c>
      <c r="H29" s="73">
        <f t="shared" si="43"/>
        <v>2131.1932953628566</v>
      </c>
      <c r="I29" s="69">
        <f t="shared" ref="I29" si="54">IF(ISNUMBER(H29),H29/H$32*100,"")</f>
        <v>18.032786885245905</v>
      </c>
      <c r="J29" s="73">
        <v>2712.4278304618174</v>
      </c>
      <c r="K29" s="119">
        <f t="shared" si="33"/>
        <v>23.529411764705877</v>
      </c>
      <c r="L29" s="73">
        <v>145.30863377474023</v>
      </c>
      <c r="M29" s="119">
        <f t="shared" ref="M29" si="55">IF(ISNUMBER(L29),L29/L$32*100,"")</f>
        <v>18.75</v>
      </c>
      <c r="N29" s="73"/>
      <c r="O29" s="119" t="str">
        <f t="shared" ref="O29" si="56">IF(ISNUMBER(N29),N29/N$32*100,"")</f>
        <v/>
      </c>
      <c r="P29" s="73">
        <f t="shared" si="47"/>
        <v>2857.7364642365578</v>
      </c>
      <c r="Q29" s="69">
        <f t="shared" ref="Q29" si="57">IF(ISNUMBER(P29),P29/P$32*100,"")</f>
        <v>23.228346456692908</v>
      </c>
      <c r="R29" s="73">
        <v>2518.6829854288308</v>
      </c>
      <c r="S29" s="119">
        <f t="shared" ref="S29" si="58">IF(ISNUMBER(R29),R29/R$23*100,"")</f>
        <v>20.8</v>
      </c>
      <c r="T29" s="73">
        <v>193.74484503298697</v>
      </c>
      <c r="U29" s="119">
        <f t="shared" ref="U29" si="59">IF(ISNUMBER(T29),T29/T$23*100,"")</f>
        <v>28.571428571428577</v>
      </c>
      <c r="V29" s="73"/>
      <c r="W29" s="119" t="str">
        <f t="shared" si="39"/>
        <v/>
      </c>
      <c r="X29" s="73">
        <f t="shared" si="51"/>
        <v>2712.4278304618178</v>
      </c>
      <c r="Y29" s="69">
        <f t="shared" si="40"/>
        <v>21.212121212121215</v>
      </c>
    </row>
    <row r="30" spans="1:25" ht="20.100000000000001" customHeight="1" x14ac:dyDescent="0.15">
      <c r="A30" s="7" t="s">
        <v>93</v>
      </c>
      <c r="B30" s="73">
        <v>1307.777703972662</v>
      </c>
      <c r="C30" s="119">
        <f t="shared" si="29"/>
        <v>12.217194570135746</v>
      </c>
      <c r="D30" s="73">
        <v>48.436211258246743</v>
      </c>
      <c r="E30" s="119">
        <f t="shared" ref="E30" si="60">IF(ISNUMBER(D30),D30/D$32*100,"")</f>
        <v>5</v>
      </c>
      <c r="F30" s="73"/>
      <c r="G30" s="119" t="str">
        <f t="shared" ref="G30" si="61">IF(ISNUMBER(F30),F30/F$32*100,"")</f>
        <v/>
      </c>
      <c r="H30" s="73">
        <f t="shared" si="43"/>
        <v>1356.2139152309087</v>
      </c>
      <c r="I30" s="69">
        <f t="shared" ref="I30" si="62">IF(ISNUMBER(H30),H30/H$32*100,"")</f>
        <v>11.475409836065575</v>
      </c>
      <c r="J30" s="73">
        <v>1065.5966476814283</v>
      </c>
      <c r="K30" s="119">
        <f t="shared" si="33"/>
        <v>9.243697478991594</v>
      </c>
      <c r="L30" s="73">
        <v>48.436211258246743</v>
      </c>
      <c r="M30" s="119">
        <f t="shared" ref="M30" si="63">IF(ISNUMBER(L30),L30/L$32*100,"")</f>
        <v>6.25</v>
      </c>
      <c r="N30" s="73"/>
      <c r="O30" s="119" t="str">
        <f t="shared" ref="O30" si="64">IF(ISNUMBER(N30),N30/N$32*100,"")</f>
        <v/>
      </c>
      <c r="P30" s="73">
        <f t="shared" si="47"/>
        <v>1114.032858939675</v>
      </c>
      <c r="Q30" s="69">
        <f t="shared" ref="Q30" si="65">IF(ISNUMBER(P30),P30/P$32*100,"")</f>
        <v>9.0551181102362186</v>
      </c>
      <c r="R30" s="73">
        <v>1114.0328589396752</v>
      </c>
      <c r="S30" s="119">
        <f t="shared" ref="S30" si="66">IF(ISNUMBER(R30),R30/R$23*100,"")</f>
        <v>9.1999999999999993</v>
      </c>
      <c r="T30" s="73">
        <v>48.436211258246743</v>
      </c>
      <c r="U30" s="119">
        <f t="shared" ref="U30" si="67">IF(ISNUMBER(T30),T30/T$23*100,"")</f>
        <v>7.1428571428571441</v>
      </c>
      <c r="V30" s="73"/>
      <c r="W30" s="119" t="str">
        <f t="shared" si="39"/>
        <v/>
      </c>
      <c r="X30" s="73">
        <f t="shared" si="51"/>
        <v>1162.4690701979218</v>
      </c>
      <c r="Y30" s="69">
        <f t="shared" si="40"/>
        <v>9.0909090909090917</v>
      </c>
    </row>
    <row r="31" spans="1:25" ht="20.100000000000001" customHeight="1" thickBot="1" x14ac:dyDescent="0.2">
      <c r="A31" s="32" t="s">
        <v>8</v>
      </c>
      <c r="B31" s="75">
        <v>871.85180264844143</v>
      </c>
      <c r="C31" s="120">
        <f t="shared" si="29"/>
        <v>8.1447963800904972</v>
      </c>
      <c r="D31" s="75">
        <v>48.436211258246743</v>
      </c>
      <c r="E31" s="120">
        <f t="shared" ref="E31" si="68">IF(ISNUMBER(D31),D31/D$32*100,"")</f>
        <v>5</v>
      </c>
      <c r="F31" s="75"/>
      <c r="G31" s="120" t="str">
        <f t="shared" ref="G31" si="69">IF(ISNUMBER(F31),F31/F$32*100,"")</f>
        <v/>
      </c>
      <c r="H31" s="75">
        <f t="shared" si="43"/>
        <v>920.28801390668821</v>
      </c>
      <c r="I31" s="111">
        <f t="shared" ref="I31" si="70">IF(ISNUMBER(H31),H31/H$32*100,"")</f>
        <v>7.786885245901642</v>
      </c>
      <c r="J31" s="75">
        <v>1114.0328589396752</v>
      </c>
      <c r="K31" s="120">
        <f t="shared" si="33"/>
        <v>9.6638655462184868</v>
      </c>
      <c r="L31" s="75">
        <v>96.872422516493486</v>
      </c>
      <c r="M31" s="120">
        <f t="shared" ref="M31" si="71">IF(ISNUMBER(L31),L31/L$32*100,"")</f>
        <v>12.5</v>
      </c>
      <c r="N31" s="75"/>
      <c r="O31" s="120" t="str">
        <f t="shared" ref="O31" si="72">IF(ISNUMBER(N31),N31/N$32*100,"")</f>
        <v/>
      </c>
      <c r="P31" s="75">
        <f t="shared" si="47"/>
        <v>1210.9052814561687</v>
      </c>
      <c r="Q31" s="111">
        <f t="shared" ref="Q31" si="73">IF(ISNUMBER(P31),P31/P$32*100,"")</f>
        <v>9.8425196850393686</v>
      </c>
      <c r="R31" s="75">
        <v>1210.9052814561685</v>
      </c>
      <c r="S31" s="120">
        <f t="shared" ref="S31" si="74">IF(ISNUMBER(R31),R31/R$23*100,"")</f>
        <v>10</v>
      </c>
      <c r="T31" s="75">
        <v>145.30863377474023</v>
      </c>
      <c r="U31" s="120">
        <f t="shared" ref="U31" si="75">IF(ISNUMBER(T31),T31/T$23*100,"")</f>
        <v>21.428571428571431</v>
      </c>
      <c r="V31" s="75"/>
      <c r="W31" s="120" t="str">
        <f t="shared" si="39"/>
        <v/>
      </c>
      <c r="X31" s="75">
        <f t="shared" si="51"/>
        <v>1356.2139152309087</v>
      </c>
      <c r="Y31" s="111">
        <f t="shared" si="40"/>
        <v>10.606060606060606</v>
      </c>
    </row>
    <row r="32" spans="1:25" ht="20.100000000000001" customHeight="1" thickTop="1" x14ac:dyDescent="0.15">
      <c r="A32" s="10" t="s">
        <v>117</v>
      </c>
      <c r="B32" s="74">
        <f>IF(SUM(B27:B31)&gt;0,SUM(B27:B31),"")</f>
        <v>10704.402688072531</v>
      </c>
      <c r="C32" s="121">
        <f>IF(ISNUMBER(B32),B32/B$32*100,"")</f>
        <v>100</v>
      </c>
      <c r="D32" s="74">
        <f>IF(SUM(D27:D31)&gt;0,SUM(D27:D31),"")</f>
        <v>968.72422516493486</v>
      </c>
      <c r="E32" s="121">
        <f>IF(ISNUMBER(D32),D32/D$32*100,"")</f>
        <v>100</v>
      </c>
      <c r="F32" s="74">
        <f>IF(SUM(F27:F31)&gt;0,SUM(F27:F31),"")</f>
        <v>145.30863377474023</v>
      </c>
      <c r="G32" s="121">
        <f>IF(ISNUMBER(F32),F32/F$32*100,"")</f>
        <v>100</v>
      </c>
      <c r="H32" s="74">
        <f>IF(SUM(H27:H31)&gt;0,SUM(H27:H31),"")</f>
        <v>11818.435547012203</v>
      </c>
      <c r="I32" s="121">
        <f>IF(ISNUMBER(H32),H32/H$32*100,"")</f>
        <v>100</v>
      </c>
      <c r="J32" s="74">
        <f>IF(SUM(J27:J31)&gt;0,SUM(J27:J31),"")</f>
        <v>11527.818279462726</v>
      </c>
      <c r="K32" s="121">
        <f>IF(ISNUMBER(J32),J32/J$32*100,"")</f>
        <v>100</v>
      </c>
      <c r="L32" s="74">
        <f>IF(SUM(L27:L31)&gt;0,SUM(L27:L31),"")</f>
        <v>774.97938013194789</v>
      </c>
      <c r="M32" s="121">
        <f>IF(ISNUMBER(L32),L32/L$32*100,"")</f>
        <v>100</v>
      </c>
      <c r="N32" s="74" t="str">
        <f>IF(SUM(N27:N31)&gt;0,SUM(N27:N31),"")</f>
        <v/>
      </c>
      <c r="O32" s="121" t="str">
        <f>IF(ISNUMBER(N32),N32/N$32*100,"")</f>
        <v/>
      </c>
      <c r="P32" s="74">
        <f>IF(SUM(P27:P31)&gt;0,SUM(P27:P31),"")</f>
        <v>12302.797659594675</v>
      </c>
      <c r="Q32" s="121">
        <f>IF(ISNUMBER(P32),P32/P$32*100,"")</f>
        <v>100</v>
      </c>
      <c r="R32" s="74">
        <f>IF(SUM(R27:R31)&gt;0,SUM(R27:R31),"")</f>
        <v>12109.052814561686</v>
      </c>
      <c r="S32" s="121">
        <f>IF(ISNUMBER(R32),R32/R$32*100,"")</f>
        <v>100</v>
      </c>
      <c r="T32" s="74">
        <f>IF(SUM(T27:T31)&gt;0,SUM(T27:T31),"")</f>
        <v>678.10695761545435</v>
      </c>
      <c r="U32" s="121">
        <f>IF(ISNUMBER(T32),T32/T$32*100,"")</f>
        <v>100</v>
      </c>
      <c r="V32" s="74" t="str">
        <f>IF(SUM(V27:V31)&gt;0,SUM(V27:V31),"")</f>
        <v/>
      </c>
      <c r="W32" s="121" t="str">
        <f>IF(ISNUMBER(V32),V32/V$32*100,"")</f>
        <v/>
      </c>
      <c r="X32" s="74">
        <f>IF(SUM(X27:X31)&gt;0,SUM(X27:X31),"")</f>
        <v>12787.15977217714</v>
      </c>
      <c r="Y32" s="71">
        <f>IF(ISNUMBER(X32),X32/X$32*100,"")</f>
        <v>100</v>
      </c>
    </row>
    <row r="33" spans="1:25" ht="20.100000000000001" customHeight="1" x14ac:dyDescent="0.15"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</row>
    <row r="34" spans="1:25" ht="30" customHeight="1" x14ac:dyDescent="0.15">
      <c r="A34" s="62" t="s">
        <v>108</v>
      </c>
      <c r="B34" s="196" t="s">
        <v>118</v>
      </c>
      <c r="C34" s="197"/>
      <c r="D34" s="197"/>
      <c r="E34" s="197"/>
      <c r="F34" s="197"/>
      <c r="G34" s="197"/>
      <c r="H34" s="197"/>
      <c r="I34" s="198"/>
      <c r="J34" s="196" t="s">
        <v>119</v>
      </c>
      <c r="K34" s="197"/>
      <c r="L34" s="197"/>
      <c r="M34" s="197"/>
      <c r="N34" s="197"/>
      <c r="O34" s="197"/>
      <c r="P34" s="197"/>
      <c r="Q34" s="198"/>
      <c r="R34" s="196" t="s">
        <v>120</v>
      </c>
      <c r="S34" s="197"/>
      <c r="T34" s="197"/>
      <c r="U34" s="197"/>
      <c r="V34" s="197"/>
      <c r="W34" s="197"/>
      <c r="X34" s="197"/>
      <c r="Y34" s="198"/>
    </row>
    <row r="35" spans="1:25" s="5" customFormat="1" ht="20.100000000000001" customHeight="1" x14ac:dyDescent="0.15">
      <c r="A35" s="63" t="s">
        <v>38</v>
      </c>
      <c r="B35" s="202" t="s">
        <v>5</v>
      </c>
      <c r="C35" s="203"/>
      <c r="D35" s="202" t="s">
        <v>7</v>
      </c>
      <c r="E35" s="203"/>
      <c r="F35" s="202" t="s">
        <v>29</v>
      </c>
      <c r="G35" s="203"/>
      <c r="H35" s="200" t="s">
        <v>16</v>
      </c>
      <c r="I35" s="201"/>
      <c r="J35" s="202" t="s">
        <v>5</v>
      </c>
      <c r="K35" s="203"/>
      <c r="L35" s="202" t="s">
        <v>7</v>
      </c>
      <c r="M35" s="203"/>
      <c r="N35" s="202" t="s">
        <v>29</v>
      </c>
      <c r="O35" s="203"/>
      <c r="P35" s="200" t="s">
        <v>16</v>
      </c>
      <c r="Q35" s="201"/>
      <c r="R35" s="202" t="s">
        <v>5</v>
      </c>
      <c r="S35" s="203"/>
      <c r="T35" s="202" t="s">
        <v>7</v>
      </c>
      <c r="U35" s="203"/>
      <c r="V35" s="202" t="s">
        <v>29</v>
      </c>
      <c r="W35" s="203"/>
      <c r="X35" s="200" t="s">
        <v>16</v>
      </c>
      <c r="Y35" s="201"/>
    </row>
    <row r="36" spans="1:25" ht="20.100000000000001" customHeight="1" x14ac:dyDescent="0.15">
      <c r="A36" s="6" t="s">
        <v>6</v>
      </c>
      <c r="B36" s="110">
        <v>1792.1398165551295</v>
      </c>
      <c r="C36" s="124">
        <f t="shared" ref="C36:E40" si="76">IF(ISNUMBER(B36),B36/B$41*100,"")</f>
        <v>14.68253968253968</v>
      </c>
      <c r="D36" s="110">
        <v>48.436211258246743</v>
      </c>
      <c r="E36" s="124">
        <f t="shared" si="76"/>
        <v>3.4482758620689662</v>
      </c>
      <c r="F36" s="110">
        <v>48.436211258246743</v>
      </c>
      <c r="G36" s="124">
        <f t="shared" ref="G36" si="77">IF(ISNUMBER(F36),F36/F$41*100,"")</f>
        <v>25</v>
      </c>
      <c r="H36" s="110">
        <f>IF(ISNUMBER(B36),B36,0)+IF(ISNUMBER(D36),D36,0)+IF(ISNUMBER(F36),F36,0)</f>
        <v>1889.0122390716228</v>
      </c>
      <c r="I36" s="70">
        <f t="shared" ref="I36" si="78">IF(ISNUMBER(H36),H36/H$41*100,"")</f>
        <v>13.684210526315788</v>
      </c>
      <c r="J36" s="110">
        <v>1259.3414927144154</v>
      </c>
      <c r="K36" s="124">
        <f t="shared" ref="K36" si="79">IF(ISNUMBER(J36),J36/J$41*100,"")</f>
        <v>11.659192825112108</v>
      </c>
      <c r="L36" s="110">
        <v>145.30863377474023</v>
      </c>
      <c r="M36" s="124">
        <f t="shared" ref="M36" si="80">IF(ISNUMBER(L36),L36/L$41*100,"")</f>
        <v>7.8947368421052628</v>
      </c>
      <c r="N36" s="110"/>
      <c r="O36" s="124" t="str">
        <f t="shared" ref="O36" si="81">IF(ISNUMBER(N36),N36/N$41*100,"")</f>
        <v/>
      </c>
      <c r="P36" s="110">
        <f t="shared" ref="P36:P40" si="82">IF(ISNUMBER(J36),J36,0)+IF(ISNUMBER(L36),L36,0)+IF(ISNUMBER(N36),N36,0)</f>
        <v>1404.6501264891556</v>
      </c>
      <c r="Q36" s="70">
        <f t="shared" ref="Q36:S36" si="83">IF(ISNUMBER(P36),P36/P$41*100,"")</f>
        <v>11.068702290076335</v>
      </c>
      <c r="R36" s="110">
        <v>1162.4690701979218</v>
      </c>
      <c r="S36" s="124">
        <f t="shared" si="83"/>
        <v>7.9734219269102997</v>
      </c>
      <c r="T36" s="110">
        <v>145.30863377474023</v>
      </c>
      <c r="U36" s="124">
        <f t="shared" ref="U36" si="84">IF(ISNUMBER(T36),T36/T$41*100,"")</f>
        <v>4.7619047619047619</v>
      </c>
      <c r="V36" s="110"/>
      <c r="W36" s="124" t="str">
        <f t="shared" ref="W36" si="85">IF(ISNUMBER(V36),V36/V$41*100,"")</f>
        <v/>
      </c>
      <c r="X36" s="110">
        <f t="shared" ref="X36:X39" si="86">IF(ISNUMBER(R36),R36,0)+IF(ISNUMBER(T36),T36,0)+IF(ISNUMBER(V36),V36,0)</f>
        <v>1307.777703972662</v>
      </c>
      <c r="Y36" s="70">
        <f t="shared" ref="Y36" si="87">IF(ISNUMBER(X36),X36/X$41*100,"")</f>
        <v>7.2972972972972974</v>
      </c>
    </row>
    <row r="37" spans="1:25" ht="20.100000000000001" customHeight="1" x14ac:dyDescent="0.15">
      <c r="A37" s="7" t="s">
        <v>91</v>
      </c>
      <c r="B37" s="73">
        <v>5279.5470271488948</v>
      </c>
      <c r="C37" s="119">
        <f t="shared" si="76"/>
        <v>43.253968253968246</v>
      </c>
      <c r="D37" s="73">
        <v>581.23453509896092</v>
      </c>
      <c r="E37" s="119">
        <f t="shared" si="76"/>
        <v>41.379310344827594</v>
      </c>
      <c r="F37" s="73"/>
      <c r="G37" s="119" t="str">
        <f t="shared" ref="G37" si="88">IF(ISNUMBER(F37),F37/F$41*100,"")</f>
        <v/>
      </c>
      <c r="H37" s="73">
        <f t="shared" ref="H37:H40" si="89">IF(ISNUMBER(B37),B37,0)+IF(ISNUMBER(D37),D37,0)+IF(ISNUMBER(F37),F37,0)</f>
        <v>5860.7815622478556</v>
      </c>
      <c r="I37" s="69">
        <f t="shared" ref="I37" si="90">IF(ISNUMBER(H37),H37/H$41*100,"")</f>
        <v>42.456140350877192</v>
      </c>
      <c r="J37" s="73">
        <v>4213.9503794674665</v>
      </c>
      <c r="K37" s="119">
        <f t="shared" ref="K37" si="91">IF(ISNUMBER(J37),J37/J$41*100,"")</f>
        <v>39.013452914798201</v>
      </c>
      <c r="L37" s="73">
        <v>1017.1604364231816</v>
      </c>
      <c r="M37" s="119">
        <f t="shared" ref="M37" si="92">IF(ISNUMBER(L37),L37/L$41*100,"")</f>
        <v>55.26315789473685</v>
      </c>
      <c r="N37" s="73">
        <v>48.436211258246743</v>
      </c>
      <c r="O37" s="119">
        <f t="shared" ref="O37" si="93">IF(ISNUMBER(N37),N37/N$41*100,"")</f>
        <v>100</v>
      </c>
      <c r="P37" s="73">
        <f t="shared" si="82"/>
        <v>5279.5470271488948</v>
      </c>
      <c r="Q37" s="69">
        <f t="shared" ref="Q37:S37" si="94">IF(ISNUMBER(P37),P37/P$41*100,"")</f>
        <v>41.603053435114496</v>
      </c>
      <c r="R37" s="73">
        <v>6199.8350410555831</v>
      </c>
      <c r="S37" s="119">
        <f t="shared" si="94"/>
        <v>42.524916943521596</v>
      </c>
      <c r="T37" s="73">
        <v>1210.9052814561685</v>
      </c>
      <c r="U37" s="119">
        <f t="shared" ref="U37" si="95">IF(ISNUMBER(T37),T37/T$41*100,"")</f>
        <v>39.682539682539684</v>
      </c>
      <c r="V37" s="73">
        <v>96.872422516493486</v>
      </c>
      <c r="W37" s="119">
        <f t="shared" ref="W37" si="96">IF(ISNUMBER(V37),V37/V$41*100,"")</f>
        <v>33.333333333333329</v>
      </c>
      <c r="X37" s="73">
        <f t="shared" si="86"/>
        <v>7507.6127450282447</v>
      </c>
      <c r="Y37" s="69">
        <f t="shared" ref="Y37" si="97">IF(ISNUMBER(X37),X37/X$41*100,"")</f>
        <v>41.891891891891895</v>
      </c>
    </row>
    <row r="38" spans="1:25" ht="20.100000000000001" customHeight="1" x14ac:dyDescent="0.15">
      <c r="A38" s="7" t="s">
        <v>92</v>
      </c>
      <c r="B38" s="73">
        <v>3148.3537317860382</v>
      </c>
      <c r="C38" s="119">
        <f t="shared" si="76"/>
        <v>25.793650793650791</v>
      </c>
      <c r="D38" s="73">
        <v>532.79832384071415</v>
      </c>
      <c r="E38" s="119">
        <f t="shared" si="76"/>
        <v>37.931034482758626</v>
      </c>
      <c r="F38" s="73">
        <v>48.436211258246743</v>
      </c>
      <c r="G38" s="119">
        <f t="shared" ref="G38" si="98">IF(ISNUMBER(F38),F38/F$41*100,"")</f>
        <v>25</v>
      </c>
      <c r="H38" s="73">
        <f t="shared" si="89"/>
        <v>3729.588266884999</v>
      </c>
      <c r="I38" s="69">
        <f t="shared" ref="I38" si="99">IF(ISNUMBER(H38),H38/H$41*100,"")</f>
        <v>27.017543859649123</v>
      </c>
      <c r="J38" s="73">
        <v>2857.7364642365578</v>
      </c>
      <c r="K38" s="119">
        <f t="shared" ref="K38" si="100">IF(ISNUMBER(J38),J38/J$41*100,"")</f>
        <v>26.457399103139011</v>
      </c>
      <c r="L38" s="73">
        <v>435.92590132422072</v>
      </c>
      <c r="M38" s="119">
        <f t="shared" ref="M38" si="101">IF(ISNUMBER(L38),L38/L$41*100,"")</f>
        <v>23.684210526315791</v>
      </c>
      <c r="N38" s="73"/>
      <c r="O38" s="119" t="str">
        <f t="shared" ref="O38" si="102">IF(ISNUMBER(N38),N38/N$41*100,"")</f>
        <v/>
      </c>
      <c r="P38" s="73">
        <f t="shared" si="82"/>
        <v>3293.6623655607787</v>
      </c>
      <c r="Q38" s="69">
        <f t="shared" ref="Q38:S38" si="103">IF(ISNUMBER(P38),P38/P$41*100,"")</f>
        <v>25.954198473282442</v>
      </c>
      <c r="R38" s="73">
        <v>3196.7899430442849</v>
      </c>
      <c r="S38" s="119">
        <f t="shared" si="103"/>
        <v>21.926910299003321</v>
      </c>
      <c r="T38" s="73">
        <v>726.54316887370112</v>
      </c>
      <c r="U38" s="119">
        <f t="shared" ref="U38" si="104">IF(ISNUMBER(T38),T38/T$41*100,"")</f>
        <v>23.809523809523807</v>
      </c>
      <c r="V38" s="73">
        <v>96.872422516493486</v>
      </c>
      <c r="W38" s="119">
        <f t="shared" ref="W38" si="105">IF(ISNUMBER(V38),V38/V$41*100,"")</f>
        <v>33.333333333333329</v>
      </c>
      <c r="X38" s="73">
        <f t="shared" si="86"/>
        <v>4020.2055344344794</v>
      </c>
      <c r="Y38" s="69">
        <f t="shared" ref="Y38" si="106">IF(ISNUMBER(X38),X38/X$41*100,"")</f>
        <v>22.432432432432432</v>
      </c>
    </row>
    <row r="39" spans="1:25" ht="20.100000000000001" customHeight="1" x14ac:dyDescent="0.15">
      <c r="A39" s="7" t="s">
        <v>93</v>
      </c>
      <c r="B39" s="73">
        <v>1114.0328589396752</v>
      </c>
      <c r="C39" s="119">
        <f t="shared" si="76"/>
        <v>9.1269841269841265</v>
      </c>
      <c r="D39" s="73">
        <v>193.74484503298697</v>
      </c>
      <c r="E39" s="119">
        <f t="shared" si="76"/>
        <v>13.793103448275865</v>
      </c>
      <c r="F39" s="73"/>
      <c r="G39" s="119" t="str">
        <f t="shared" ref="G39" si="107">IF(ISNUMBER(F39),F39/F$41*100,"")</f>
        <v/>
      </c>
      <c r="H39" s="73">
        <f t="shared" si="89"/>
        <v>1307.777703972662</v>
      </c>
      <c r="I39" s="69">
        <f t="shared" ref="I39" si="108">IF(ISNUMBER(H39),H39/H$41*100,"")</f>
        <v>9.4736842105263168</v>
      </c>
      <c r="J39" s="73">
        <v>1356.2139152309087</v>
      </c>
      <c r="K39" s="119">
        <f t="shared" ref="K39" si="109">IF(ISNUMBER(J39),J39/J$41*100,"")</f>
        <v>12.556053811659194</v>
      </c>
      <c r="L39" s="73">
        <v>145.30863377474023</v>
      </c>
      <c r="M39" s="119">
        <f t="shared" ref="M39" si="110">IF(ISNUMBER(L39),L39/L$41*100,"")</f>
        <v>7.8947368421052628</v>
      </c>
      <c r="N39" s="73"/>
      <c r="O39" s="119" t="str">
        <f t="shared" ref="O39" si="111">IF(ISNUMBER(N39),N39/N$41*100,"")</f>
        <v/>
      </c>
      <c r="P39" s="73">
        <f t="shared" si="82"/>
        <v>1501.5225490056489</v>
      </c>
      <c r="Q39" s="69">
        <f t="shared" ref="Q39:S39" si="112">IF(ISNUMBER(P39),P39/P$41*100,"")</f>
        <v>11.832061068702288</v>
      </c>
      <c r="R39" s="73">
        <v>2421.810562912337</v>
      </c>
      <c r="S39" s="119">
        <f t="shared" si="112"/>
        <v>16.611295681063122</v>
      </c>
      <c r="T39" s="73">
        <v>532.79832384071415</v>
      </c>
      <c r="U39" s="119">
        <f t="shared" ref="U39" si="113">IF(ISNUMBER(T39),T39/T$41*100,"")</f>
        <v>17.460317460317459</v>
      </c>
      <c r="V39" s="73">
        <v>48.436211258246743</v>
      </c>
      <c r="W39" s="119">
        <f t="shared" ref="W39" si="114">IF(ISNUMBER(V39),V39/V$41*100,"")</f>
        <v>16.666666666666664</v>
      </c>
      <c r="X39" s="73">
        <f t="shared" si="86"/>
        <v>3003.0450980112978</v>
      </c>
      <c r="Y39" s="69">
        <f t="shared" ref="Y39" si="115">IF(ISNUMBER(X39),X39/X$41*100,"")</f>
        <v>16.756756756756754</v>
      </c>
    </row>
    <row r="40" spans="1:25" ht="20.100000000000001" customHeight="1" thickBot="1" x14ac:dyDescent="0.2">
      <c r="A40" s="32" t="s">
        <v>8</v>
      </c>
      <c r="B40" s="75">
        <v>871.85180264844143</v>
      </c>
      <c r="C40" s="120">
        <f t="shared" si="76"/>
        <v>7.1428571428571423</v>
      </c>
      <c r="D40" s="75">
        <v>48.436211258246743</v>
      </c>
      <c r="E40" s="120">
        <f t="shared" si="76"/>
        <v>3.4482758620689662</v>
      </c>
      <c r="F40" s="75">
        <v>96.872422516493486</v>
      </c>
      <c r="G40" s="120">
        <f t="shared" ref="G40" si="116">IF(ISNUMBER(F40),F40/F$41*100,"")</f>
        <v>50</v>
      </c>
      <c r="H40" s="75">
        <f t="shared" si="89"/>
        <v>1017.1604364231816</v>
      </c>
      <c r="I40" s="111">
        <f t="shared" ref="I40" si="117">IF(ISNUMBER(H40),H40/H$41*100,"")</f>
        <v>7.3684210526315796</v>
      </c>
      <c r="J40" s="75">
        <v>1114.0328589396752</v>
      </c>
      <c r="K40" s="120">
        <f t="shared" ref="K40" si="118">IF(ISNUMBER(J40),J40/J$41*100,"")</f>
        <v>10.31390134529148</v>
      </c>
      <c r="L40" s="75">
        <v>96.872422516493486</v>
      </c>
      <c r="M40" s="120">
        <f t="shared" ref="M40" si="119">IF(ISNUMBER(L40),L40/L$41*100,"")</f>
        <v>5.2631578947368425</v>
      </c>
      <c r="N40" s="75"/>
      <c r="O40" s="120" t="str">
        <f t="shared" ref="O40" si="120">IF(ISNUMBER(N40),N40/N$41*100,"")</f>
        <v/>
      </c>
      <c r="P40" s="75">
        <f t="shared" si="82"/>
        <v>1210.9052814561687</v>
      </c>
      <c r="Q40" s="111">
        <f t="shared" ref="Q40:S40" si="121">IF(ISNUMBER(P40),P40/P$41*100,"")</f>
        <v>9.5419847328244281</v>
      </c>
      <c r="R40" s="75">
        <v>1598.3949715221424</v>
      </c>
      <c r="S40" s="120">
        <f t="shared" si="121"/>
        <v>10.963455149501661</v>
      </c>
      <c r="T40" s="75">
        <v>435.92590132422072</v>
      </c>
      <c r="U40" s="120">
        <f t="shared" ref="U40" si="122">IF(ISNUMBER(T40),T40/T$41*100,"")</f>
        <v>14.285714285714285</v>
      </c>
      <c r="V40" s="75">
        <v>48.436211258246743</v>
      </c>
      <c r="W40" s="120">
        <f t="shared" ref="W40" si="123">IF(ISNUMBER(V40),V40/V$41*100,"")</f>
        <v>16.666666666666664</v>
      </c>
      <c r="X40" s="75">
        <f>IF(ISNUMBER(R40),R40,0)+IF(ISNUMBER(T40),T40,0)+IF(ISNUMBER(V40),V40,0)</f>
        <v>2082.7570841046099</v>
      </c>
      <c r="Y40" s="111">
        <f t="shared" ref="Y40" si="124">IF(ISNUMBER(X40),X40/X$41*100,"")</f>
        <v>11.621621621621623</v>
      </c>
    </row>
    <row r="41" spans="1:25" ht="20.100000000000001" customHeight="1" thickTop="1" x14ac:dyDescent="0.15">
      <c r="A41" s="10" t="s">
        <v>117</v>
      </c>
      <c r="B41" s="74">
        <f>IF(SUM(B36:B40)&gt;0,SUM(B36:B40),"")</f>
        <v>12205.925237078181</v>
      </c>
      <c r="C41" s="121">
        <f>IF(ISNUMBER(B41),B41/B$41*100,"")</f>
        <v>100</v>
      </c>
      <c r="D41" s="74">
        <f>IF(SUM(D36:D40)&gt;0,SUM(D36:D40),"")</f>
        <v>1404.6501264891554</v>
      </c>
      <c r="E41" s="121">
        <f>IF(ISNUMBER(D41),D41/D$41*100,"")</f>
        <v>100</v>
      </c>
      <c r="F41" s="74">
        <f>IF(SUM(F36:F40)&gt;0,SUM(F36:F40),"")</f>
        <v>193.74484503298697</v>
      </c>
      <c r="G41" s="121">
        <f>IF(ISNUMBER(F41),F41/F$41*100,"")</f>
        <v>100</v>
      </c>
      <c r="H41" s="74">
        <f>IF(SUM(H36:H40)&gt;0,SUM(H36:H40),"")</f>
        <v>13804.320208600322</v>
      </c>
      <c r="I41" s="121">
        <f>IF(ISNUMBER(H41),H41/H$41*100,"")</f>
        <v>100</v>
      </c>
      <c r="J41" s="74">
        <f>IF(SUM(J36:J40)&gt;0,SUM(J36:J40),"")</f>
        <v>10801.275110589024</v>
      </c>
      <c r="K41" s="121">
        <f>IF(ISNUMBER(J41),J41/J$41*100,"")</f>
        <v>100</v>
      </c>
      <c r="L41" s="74">
        <f>IF(SUM(L36:L40)&gt;0,SUM(L36:L40),"")</f>
        <v>1840.5760278133762</v>
      </c>
      <c r="M41" s="121">
        <f>IF(ISNUMBER(L41),L41/L$41*100,"")</f>
        <v>100</v>
      </c>
      <c r="N41" s="74">
        <f>IF(SUM(N36:N40)&gt;0,SUM(N36:N40),"")</f>
        <v>48.436211258246743</v>
      </c>
      <c r="O41" s="121">
        <f>IF(ISNUMBER(N41),N41/N$41*100,"")</f>
        <v>100</v>
      </c>
      <c r="P41" s="74">
        <f>IF(SUM(P36:P40)&gt;0,SUM(P36:P40),"")</f>
        <v>12690.287349660648</v>
      </c>
      <c r="Q41" s="121">
        <f>IF(ISNUMBER(P41),P41/P$41*100,"")</f>
        <v>100</v>
      </c>
      <c r="R41" s="74">
        <f>IF(SUM(R36:R40)&gt;0,SUM(R36:R40),"")</f>
        <v>14579.299588732269</v>
      </c>
      <c r="S41" s="121">
        <f>IF(ISNUMBER(R41),R41/R$41*100,"")</f>
        <v>100</v>
      </c>
      <c r="T41" s="74">
        <f>IF(SUM(T36:T40)&gt;0,SUM(T36:T40),"")</f>
        <v>3051.4813092695449</v>
      </c>
      <c r="U41" s="121">
        <f>IF(ISNUMBER(T41),T41/T$41*100,"")</f>
        <v>100</v>
      </c>
      <c r="V41" s="74">
        <f>IF(SUM(V36:V40)&gt;0,SUM(V36:V40),"")</f>
        <v>290.61726754948046</v>
      </c>
      <c r="W41" s="121">
        <f>IF(ISNUMBER(V41),V41/V$41*100,"")</f>
        <v>100</v>
      </c>
      <c r="X41" s="74">
        <f>IF(SUM(X36:X40)&gt;0,SUM(X36:X40),"")</f>
        <v>17921.398165551294</v>
      </c>
      <c r="Y41" s="71">
        <f>IF(ISNUMBER(X41),X41/X$41*100,"")</f>
        <v>100</v>
      </c>
    </row>
    <row r="42" spans="1:25" ht="20.100000000000001" customHeight="1" x14ac:dyDescent="0.15"/>
    <row r="43" spans="1:25" ht="30" customHeight="1" x14ac:dyDescent="0.15">
      <c r="A43" s="62" t="s">
        <v>108</v>
      </c>
      <c r="B43" s="196" t="s">
        <v>121</v>
      </c>
      <c r="C43" s="197"/>
      <c r="D43" s="197"/>
      <c r="E43" s="197"/>
      <c r="F43" s="197"/>
      <c r="G43" s="197"/>
      <c r="H43" s="197"/>
      <c r="I43" s="198"/>
      <c r="J43" s="204" t="s">
        <v>26</v>
      </c>
      <c r="K43" s="197"/>
      <c r="L43" s="197"/>
      <c r="M43" s="197"/>
      <c r="N43" s="197"/>
      <c r="O43" s="197"/>
      <c r="P43" s="197"/>
      <c r="Q43" s="198"/>
      <c r="R43" s="196" t="s">
        <v>122</v>
      </c>
      <c r="S43" s="197"/>
      <c r="T43" s="197"/>
      <c r="U43" s="197"/>
      <c r="V43" s="197"/>
      <c r="W43" s="197"/>
      <c r="X43" s="197"/>
      <c r="Y43" s="198"/>
    </row>
    <row r="44" spans="1:25" s="5" customFormat="1" ht="20.100000000000001" customHeight="1" x14ac:dyDescent="0.15">
      <c r="A44" s="63" t="s">
        <v>38</v>
      </c>
      <c r="B44" s="202" t="s">
        <v>5</v>
      </c>
      <c r="C44" s="203"/>
      <c r="D44" s="202" t="s">
        <v>7</v>
      </c>
      <c r="E44" s="203"/>
      <c r="F44" s="202" t="s">
        <v>29</v>
      </c>
      <c r="G44" s="203"/>
      <c r="H44" s="200" t="s">
        <v>16</v>
      </c>
      <c r="I44" s="201"/>
      <c r="J44" s="202" t="s">
        <v>5</v>
      </c>
      <c r="K44" s="203"/>
      <c r="L44" s="202" t="s">
        <v>7</v>
      </c>
      <c r="M44" s="203"/>
      <c r="N44" s="202" t="s">
        <v>29</v>
      </c>
      <c r="O44" s="203"/>
      <c r="P44" s="200" t="s">
        <v>123</v>
      </c>
      <c r="Q44" s="201"/>
      <c r="R44" s="202" t="s">
        <v>5</v>
      </c>
      <c r="S44" s="203"/>
      <c r="T44" s="202" t="s">
        <v>7</v>
      </c>
      <c r="U44" s="203"/>
      <c r="V44" s="202" t="s">
        <v>29</v>
      </c>
      <c r="W44" s="203"/>
      <c r="X44" s="200"/>
      <c r="Y44" s="201"/>
    </row>
    <row r="45" spans="1:25" ht="20.100000000000001" customHeight="1" x14ac:dyDescent="0.15">
      <c r="A45" s="6" t="s">
        <v>6</v>
      </c>
      <c r="B45" s="110">
        <v>1356.2139152309087</v>
      </c>
      <c r="C45" s="124">
        <f t="shared" ref="C45:E49" si="125">IF(ISNUMBER(B45),B45/B$50*100,"")</f>
        <v>6.1946902654867246</v>
      </c>
      <c r="D45" s="110">
        <v>339.05347880772717</v>
      </c>
      <c r="E45" s="124">
        <f t="shared" si="125"/>
        <v>6.1946902654867246</v>
      </c>
      <c r="F45" s="110"/>
      <c r="G45" s="124" t="str">
        <f t="shared" ref="G45" si="126">IF(ISNUMBER(F45),F45/F$50*100,"")</f>
        <v/>
      </c>
      <c r="H45" s="110">
        <f>IF(ISNUMBER(B45),B45,0)+IF(ISNUMBER(D45),D45,0)+IF(ISNUMBER(F45),F45,0)</f>
        <v>1695.2673940386358</v>
      </c>
      <c r="I45" s="70">
        <f t="shared" ref="I45" si="127">IF(ISNUMBER(H45),H45/H$50*100,"")</f>
        <v>6.0553633217993079</v>
      </c>
      <c r="J45" s="110">
        <v>2857.7364642365578</v>
      </c>
      <c r="K45" s="124">
        <f t="shared" ref="K45" si="128">IF(ISNUMBER(J45),J45/J$50*100,"")</f>
        <v>5.5088702147525686</v>
      </c>
      <c r="L45" s="110">
        <v>871.85180264844143</v>
      </c>
      <c r="M45" s="124">
        <f t="shared" ref="M45" si="129">IF(ISNUMBER(L45),L45/L$50*100,"")</f>
        <v>3.5294117647058822</v>
      </c>
      <c r="N45" s="110">
        <v>242.18105629123372</v>
      </c>
      <c r="O45" s="124">
        <f t="shared" ref="O45" si="130">IF(ISNUMBER(N45),N45/N$50*100,"")</f>
        <v>4.5871559633027523</v>
      </c>
      <c r="P45" s="110">
        <f>IF(ISNUMBER(J45),J45,0)+IF(ISNUMBER(L45),L45,0)+IF(ISNUMBER(N45),N45,0)</f>
        <v>3971.7693231762328</v>
      </c>
      <c r="Q45" s="70">
        <f t="shared" ref="Q45" si="131">IF(ISNUMBER(P45),P45/P$50*100,"")</f>
        <v>4.8520710059171597</v>
      </c>
      <c r="R45" s="110">
        <f>SUM(B18,J18,R18,B27,J27,R27,B36,J36,R36,B45,J45)</f>
        <v>30660.121726470192</v>
      </c>
      <c r="S45" s="124">
        <f t="shared" ref="S45:S49" si="132">IF(ISNUMBER(R45),R45/R$50*100,"")</f>
        <v>16.172713336739911</v>
      </c>
      <c r="T45" s="110">
        <f>SUM(D18,L18,T18,D27,L27,T27,D36,L36,T36,D45,L45)</f>
        <v>2373.3743516540908</v>
      </c>
      <c r="U45" s="124">
        <f t="shared" ref="U45:U49" si="133">IF(ISNUMBER(T45),T45/T$50*100,"")</f>
        <v>5.8612440191387556</v>
      </c>
      <c r="V45" s="110">
        <f>SUM(F18,N18,V18,F27,N27,V27,F36,N36,V36,F45,N45)</f>
        <v>290.61726754948046</v>
      </c>
      <c r="W45" s="124">
        <f t="shared" ref="W45:W49" si="134">IF(ISNUMBER(V45),V45/V$50*100,"")</f>
        <v>4.2857142857142856</v>
      </c>
      <c r="X45" s="110">
        <f>IF(ISNUMBER(R45),R45,0)+IF(ISNUMBER(T45),T45,0)+IF(ISNUMBER(V45),V45,0)</f>
        <v>33324.113345673766</v>
      </c>
      <c r="Y45" s="70">
        <f t="shared" ref="Y45:Y49" si="135">IF(ISNUMBER(X45),X45/X$50*100,"")</f>
        <v>14.06952965235174</v>
      </c>
    </row>
    <row r="46" spans="1:25" ht="20.100000000000001" customHeight="1" x14ac:dyDescent="0.15">
      <c r="A46" s="7" t="s">
        <v>91</v>
      </c>
      <c r="B46" s="73">
        <v>7991.9748576107122</v>
      </c>
      <c r="C46" s="119">
        <f t="shared" si="125"/>
        <v>36.504424778761056</v>
      </c>
      <c r="D46" s="73">
        <v>2470.2467741705841</v>
      </c>
      <c r="E46" s="119">
        <f t="shared" si="125"/>
        <v>45.132743362831853</v>
      </c>
      <c r="F46" s="73">
        <v>290.61726754948046</v>
      </c>
      <c r="G46" s="119">
        <f t="shared" ref="G46" si="136">IF(ISNUMBER(F46),F46/F$50*100,"")</f>
        <v>46.153846153846153</v>
      </c>
      <c r="H46" s="73">
        <f t="shared" ref="H46:H49" si="137">IF(ISNUMBER(B46),B46,0)+IF(ISNUMBER(D46),D46,0)+IF(ISNUMBER(F46),F46,0)</f>
        <v>10752.838899330776</v>
      </c>
      <c r="I46" s="69">
        <f t="shared" ref="I46" si="138">IF(ISNUMBER(H46),H46/H$50*100,"")</f>
        <v>38.408304498269899</v>
      </c>
      <c r="J46" s="73">
        <v>16323.003194029152</v>
      </c>
      <c r="K46" s="119">
        <f t="shared" ref="K46" si="139">IF(ISNUMBER(J46),J46/J$50*100,"")</f>
        <v>31.465919701213817</v>
      </c>
      <c r="L46" s="73">
        <v>6296.7074635720764</v>
      </c>
      <c r="M46" s="119">
        <f t="shared" ref="M46" si="140">IF(ISNUMBER(L46),L46/L$50*100,"")</f>
        <v>25.490196078431371</v>
      </c>
      <c r="N46" s="73">
        <v>726.54316887370112</v>
      </c>
      <c r="O46" s="119">
        <f t="shared" ref="O46" si="141">IF(ISNUMBER(N46),N46/N$50*100,"")</f>
        <v>13.761467889908257</v>
      </c>
      <c r="P46" s="73">
        <f t="shared" ref="P46:P49" si="142">IF(ISNUMBER(J46),J46,0)+IF(ISNUMBER(L46),L46,0)+IF(ISNUMBER(N46),N46,0)</f>
        <v>23346.253826474931</v>
      </c>
      <c r="Q46" s="69">
        <f t="shared" ref="Q46" si="143">IF(ISNUMBER(P46),P46/P$50*100,"")</f>
        <v>28.520710059171599</v>
      </c>
      <c r="R46" s="73">
        <f t="shared" ref="R46:R49" si="144">SUM(B19,J19,R19,B28,J28,R28,B37,J37,R37,B46,J46)</f>
        <v>63838.926438369206</v>
      </c>
      <c r="S46" s="119">
        <f t="shared" si="132"/>
        <v>33.673990802248341</v>
      </c>
      <c r="T46" s="73">
        <f t="shared" ref="T46:T49" si="145">SUM(D19,L19,T19,D28,L28,T28,D37,L37,T37,D46,L46)</f>
        <v>13126.213250984867</v>
      </c>
      <c r="U46" s="119">
        <f t="shared" si="133"/>
        <v>32.41626794258373</v>
      </c>
      <c r="V46" s="73">
        <f t="shared" ref="V46:V49" si="146">SUM(F19,N19,V19,F28,N28,V28,F37,N37,V37,F46,N46)</f>
        <v>1259.3414927144154</v>
      </c>
      <c r="W46" s="119">
        <f t="shared" si="134"/>
        <v>18.571428571428573</v>
      </c>
      <c r="X46" s="73">
        <f t="shared" ref="X46:X49" si="147">IF(ISNUMBER(R46),R46,0)+IF(ISNUMBER(T46),T46,0)+IF(ISNUMBER(V46),V46,0)</f>
        <v>78224.481182068499</v>
      </c>
      <c r="Y46" s="69">
        <f t="shared" si="135"/>
        <v>33.026584867075663</v>
      </c>
    </row>
    <row r="47" spans="1:25" ht="20.100000000000001" customHeight="1" x14ac:dyDescent="0.15">
      <c r="A47" s="7" t="s">
        <v>92</v>
      </c>
      <c r="B47" s="73">
        <v>5473.2918721818824</v>
      </c>
      <c r="C47" s="119">
        <f t="shared" si="125"/>
        <v>25</v>
      </c>
      <c r="D47" s="73">
        <v>1065.5966476814283</v>
      </c>
      <c r="E47" s="119">
        <f t="shared" si="125"/>
        <v>19.469026548672563</v>
      </c>
      <c r="F47" s="73">
        <v>48.436211258246743</v>
      </c>
      <c r="G47" s="119">
        <f t="shared" ref="G47" si="148">IF(ISNUMBER(F47),F47/F$50*100,"")</f>
        <v>7.6923076923076916</v>
      </c>
      <c r="H47" s="73">
        <f t="shared" si="137"/>
        <v>6587.3247311215573</v>
      </c>
      <c r="I47" s="69">
        <f t="shared" ref="I47" si="149">IF(ISNUMBER(H47),H47/H$50*100,"")</f>
        <v>23.529411764705888</v>
      </c>
      <c r="J47" s="73">
        <v>11527.818279462725</v>
      </c>
      <c r="K47" s="119">
        <f t="shared" ref="K47" si="150">IF(ISNUMBER(J47),J47/J$50*100,"")</f>
        <v>22.222222222222225</v>
      </c>
      <c r="L47" s="73">
        <v>5231.1108158906482</v>
      </c>
      <c r="M47" s="119">
        <f t="shared" ref="M47" si="151">IF(ISNUMBER(L47),L47/L$50*100,"")</f>
        <v>21.17647058823529</v>
      </c>
      <c r="N47" s="73">
        <v>1404.6501264891556</v>
      </c>
      <c r="O47" s="119">
        <f t="shared" ref="O47" si="152">IF(ISNUMBER(N47),N47/N$50*100,"")</f>
        <v>26.605504587155966</v>
      </c>
      <c r="P47" s="73">
        <f t="shared" si="142"/>
        <v>18163.579221842527</v>
      </c>
      <c r="Q47" s="69">
        <f t="shared" ref="Q47" si="153">IF(ISNUMBER(P47),P47/P$50*100,"")</f>
        <v>22.189349112426036</v>
      </c>
      <c r="R47" s="73">
        <f t="shared" si="144"/>
        <v>39911.438076795312</v>
      </c>
      <c r="S47" s="119">
        <f t="shared" si="132"/>
        <v>21.052631578947366</v>
      </c>
      <c r="T47" s="73">
        <f t="shared" si="145"/>
        <v>8815.3904490009081</v>
      </c>
      <c r="U47" s="119">
        <f t="shared" si="133"/>
        <v>21.770334928229666</v>
      </c>
      <c r="V47" s="73">
        <f t="shared" si="146"/>
        <v>1695.267394038636</v>
      </c>
      <c r="W47" s="119">
        <f t="shared" si="134"/>
        <v>25</v>
      </c>
      <c r="X47" s="73">
        <f t="shared" si="147"/>
        <v>50422.095919834857</v>
      </c>
      <c r="Y47" s="69">
        <f t="shared" si="135"/>
        <v>21.288343558282204</v>
      </c>
    </row>
    <row r="48" spans="1:25" ht="20.100000000000001" customHeight="1" x14ac:dyDescent="0.15">
      <c r="A48" s="7" t="s">
        <v>93</v>
      </c>
      <c r="B48" s="73">
        <v>3390.534788077272</v>
      </c>
      <c r="C48" s="119">
        <f t="shared" si="125"/>
        <v>15.486725663716813</v>
      </c>
      <c r="D48" s="73">
        <v>823.41559139019466</v>
      </c>
      <c r="E48" s="119">
        <f t="shared" si="125"/>
        <v>15.044247787610617</v>
      </c>
      <c r="F48" s="73">
        <v>96.872422516493486</v>
      </c>
      <c r="G48" s="119">
        <f t="shared" ref="G48" si="154">IF(ISNUMBER(F48),F48/F$50*100,"")</f>
        <v>15.384615384615383</v>
      </c>
      <c r="H48" s="73">
        <f t="shared" si="137"/>
        <v>4310.8228019839598</v>
      </c>
      <c r="I48" s="69">
        <f t="shared" ref="I48" si="155">IF(ISNUMBER(H48),H48/H$50*100,"")</f>
        <v>15.397923875432525</v>
      </c>
      <c r="J48" s="73">
        <v>7265.4316887370114</v>
      </c>
      <c r="K48" s="119">
        <f t="shared" ref="K48" si="156">IF(ISNUMBER(J48),J48/J$50*100,"")</f>
        <v>14.005602240896359</v>
      </c>
      <c r="L48" s="73">
        <v>3874.8969006597395</v>
      </c>
      <c r="M48" s="119">
        <f t="shared" ref="M48" si="157">IF(ISNUMBER(L48),L48/L$50*100,"")</f>
        <v>15.686274509803921</v>
      </c>
      <c r="N48" s="73">
        <v>1065.5966476814283</v>
      </c>
      <c r="O48" s="119">
        <f t="shared" ref="O48" si="158">IF(ISNUMBER(N48),N48/N$50*100,"")</f>
        <v>20.183486238532108</v>
      </c>
      <c r="P48" s="73">
        <f t="shared" si="142"/>
        <v>12205.92523707818</v>
      </c>
      <c r="Q48" s="69">
        <f t="shared" ref="Q48" si="159">IF(ISNUMBER(P48),P48/P$50*100,"")</f>
        <v>14.911242603550297</v>
      </c>
      <c r="R48" s="73">
        <f t="shared" si="144"/>
        <v>23975.92457283214</v>
      </c>
      <c r="S48" s="119">
        <f t="shared" si="132"/>
        <v>12.646908533469601</v>
      </c>
      <c r="T48" s="73">
        <f t="shared" si="145"/>
        <v>5812.345350989609</v>
      </c>
      <c r="U48" s="119">
        <f t="shared" si="133"/>
        <v>14.354066985645931</v>
      </c>
      <c r="V48" s="73">
        <f t="shared" si="146"/>
        <v>1356.2139152309087</v>
      </c>
      <c r="W48" s="119">
        <f t="shared" si="134"/>
        <v>20</v>
      </c>
      <c r="X48" s="73">
        <f t="shared" si="147"/>
        <v>31144.48383905266</v>
      </c>
      <c r="Y48" s="69">
        <f t="shared" si="135"/>
        <v>13.149284253578733</v>
      </c>
    </row>
    <row r="49" spans="1:25" ht="20.100000000000001" customHeight="1" thickBot="1" x14ac:dyDescent="0.2">
      <c r="A49" s="32" t="s">
        <v>8</v>
      </c>
      <c r="B49" s="75">
        <v>3681.1520556267524</v>
      </c>
      <c r="C49" s="120">
        <f t="shared" si="125"/>
        <v>16.814159292035395</v>
      </c>
      <c r="D49" s="75">
        <v>774.97938013194789</v>
      </c>
      <c r="E49" s="120">
        <f t="shared" si="125"/>
        <v>14.159292035398231</v>
      </c>
      <c r="F49" s="75">
        <v>193.74484503298697</v>
      </c>
      <c r="G49" s="120">
        <f t="shared" ref="G49" si="160">IF(ISNUMBER(F49),F49/F$50*100,"")</f>
        <v>30.769230769230766</v>
      </c>
      <c r="H49" s="75">
        <f t="shared" si="137"/>
        <v>4649.8762807916864</v>
      </c>
      <c r="I49" s="111">
        <f t="shared" ref="I49" si="161">IF(ISNUMBER(H49),H49/H$50*100,"")</f>
        <v>16.608996539792386</v>
      </c>
      <c r="J49" s="75">
        <v>13901.192631116815</v>
      </c>
      <c r="K49" s="120">
        <f t="shared" ref="K49" si="162">IF(ISNUMBER(J49),J49/J$50*100,"")</f>
        <v>26.797385620915033</v>
      </c>
      <c r="L49" s="75">
        <v>8427.900758934933</v>
      </c>
      <c r="M49" s="120">
        <f t="shared" ref="M49" si="163">IF(ISNUMBER(L49),L49/L$50*100,"")</f>
        <v>34.117647058823522</v>
      </c>
      <c r="N49" s="75">
        <v>1840.5760278133762</v>
      </c>
      <c r="O49" s="120">
        <f t="shared" ref="O49" si="164">IF(ISNUMBER(N49),N49/N$50*100,"")</f>
        <v>34.862385321100916</v>
      </c>
      <c r="P49" s="75">
        <f t="shared" si="142"/>
        <v>24169.669417865123</v>
      </c>
      <c r="Q49" s="111">
        <f t="shared" ref="Q49" si="165">IF(ISNUMBER(P49),P49/P$50*100,"")</f>
        <v>29.526627218934916</v>
      </c>
      <c r="R49" s="75">
        <f t="shared" si="144"/>
        <v>31192.920050310902</v>
      </c>
      <c r="S49" s="120">
        <f t="shared" si="132"/>
        <v>16.453755748594791</v>
      </c>
      <c r="T49" s="75">
        <f t="shared" si="145"/>
        <v>10365.349209264803</v>
      </c>
      <c r="U49" s="120">
        <f t="shared" si="133"/>
        <v>25.59808612440191</v>
      </c>
      <c r="V49" s="75">
        <f t="shared" si="146"/>
        <v>2179.6295066211032</v>
      </c>
      <c r="W49" s="120">
        <f t="shared" si="134"/>
        <v>32.142857142857139</v>
      </c>
      <c r="X49" s="75">
        <f t="shared" si="147"/>
        <v>43737.898766196806</v>
      </c>
      <c r="Y49" s="111">
        <f t="shared" si="135"/>
        <v>18.466257668711652</v>
      </c>
    </row>
    <row r="50" spans="1:25" ht="20.100000000000001" customHeight="1" thickTop="1" x14ac:dyDescent="0.15">
      <c r="A50" s="10" t="s">
        <v>124</v>
      </c>
      <c r="B50" s="74">
        <f>IF(SUM(B45:B49)&gt;0,SUM(B45:B49),"")</f>
        <v>21893.167488727529</v>
      </c>
      <c r="C50" s="121">
        <f>IF(ISNUMBER(B50),B50/B$50*100,"")</f>
        <v>100</v>
      </c>
      <c r="D50" s="74">
        <f>IF(SUM(D45:D49)&gt;0,SUM(D45:D49),"")</f>
        <v>5473.2918721818824</v>
      </c>
      <c r="E50" s="121">
        <f>IF(ISNUMBER(D50),D50/D$50*100,"")</f>
        <v>100</v>
      </c>
      <c r="F50" s="74">
        <f>IF(SUM(F45:F49)&gt;0,SUM(F45:F49),"")</f>
        <v>629.67074635720769</v>
      </c>
      <c r="G50" s="121">
        <f>IF(ISNUMBER(F50),F50/F$50*100,"")</f>
        <v>100</v>
      </c>
      <c r="H50" s="74">
        <f>IF(SUM(H45:H49)&gt;0,SUM(H45:H49),"")</f>
        <v>27996.130107266614</v>
      </c>
      <c r="I50" s="121">
        <f>IF(ISNUMBER(H50),H50/H$50*100,"")</f>
        <v>100</v>
      </c>
      <c r="J50" s="74">
        <f>IF(SUM(J45:J49)&gt;0,SUM(J45:J49),"")</f>
        <v>51875.182257582259</v>
      </c>
      <c r="K50" s="121">
        <f>IF(ISNUMBER(J50),J50/J$50*100,"")</f>
        <v>100</v>
      </c>
      <c r="L50" s="74">
        <f>IF(SUM(L45:L49)&gt;0,SUM(L45:L49),"")</f>
        <v>24702.467741705841</v>
      </c>
      <c r="M50" s="121">
        <f>IF(ISNUMBER(L50),L50/L$50*100,"")</f>
        <v>100</v>
      </c>
      <c r="N50" s="74">
        <f>IF(SUM(N45:N49)&gt;0,SUM(N45:N49),"")</f>
        <v>5279.5470271488948</v>
      </c>
      <c r="O50" s="121">
        <f>IF(ISNUMBER(N50),N50/N$50*100,"")</f>
        <v>100</v>
      </c>
      <c r="P50" s="74">
        <f>IF(SUM(P45:P49)&gt;0,SUM(P45:P49),"")</f>
        <v>81857.197026436988</v>
      </c>
      <c r="Q50" s="121">
        <f>IF(ISNUMBER(P50),P50/P$50*100,"")</f>
        <v>100</v>
      </c>
      <c r="R50" s="74">
        <f>IF(SUM(R45:R49)&gt;0,SUM(R45:R49),"")</f>
        <v>189579.33086477773</v>
      </c>
      <c r="S50" s="121">
        <f>IF(ISNUMBER(R50),R50/R$50*100,"")</f>
        <v>100</v>
      </c>
      <c r="T50" s="74">
        <f>IF(SUM(T45:T49)&gt;0,SUM(T45:T49),"")</f>
        <v>40492.672611894282</v>
      </c>
      <c r="U50" s="121">
        <f>IF(ISNUMBER(T50),T50/T$50*100,"")</f>
        <v>100</v>
      </c>
      <c r="V50" s="74">
        <f>IF(SUM(V45:V49)&gt;0,SUM(V45:V49),"")</f>
        <v>6781.0695761545439</v>
      </c>
      <c r="W50" s="121">
        <f>IF(ISNUMBER(V50),V50/V$50*100,"")</f>
        <v>100</v>
      </c>
      <c r="X50" s="74">
        <f>IF(SUM(X45:X49)&gt;0,SUM(X45:X49),"")</f>
        <v>236853.0730528266</v>
      </c>
      <c r="Y50" s="71">
        <f>IF(ISNUMBER(X50),X50/X$50*100,"")</f>
        <v>100</v>
      </c>
    </row>
    <row r="51" spans="1:25" ht="20.100000000000001" customHeight="1" x14ac:dyDescent="0.15">
      <c r="D51" s="16"/>
      <c r="E51" s="17"/>
      <c r="R51" s="16" t="s">
        <v>23</v>
      </c>
      <c r="S51" s="17" t="s">
        <v>27</v>
      </c>
    </row>
    <row r="52" spans="1:25" ht="20.100000000000001" customHeight="1" x14ac:dyDescent="0.15">
      <c r="D52" s="12"/>
      <c r="E52" s="11"/>
      <c r="R52" s="12"/>
      <c r="S52" s="11"/>
    </row>
  </sheetData>
  <mergeCells count="66">
    <mergeCell ref="V35:W35"/>
    <mergeCell ref="X35:Y35"/>
    <mergeCell ref="X44:Y44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B43:I43"/>
    <mergeCell ref="J43:Q43"/>
    <mergeCell ref="B25:I25"/>
    <mergeCell ref="J25:Q25"/>
    <mergeCell ref="R43:Y43"/>
    <mergeCell ref="B34:I34"/>
    <mergeCell ref="J34:Q34"/>
    <mergeCell ref="R34:Y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X26:Y26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R25:Y25"/>
    <mergeCell ref="B16:I16"/>
    <mergeCell ref="J16:Q16"/>
    <mergeCell ref="R16:Y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B4:C5"/>
    <mergeCell ref="D4:K4"/>
    <mergeCell ref="L4:M5"/>
    <mergeCell ref="F5:G5"/>
    <mergeCell ref="H5:I5"/>
    <mergeCell ref="J5:K5"/>
  </mergeCells>
  <phoneticPr fontId="4"/>
  <pageMargins left="0.59055118110236227" right="0.59055118110236227" top="0.98425196850393704" bottom="0.98425196850393704" header="0.51181102362204722" footer="0.51181102362204722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3"/>
  <dimension ref="A1:W230"/>
  <sheetViews>
    <sheetView zoomScale="85" zoomScaleNormal="85" workbookViewId="0"/>
  </sheetViews>
  <sheetFormatPr defaultColWidth="8.875" defaultRowHeight="13.5" x14ac:dyDescent="0.15"/>
  <cols>
    <col min="1" max="1" width="4.125" style="2" customWidth="1"/>
    <col min="2" max="2" width="4.125" style="13" customWidth="1"/>
    <col min="3" max="3" width="14" style="2" customWidth="1"/>
    <col min="4" max="4" width="6.625" style="11" customWidth="1"/>
    <col min="5" max="5" width="6.375" style="39" customWidth="1"/>
    <col min="6" max="6" width="6.625" style="11" customWidth="1"/>
    <col min="7" max="7" width="6.375" style="39" customWidth="1"/>
    <col min="8" max="8" width="6.625" style="11" customWidth="1"/>
    <col min="9" max="9" width="6.375" style="39" customWidth="1"/>
    <col min="10" max="10" width="6.625" style="11" customWidth="1"/>
    <col min="11" max="11" width="6.375" style="39" customWidth="1"/>
    <col min="12" max="12" width="6.625" style="11" customWidth="1"/>
    <col min="13" max="13" width="6.375" style="39" customWidth="1"/>
    <col min="14" max="14" width="6.625" style="11" customWidth="1"/>
    <col min="15" max="15" width="6.375" style="39" customWidth="1"/>
    <col min="16" max="16" width="6.625" style="11" customWidth="1"/>
    <col min="17" max="17" width="6.375" style="39" customWidth="1"/>
    <col min="18" max="18" width="6.375" style="12" customWidth="1"/>
    <col min="19" max="19" width="6.375" style="39" customWidth="1"/>
    <col min="20" max="20" width="6.625" style="12" customWidth="1"/>
    <col min="21" max="21" width="6.375" style="39" customWidth="1"/>
    <col min="22" max="22" width="7.375" style="12" customWidth="1"/>
    <col min="23" max="23" width="6.375" style="39" customWidth="1"/>
    <col min="24" max="16384" width="8.875" style="2"/>
  </cols>
  <sheetData>
    <row r="1" spans="1:23" ht="17.25" customHeight="1" x14ac:dyDescent="0.15">
      <c r="A1" s="1" t="s">
        <v>125</v>
      </c>
    </row>
    <row r="2" spans="1:23" ht="17.25" x14ac:dyDescent="0.15">
      <c r="A2" s="1"/>
    </row>
    <row r="3" spans="1:23" ht="17.25" customHeight="1" x14ac:dyDescent="0.15"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5" t="s">
        <v>10</v>
      </c>
    </row>
    <row r="4" spans="1:23" ht="15.75" customHeight="1" x14ac:dyDescent="0.15">
      <c r="A4" s="3"/>
      <c r="B4" s="40"/>
      <c r="C4" s="4" t="s">
        <v>0</v>
      </c>
      <c r="D4" s="130" t="s">
        <v>126</v>
      </c>
      <c r="E4" s="131"/>
      <c r="F4" s="132" t="s">
        <v>127</v>
      </c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4"/>
      <c r="V4" s="130" t="s">
        <v>128</v>
      </c>
      <c r="W4" s="131"/>
    </row>
    <row r="5" spans="1:23" s="5" customFormat="1" ht="34.5" customHeight="1" x14ac:dyDescent="0.15">
      <c r="A5" s="144" t="s">
        <v>3</v>
      </c>
      <c r="B5" s="146"/>
      <c r="C5" s="41" t="s">
        <v>38</v>
      </c>
      <c r="D5" s="140"/>
      <c r="E5" s="141"/>
      <c r="F5" s="136" t="s">
        <v>129</v>
      </c>
      <c r="G5" s="135"/>
      <c r="H5" s="136" t="s">
        <v>130</v>
      </c>
      <c r="I5" s="135"/>
      <c r="J5" s="136" t="s">
        <v>131</v>
      </c>
      <c r="K5" s="135"/>
      <c r="L5" s="136" t="s">
        <v>132</v>
      </c>
      <c r="M5" s="135"/>
      <c r="N5" s="136" t="s">
        <v>133</v>
      </c>
      <c r="O5" s="135"/>
      <c r="P5" s="136" t="s">
        <v>134</v>
      </c>
      <c r="Q5" s="135"/>
      <c r="R5" s="136" t="s">
        <v>43</v>
      </c>
      <c r="S5" s="135"/>
      <c r="T5" s="138" t="s">
        <v>135</v>
      </c>
      <c r="U5" s="139"/>
      <c r="V5" s="140"/>
      <c r="W5" s="141"/>
    </row>
    <row r="6" spans="1:23" ht="24" customHeight="1" x14ac:dyDescent="0.15">
      <c r="A6" s="147" t="s">
        <v>136</v>
      </c>
      <c r="B6" s="159" t="s">
        <v>137</v>
      </c>
      <c r="C6" s="6" t="s">
        <v>47</v>
      </c>
      <c r="D6" s="76"/>
      <c r="E6" s="77"/>
      <c r="F6" s="76"/>
      <c r="G6" s="77"/>
      <c r="H6" s="76"/>
      <c r="I6" s="77"/>
      <c r="J6" s="76">
        <v>273.8</v>
      </c>
      <c r="K6" s="77">
        <v>11.627906976744187</v>
      </c>
      <c r="L6" s="76">
        <v>321.05263157894734</v>
      </c>
      <c r="M6" s="77">
        <v>28.571428571428569</v>
      </c>
      <c r="N6" s="76">
        <v>143.27272727272728</v>
      </c>
      <c r="O6" s="77">
        <v>25</v>
      </c>
      <c r="P6" s="76">
        <v>41.19047619047619</v>
      </c>
      <c r="Q6" s="77">
        <v>29.411764705882355</v>
      </c>
      <c r="R6" s="76">
        <v>13</v>
      </c>
      <c r="S6" s="77">
        <v>50</v>
      </c>
      <c r="T6" s="76">
        <v>10.4</v>
      </c>
      <c r="U6" s="77">
        <v>23.529411764705884</v>
      </c>
      <c r="V6" s="76">
        <v>802.71583504215073</v>
      </c>
      <c r="W6" s="77">
        <v>13.912602978015912</v>
      </c>
    </row>
    <row r="7" spans="1:23" ht="24" customHeight="1" x14ac:dyDescent="0.15">
      <c r="A7" s="148"/>
      <c r="B7" s="160"/>
      <c r="C7" s="7" t="s">
        <v>48</v>
      </c>
      <c r="D7" s="78">
        <v>99</v>
      </c>
      <c r="E7" s="79">
        <v>100</v>
      </c>
      <c r="F7" s="78">
        <v>462</v>
      </c>
      <c r="G7" s="79">
        <v>100</v>
      </c>
      <c r="H7" s="78">
        <v>405.85714285714283</v>
      </c>
      <c r="I7" s="79">
        <v>42.857142857142861</v>
      </c>
      <c r="J7" s="78">
        <v>492.84</v>
      </c>
      <c r="K7" s="79">
        <v>20.930232558139537</v>
      </c>
      <c r="L7" s="78">
        <v>321.05263157894734</v>
      </c>
      <c r="M7" s="79">
        <v>28.571428571428569</v>
      </c>
      <c r="N7" s="78">
        <v>128.94545454545454</v>
      </c>
      <c r="O7" s="79">
        <v>22.499999999999996</v>
      </c>
      <c r="P7" s="78">
        <v>20.595238095238095</v>
      </c>
      <c r="Q7" s="79">
        <v>14.705882352941178</v>
      </c>
      <c r="R7" s="78">
        <v>4.333333333333333</v>
      </c>
      <c r="S7" s="79">
        <v>16.666666666666664</v>
      </c>
      <c r="T7" s="78">
        <v>2.6</v>
      </c>
      <c r="U7" s="79">
        <v>5.882352941176471</v>
      </c>
      <c r="V7" s="78">
        <v>1937.2238004101159</v>
      </c>
      <c r="W7" s="79">
        <v>33.575799103619076</v>
      </c>
    </row>
    <row r="8" spans="1:23" ht="24" customHeight="1" x14ac:dyDescent="0.15">
      <c r="A8" s="148"/>
      <c r="B8" s="160"/>
      <c r="C8" s="7" t="s">
        <v>49</v>
      </c>
      <c r="D8" s="78"/>
      <c r="E8" s="79"/>
      <c r="F8" s="78"/>
      <c r="G8" s="79"/>
      <c r="H8" s="78">
        <v>135.28571428571428</v>
      </c>
      <c r="I8" s="79">
        <v>14.285714285714288</v>
      </c>
      <c r="J8" s="78">
        <v>492.84</v>
      </c>
      <c r="K8" s="79">
        <v>20.930232558139537</v>
      </c>
      <c r="L8" s="78">
        <v>120.39473684210526</v>
      </c>
      <c r="M8" s="79">
        <v>10.714285714285714</v>
      </c>
      <c r="N8" s="78">
        <v>71.63636363636364</v>
      </c>
      <c r="O8" s="79">
        <v>12.5</v>
      </c>
      <c r="P8" s="78">
        <v>8.2380952380952372</v>
      </c>
      <c r="Q8" s="79">
        <v>5.8823529411764701</v>
      </c>
      <c r="R8" s="78"/>
      <c r="S8" s="79"/>
      <c r="T8" s="78">
        <v>2.6</v>
      </c>
      <c r="U8" s="79">
        <v>5.882352941176471</v>
      </c>
      <c r="V8" s="78">
        <v>830.9949100022784</v>
      </c>
      <c r="W8" s="79">
        <v>14.402733514041962</v>
      </c>
    </row>
    <row r="9" spans="1:23" ht="24" customHeight="1" x14ac:dyDescent="0.15">
      <c r="A9" s="148"/>
      <c r="B9" s="160"/>
      <c r="C9" s="7" t="s">
        <v>50</v>
      </c>
      <c r="D9" s="78"/>
      <c r="E9" s="79"/>
      <c r="F9" s="78"/>
      <c r="G9" s="79"/>
      <c r="H9" s="78">
        <v>135.28571428571428</v>
      </c>
      <c r="I9" s="79">
        <v>14.285714285714288</v>
      </c>
      <c r="J9" s="78">
        <v>328.56</v>
      </c>
      <c r="K9" s="79">
        <v>13.953488372093023</v>
      </c>
      <c r="L9" s="78">
        <v>80.263157894736835</v>
      </c>
      <c r="M9" s="79">
        <v>7.1428571428571423</v>
      </c>
      <c r="N9" s="78">
        <v>28.654545454545456</v>
      </c>
      <c r="O9" s="79">
        <v>5</v>
      </c>
      <c r="P9" s="78">
        <v>12.357142857142856</v>
      </c>
      <c r="Q9" s="79">
        <v>8.8235294117647047</v>
      </c>
      <c r="R9" s="78"/>
      <c r="S9" s="79"/>
      <c r="T9" s="78">
        <v>18.2</v>
      </c>
      <c r="U9" s="79">
        <v>41.176470588235297</v>
      </c>
      <c r="V9" s="78">
        <v>603.32056049213952</v>
      </c>
      <c r="W9" s="79">
        <v>10.456700939704785</v>
      </c>
    </row>
    <row r="10" spans="1:23" ht="24" customHeight="1" x14ac:dyDescent="0.15">
      <c r="A10" s="148"/>
      <c r="B10" s="160"/>
      <c r="C10" s="8" t="s">
        <v>51</v>
      </c>
      <c r="D10" s="80"/>
      <c r="E10" s="81"/>
      <c r="F10" s="80"/>
      <c r="G10" s="81"/>
      <c r="H10" s="80">
        <v>270.57142857142856</v>
      </c>
      <c r="I10" s="81">
        <v>28.571428571428577</v>
      </c>
      <c r="J10" s="80">
        <v>766.64</v>
      </c>
      <c r="K10" s="81">
        <v>32.558139534883722</v>
      </c>
      <c r="L10" s="80">
        <v>280.9210526315789</v>
      </c>
      <c r="M10" s="81">
        <v>24.999999999999993</v>
      </c>
      <c r="N10" s="80">
        <v>200.58181818181819</v>
      </c>
      <c r="O10" s="81">
        <v>35</v>
      </c>
      <c r="P10" s="80">
        <v>57.666666666666657</v>
      </c>
      <c r="Q10" s="81">
        <v>41.17647058823529</v>
      </c>
      <c r="R10" s="80">
        <v>8.6666666666666661</v>
      </c>
      <c r="S10" s="81">
        <v>33.333333333333329</v>
      </c>
      <c r="T10" s="80">
        <v>10.4</v>
      </c>
      <c r="U10" s="81">
        <v>23.529411764705884</v>
      </c>
      <c r="V10" s="80">
        <v>1595.4476327181592</v>
      </c>
      <c r="W10" s="81">
        <v>27.652163464618258</v>
      </c>
    </row>
    <row r="11" spans="1:23" ht="24" customHeight="1" x14ac:dyDescent="0.15">
      <c r="A11" s="205"/>
      <c r="B11" s="128" t="s">
        <v>16</v>
      </c>
      <c r="C11" s="129"/>
      <c r="D11" s="82">
        <v>99</v>
      </c>
      <c r="E11" s="83">
        <v>100</v>
      </c>
      <c r="F11" s="82">
        <v>462</v>
      </c>
      <c r="G11" s="83">
        <v>100</v>
      </c>
      <c r="H11" s="82">
        <v>946.99999999999989</v>
      </c>
      <c r="I11" s="83">
        <v>100.00000000000003</v>
      </c>
      <c r="J11" s="82">
        <v>2354.6799999999998</v>
      </c>
      <c r="K11" s="83">
        <v>100</v>
      </c>
      <c r="L11" s="82">
        <v>1123.6842105263158</v>
      </c>
      <c r="M11" s="83">
        <v>99.999999999999972</v>
      </c>
      <c r="N11" s="82">
        <v>573.09090909090912</v>
      </c>
      <c r="O11" s="83">
        <v>100</v>
      </c>
      <c r="P11" s="82">
        <v>140.04761904761904</v>
      </c>
      <c r="Q11" s="83">
        <v>100</v>
      </c>
      <c r="R11" s="82">
        <v>26</v>
      </c>
      <c r="S11" s="83">
        <v>99.999999999999986</v>
      </c>
      <c r="T11" s="82">
        <v>44.199999999999996</v>
      </c>
      <c r="U11" s="83">
        <v>100</v>
      </c>
      <c r="V11" s="82">
        <v>5769.7027386648442</v>
      </c>
      <c r="W11" s="83">
        <v>99.999999999999986</v>
      </c>
    </row>
    <row r="12" spans="1:23" ht="24" customHeight="1" x14ac:dyDescent="0.15">
      <c r="A12" s="147" t="s">
        <v>138</v>
      </c>
      <c r="B12" s="147" t="s">
        <v>53</v>
      </c>
      <c r="C12" s="6" t="s">
        <v>47</v>
      </c>
      <c r="D12" s="76"/>
      <c r="E12" s="77"/>
      <c r="F12" s="76">
        <v>387.9375</v>
      </c>
      <c r="G12" s="77">
        <v>6.666666666666667</v>
      </c>
      <c r="H12" s="76">
        <v>512.28813559322032</v>
      </c>
      <c r="I12" s="77">
        <v>10.638297872340427</v>
      </c>
      <c r="J12" s="76">
        <v>2335.6578947368421</v>
      </c>
      <c r="K12" s="77">
        <v>25.423728813559322</v>
      </c>
      <c r="L12" s="76">
        <v>364.29268292682929</v>
      </c>
      <c r="M12" s="77">
        <v>12.307692307692305</v>
      </c>
      <c r="N12" s="76">
        <v>132.05084745762713</v>
      </c>
      <c r="O12" s="77">
        <v>15.555555555555555</v>
      </c>
      <c r="P12" s="76">
        <v>6.4375</v>
      </c>
      <c r="Q12" s="77">
        <v>10</v>
      </c>
      <c r="R12" s="76"/>
      <c r="S12" s="77"/>
      <c r="T12" s="76">
        <v>10</v>
      </c>
      <c r="U12" s="77">
        <v>50</v>
      </c>
      <c r="V12" s="76">
        <v>3748.6645607145192</v>
      </c>
      <c r="W12" s="77">
        <v>14.557896098419315</v>
      </c>
    </row>
    <row r="13" spans="1:23" ht="24" customHeight="1" x14ac:dyDescent="0.15">
      <c r="A13" s="151"/>
      <c r="B13" s="151"/>
      <c r="C13" s="7" t="s">
        <v>48</v>
      </c>
      <c r="D13" s="78"/>
      <c r="E13" s="79"/>
      <c r="F13" s="78">
        <v>1034.5</v>
      </c>
      <c r="G13" s="79">
        <v>17.777777777777779</v>
      </c>
      <c r="H13" s="78">
        <v>717.20338983050851</v>
      </c>
      <c r="I13" s="79">
        <v>14.893617021276597</v>
      </c>
      <c r="J13" s="78">
        <v>1401.3947368421054</v>
      </c>
      <c r="K13" s="79">
        <v>15.254237288135593</v>
      </c>
      <c r="L13" s="78">
        <v>683.04878048780495</v>
      </c>
      <c r="M13" s="79">
        <v>23.076923076923077</v>
      </c>
      <c r="N13" s="78">
        <v>226.37288135593221</v>
      </c>
      <c r="O13" s="79">
        <v>26.666666666666668</v>
      </c>
      <c r="P13" s="78">
        <v>16.09375</v>
      </c>
      <c r="Q13" s="79">
        <v>25</v>
      </c>
      <c r="R13" s="78">
        <v>7.2</v>
      </c>
      <c r="S13" s="79">
        <v>50</v>
      </c>
      <c r="T13" s="78"/>
      <c r="U13" s="79"/>
      <c r="V13" s="78">
        <v>4085.8135385163509</v>
      </c>
      <c r="W13" s="79">
        <v>15.867210311263106</v>
      </c>
    </row>
    <row r="14" spans="1:23" ht="24" customHeight="1" x14ac:dyDescent="0.15">
      <c r="A14" s="151"/>
      <c r="B14" s="151"/>
      <c r="C14" s="7" t="s">
        <v>49</v>
      </c>
      <c r="D14" s="78">
        <v>168.41666666666666</v>
      </c>
      <c r="E14" s="79">
        <v>8.3333333333333321</v>
      </c>
      <c r="F14" s="78">
        <v>517.25</v>
      </c>
      <c r="G14" s="79">
        <v>8.8888888888888893</v>
      </c>
      <c r="H14" s="78">
        <v>1024.5762711864406</v>
      </c>
      <c r="I14" s="79">
        <v>21.276595744680854</v>
      </c>
      <c r="J14" s="78">
        <v>1245.6842105263158</v>
      </c>
      <c r="K14" s="79">
        <v>13.559322033898304</v>
      </c>
      <c r="L14" s="78">
        <v>546.43902439024396</v>
      </c>
      <c r="M14" s="79">
        <v>18.46153846153846</v>
      </c>
      <c r="N14" s="78">
        <v>169.77966101694915</v>
      </c>
      <c r="O14" s="79">
        <v>20</v>
      </c>
      <c r="P14" s="78">
        <v>9.65625</v>
      </c>
      <c r="Q14" s="79">
        <v>15</v>
      </c>
      <c r="R14" s="78">
        <v>3.6</v>
      </c>
      <c r="S14" s="79">
        <v>25</v>
      </c>
      <c r="T14" s="78">
        <v>5</v>
      </c>
      <c r="U14" s="79">
        <v>25</v>
      </c>
      <c r="V14" s="78">
        <v>3690.402083786616</v>
      </c>
      <c r="W14" s="79">
        <v>14.33163443328081</v>
      </c>
    </row>
    <row r="15" spans="1:23" ht="24" customHeight="1" x14ac:dyDescent="0.15">
      <c r="A15" s="151"/>
      <c r="B15" s="151"/>
      <c r="C15" s="7" t="s">
        <v>50</v>
      </c>
      <c r="D15" s="78"/>
      <c r="E15" s="79"/>
      <c r="F15" s="78">
        <v>517.25</v>
      </c>
      <c r="G15" s="79">
        <v>8.8888888888888893</v>
      </c>
      <c r="H15" s="78">
        <v>307.37288135593224</v>
      </c>
      <c r="I15" s="79">
        <v>6.3829787234042561</v>
      </c>
      <c r="J15" s="78">
        <v>934.26315789473688</v>
      </c>
      <c r="K15" s="79">
        <v>10.169491525423728</v>
      </c>
      <c r="L15" s="78">
        <v>409.82926829268297</v>
      </c>
      <c r="M15" s="79">
        <v>13.846153846153845</v>
      </c>
      <c r="N15" s="78">
        <v>94.322033898305079</v>
      </c>
      <c r="O15" s="79">
        <v>11.111111111111109</v>
      </c>
      <c r="P15" s="78"/>
      <c r="Q15" s="79"/>
      <c r="R15" s="78">
        <v>3.6</v>
      </c>
      <c r="S15" s="79">
        <v>25</v>
      </c>
      <c r="T15" s="78">
        <v>2.5</v>
      </c>
      <c r="U15" s="79">
        <v>12.5</v>
      </c>
      <c r="V15" s="78">
        <v>2269.1373414416571</v>
      </c>
      <c r="W15" s="79">
        <v>8.8121690043812855</v>
      </c>
    </row>
    <row r="16" spans="1:23" ht="24" customHeight="1" x14ac:dyDescent="0.15">
      <c r="A16" s="151"/>
      <c r="B16" s="151"/>
      <c r="C16" s="8" t="s">
        <v>51</v>
      </c>
      <c r="D16" s="80">
        <v>1852.5833333333333</v>
      </c>
      <c r="E16" s="81">
        <v>91.666666666666657</v>
      </c>
      <c r="F16" s="80">
        <v>3362.125</v>
      </c>
      <c r="G16" s="81">
        <v>57.777777777777771</v>
      </c>
      <c r="H16" s="80">
        <v>2254.0677966101694</v>
      </c>
      <c r="I16" s="81">
        <v>46.808510638297875</v>
      </c>
      <c r="J16" s="80">
        <v>3269.9210526315792</v>
      </c>
      <c r="K16" s="81">
        <v>35.593220338983052</v>
      </c>
      <c r="L16" s="80">
        <v>956.26829268292693</v>
      </c>
      <c r="M16" s="81">
        <v>32.307692307692307</v>
      </c>
      <c r="N16" s="80">
        <v>226.37288135593221</v>
      </c>
      <c r="O16" s="81">
        <v>26.666666666666668</v>
      </c>
      <c r="P16" s="80">
        <v>32.1875</v>
      </c>
      <c r="Q16" s="81">
        <v>50</v>
      </c>
      <c r="R16" s="80"/>
      <c r="S16" s="81"/>
      <c r="T16" s="80">
        <v>2.5</v>
      </c>
      <c r="U16" s="81">
        <v>12.5</v>
      </c>
      <c r="V16" s="80">
        <v>11956.02585661394</v>
      </c>
      <c r="W16" s="81">
        <v>46.431090152655486</v>
      </c>
    </row>
    <row r="17" spans="1:23" ht="24" customHeight="1" x14ac:dyDescent="0.15">
      <c r="A17" s="151"/>
      <c r="B17" s="128" t="s">
        <v>16</v>
      </c>
      <c r="C17" s="129"/>
      <c r="D17" s="82">
        <v>2021</v>
      </c>
      <c r="E17" s="83">
        <v>99.999999999999986</v>
      </c>
      <c r="F17" s="82">
        <v>5819.0625</v>
      </c>
      <c r="G17" s="83">
        <v>100</v>
      </c>
      <c r="H17" s="82">
        <v>4815.5084745762706</v>
      </c>
      <c r="I17" s="83">
        <v>100</v>
      </c>
      <c r="J17" s="82">
        <v>9186.9210526315801</v>
      </c>
      <c r="K17" s="83">
        <v>100</v>
      </c>
      <c r="L17" s="82">
        <v>2959.8780487804884</v>
      </c>
      <c r="M17" s="83">
        <v>99.999999999999986</v>
      </c>
      <c r="N17" s="82">
        <v>848.89830508474586</v>
      </c>
      <c r="O17" s="83">
        <v>100</v>
      </c>
      <c r="P17" s="82">
        <v>64.375</v>
      </c>
      <c r="Q17" s="83">
        <v>100</v>
      </c>
      <c r="R17" s="82">
        <v>14.4</v>
      </c>
      <c r="S17" s="83">
        <v>100</v>
      </c>
      <c r="T17" s="82">
        <v>20</v>
      </c>
      <c r="U17" s="83">
        <v>100</v>
      </c>
      <c r="V17" s="82">
        <v>25750.043381073083</v>
      </c>
      <c r="W17" s="83">
        <v>100</v>
      </c>
    </row>
    <row r="18" spans="1:23" ht="24" customHeight="1" x14ac:dyDescent="0.15">
      <c r="A18" s="43"/>
      <c r="B18" s="147" t="s">
        <v>54</v>
      </c>
      <c r="C18" s="6" t="s">
        <v>47</v>
      </c>
      <c r="D18" s="76">
        <v>4.833333333333333</v>
      </c>
      <c r="E18" s="77">
        <v>16.666666666666664</v>
      </c>
      <c r="F18" s="76"/>
      <c r="G18" s="77"/>
      <c r="H18" s="76">
        <v>29.708333333333332</v>
      </c>
      <c r="I18" s="77">
        <v>4.3478260869565215</v>
      </c>
      <c r="J18" s="76">
        <v>99.571428571428569</v>
      </c>
      <c r="K18" s="77">
        <v>7.5000000000000009</v>
      </c>
      <c r="L18" s="76">
        <v>29.826086956521738</v>
      </c>
      <c r="M18" s="77">
        <v>9.7560975609756095</v>
      </c>
      <c r="N18" s="76">
        <v>14.96774193548387</v>
      </c>
      <c r="O18" s="77">
        <v>12.903225806451612</v>
      </c>
      <c r="P18" s="76">
        <v>2</v>
      </c>
      <c r="Q18" s="77">
        <v>20</v>
      </c>
      <c r="R18" s="76"/>
      <c r="S18" s="77"/>
      <c r="T18" s="76">
        <v>6</v>
      </c>
      <c r="U18" s="77">
        <v>100</v>
      </c>
      <c r="V18" s="76">
        <v>186.90692413010086</v>
      </c>
      <c r="W18" s="77">
        <v>5.6076399919965398</v>
      </c>
    </row>
    <row r="19" spans="1:23" ht="24" customHeight="1" x14ac:dyDescent="0.15">
      <c r="A19" s="43"/>
      <c r="B19" s="151"/>
      <c r="C19" s="7" t="s">
        <v>48</v>
      </c>
      <c r="D19" s="78"/>
      <c r="E19" s="79"/>
      <c r="F19" s="78">
        <v>91.65517241379311</v>
      </c>
      <c r="G19" s="79">
        <v>10.714285714285715</v>
      </c>
      <c r="H19" s="78">
        <v>118.83333333333333</v>
      </c>
      <c r="I19" s="79">
        <v>17.391304347826086</v>
      </c>
      <c r="J19" s="78">
        <v>697</v>
      </c>
      <c r="K19" s="79">
        <v>52.5</v>
      </c>
      <c r="L19" s="78">
        <v>111.84782608695652</v>
      </c>
      <c r="M19" s="79">
        <v>36.585365853658537</v>
      </c>
      <c r="N19" s="78">
        <v>52.387096774193544</v>
      </c>
      <c r="O19" s="79">
        <v>45.161290322580648</v>
      </c>
      <c r="P19" s="78">
        <v>4</v>
      </c>
      <c r="Q19" s="79">
        <v>40</v>
      </c>
      <c r="R19" s="78"/>
      <c r="S19" s="79"/>
      <c r="T19" s="78"/>
      <c r="U19" s="79"/>
      <c r="V19" s="78">
        <v>1075.7234286082767</v>
      </c>
      <c r="W19" s="79">
        <v>32.274190732455196</v>
      </c>
    </row>
    <row r="20" spans="1:23" ht="24" customHeight="1" x14ac:dyDescent="0.15">
      <c r="A20" s="43"/>
      <c r="B20" s="151"/>
      <c r="C20" s="7" t="s">
        <v>49</v>
      </c>
      <c r="D20" s="78"/>
      <c r="E20" s="79"/>
      <c r="F20" s="78">
        <v>122.20689655172414</v>
      </c>
      <c r="G20" s="79">
        <v>14.285714285714288</v>
      </c>
      <c r="H20" s="78">
        <v>178.25</v>
      </c>
      <c r="I20" s="79">
        <v>26.086956521739129</v>
      </c>
      <c r="J20" s="78">
        <v>199.14285714285714</v>
      </c>
      <c r="K20" s="79">
        <v>15.000000000000002</v>
      </c>
      <c r="L20" s="78">
        <v>67.108695652173907</v>
      </c>
      <c r="M20" s="79">
        <v>21.951219512195124</v>
      </c>
      <c r="N20" s="78">
        <v>22.451612903225804</v>
      </c>
      <c r="O20" s="79">
        <v>19.35483870967742</v>
      </c>
      <c r="P20" s="78">
        <v>2</v>
      </c>
      <c r="Q20" s="79">
        <v>20</v>
      </c>
      <c r="R20" s="78"/>
      <c r="S20" s="79"/>
      <c r="T20" s="78"/>
      <c r="U20" s="79"/>
      <c r="V20" s="78">
        <v>591.16006224998102</v>
      </c>
      <c r="W20" s="79">
        <v>17.736169070101791</v>
      </c>
    </row>
    <row r="21" spans="1:23" ht="24" customHeight="1" x14ac:dyDescent="0.15">
      <c r="A21" s="43"/>
      <c r="B21" s="151"/>
      <c r="C21" s="7" t="s">
        <v>50</v>
      </c>
      <c r="D21" s="78">
        <v>4.833333333333333</v>
      </c>
      <c r="E21" s="79">
        <v>16.666666666666664</v>
      </c>
      <c r="F21" s="78">
        <v>91.65517241379311</v>
      </c>
      <c r="G21" s="79">
        <v>10.714285714285715</v>
      </c>
      <c r="H21" s="78">
        <v>59.416666666666664</v>
      </c>
      <c r="I21" s="79">
        <v>8.695652173913043</v>
      </c>
      <c r="J21" s="78">
        <v>99.571428571428569</v>
      </c>
      <c r="K21" s="79">
        <v>7.5000000000000009</v>
      </c>
      <c r="L21" s="78">
        <v>67.108695652173907</v>
      </c>
      <c r="M21" s="79">
        <v>21.951219512195124</v>
      </c>
      <c r="N21" s="78">
        <v>18.709677419354836</v>
      </c>
      <c r="O21" s="79">
        <v>16.129032258064516</v>
      </c>
      <c r="P21" s="78">
        <v>2</v>
      </c>
      <c r="Q21" s="79">
        <v>20</v>
      </c>
      <c r="R21" s="78"/>
      <c r="S21" s="79"/>
      <c r="T21" s="78"/>
      <c r="U21" s="79"/>
      <c r="V21" s="78">
        <v>343.29497405675039</v>
      </c>
      <c r="W21" s="79">
        <v>10.299643175509408</v>
      </c>
    </row>
    <row r="22" spans="1:23" ht="24" customHeight="1" x14ac:dyDescent="0.15">
      <c r="A22" s="43"/>
      <c r="B22" s="151"/>
      <c r="C22" s="8" t="s">
        <v>51</v>
      </c>
      <c r="D22" s="80">
        <v>19.333333333333332</v>
      </c>
      <c r="E22" s="81">
        <v>66.666666666666657</v>
      </c>
      <c r="F22" s="80">
        <v>549.93103448275861</v>
      </c>
      <c r="G22" s="81">
        <v>64.285714285714278</v>
      </c>
      <c r="H22" s="80">
        <v>297.08333333333331</v>
      </c>
      <c r="I22" s="81">
        <v>43.478260869565219</v>
      </c>
      <c r="J22" s="80">
        <v>232.33333333333331</v>
      </c>
      <c r="K22" s="81">
        <v>17.5</v>
      </c>
      <c r="L22" s="80">
        <v>29.826086956521738</v>
      </c>
      <c r="M22" s="81">
        <v>9.7560975609756095</v>
      </c>
      <c r="N22" s="80">
        <v>7.4838709677419351</v>
      </c>
      <c r="O22" s="81">
        <v>6.4516129032258061</v>
      </c>
      <c r="P22" s="80"/>
      <c r="Q22" s="81"/>
      <c r="R22" s="80"/>
      <c r="S22" s="81"/>
      <c r="T22" s="80"/>
      <c r="U22" s="81"/>
      <c r="V22" s="80">
        <v>1135.9909924070223</v>
      </c>
      <c r="W22" s="81">
        <v>34.082357029937057</v>
      </c>
    </row>
    <row r="23" spans="1:23" ht="24" customHeight="1" x14ac:dyDescent="0.15">
      <c r="A23" s="44"/>
      <c r="B23" s="128" t="s">
        <v>16</v>
      </c>
      <c r="C23" s="129"/>
      <c r="D23" s="82">
        <v>29</v>
      </c>
      <c r="E23" s="83">
        <v>99.999999999999986</v>
      </c>
      <c r="F23" s="82">
        <v>855.44827586206895</v>
      </c>
      <c r="G23" s="83">
        <v>100</v>
      </c>
      <c r="H23" s="82">
        <v>683.29166666666663</v>
      </c>
      <c r="I23" s="83">
        <v>100</v>
      </c>
      <c r="J23" s="82">
        <v>1327.6190476190475</v>
      </c>
      <c r="K23" s="83">
        <v>100</v>
      </c>
      <c r="L23" s="82">
        <v>305.71739130434781</v>
      </c>
      <c r="M23" s="83">
        <v>100</v>
      </c>
      <c r="N23" s="82">
        <v>115.99999999999999</v>
      </c>
      <c r="O23" s="83">
        <v>100</v>
      </c>
      <c r="P23" s="82">
        <v>10</v>
      </c>
      <c r="Q23" s="83">
        <v>100</v>
      </c>
      <c r="R23" s="82"/>
      <c r="S23" s="83"/>
      <c r="T23" s="82">
        <v>6</v>
      </c>
      <c r="U23" s="83">
        <v>100</v>
      </c>
      <c r="V23" s="82">
        <v>3333.0763814521315</v>
      </c>
      <c r="W23" s="83">
        <v>99.999999999999986</v>
      </c>
    </row>
    <row r="24" spans="1:23" ht="24" customHeight="1" x14ac:dyDescent="0.15">
      <c r="A24" s="43"/>
      <c r="B24" s="147" t="s">
        <v>15</v>
      </c>
      <c r="C24" s="6" t="s">
        <v>47</v>
      </c>
      <c r="D24" s="76"/>
      <c r="E24" s="77"/>
      <c r="F24" s="76"/>
      <c r="G24" s="77"/>
      <c r="H24" s="76"/>
      <c r="I24" s="77"/>
      <c r="J24" s="76"/>
      <c r="K24" s="77"/>
      <c r="L24" s="76"/>
      <c r="M24" s="77"/>
      <c r="N24" s="76"/>
      <c r="O24" s="77"/>
      <c r="P24" s="76"/>
      <c r="Q24" s="77"/>
      <c r="R24" s="76"/>
      <c r="S24" s="77"/>
      <c r="T24" s="76"/>
      <c r="U24" s="77"/>
      <c r="V24" s="76"/>
      <c r="W24" s="77"/>
    </row>
    <row r="25" spans="1:23" ht="24" customHeight="1" x14ac:dyDescent="0.15">
      <c r="A25" s="43"/>
      <c r="B25" s="151"/>
      <c r="C25" s="7" t="s">
        <v>48</v>
      </c>
      <c r="D25" s="78"/>
      <c r="E25" s="79"/>
      <c r="F25" s="78"/>
      <c r="G25" s="79"/>
      <c r="H25" s="78"/>
      <c r="I25" s="79"/>
      <c r="J25" s="78">
        <v>30.666666666666668</v>
      </c>
      <c r="K25" s="79">
        <v>100</v>
      </c>
      <c r="L25" s="78">
        <v>9</v>
      </c>
      <c r="M25" s="79">
        <v>33.333333333333329</v>
      </c>
      <c r="N25" s="78"/>
      <c r="O25" s="79"/>
      <c r="P25" s="78"/>
      <c r="Q25" s="79"/>
      <c r="R25" s="78"/>
      <c r="S25" s="79"/>
      <c r="T25" s="78"/>
      <c r="U25" s="79"/>
      <c r="V25" s="78">
        <v>39.666666666666671</v>
      </c>
      <c r="W25" s="79">
        <v>29.455445544554454</v>
      </c>
    </row>
    <row r="26" spans="1:23" ht="24" customHeight="1" x14ac:dyDescent="0.15">
      <c r="A26" s="43"/>
      <c r="B26" s="151"/>
      <c r="C26" s="7" t="s">
        <v>49</v>
      </c>
      <c r="D26" s="78"/>
      <c r="E26" s="79"/>
      <c r="F26" s="78"/>
      <c r="G26" s="79"/>
      <c r="H26" s="78"/>
      <c r="I26" s="79"/>
      <c r="J26" s="78"/>
      <c r="K26" s="79"/>
      <c r="L26" s="78"/>
      <c r="M26" s="79"/>
      <c r="N26" s="78"/>
      <c r="O26" s="79"/>
      <c r="P26" s="78"/>
      <c r="Q26" s="79"/>
      <c r="R26" s="78"/>
      <c r="S26" s="79"/>
      <c r="T26" s="78"/>
      <c r="U26" s="79"/>
      <c r="V26" s="78"/>
      <c r="W26" s="79"/>
    </row>
    <row r="27" spans="1:23" ht="24" customHeight="1" x14ac:dyDescent="0.15">
      <c r="A27" s="43"/>
      <c r="B27" s="151"/>
      <c r="C27" s="7" t="s">
        <v>50</v>
      </c>
      <c r="D27" s="78"/>
      <c r="E27" s="79"/>
      <c r="F27" s="78"/>
      <c r="G27" s="79"/>
      <c r="H27" s="78"/>
      <c r="I27" s="79"/>
      <c r="J27" s="78"/>
      <c r="K27" s="79"/>
      <c r="L27" s="78"/>
      <c r="M27" s="79"/>
      <c r="N27" s="78"/>
      <c r="O27" s="79"/>
      <c r="P27" s="78"/>
      <c r="Q27" s="79"/>
      <c r="R27" s="78"/>
      <c r="S27" s="79"/>
      <c r="T27" s="78"/>
      <c r="U27" s="79"/>
      <c r="V27" s="78"/>
      <c r="W27" s="79"/>
    </row>
    <row r="28" spans="1:23" ht="24" customHeight="1" x14ac:dyDescent="0.15">
      <c r="A28" s="43"/>
      <c r="B28" s="151"/>
      <c r="C28" s="8" t="s">
        <v>51</v>
      </c>
      <c r="D28" s="80"/>
      <c r="E28" s="81"/>
      <c r="F28" s="80"/>
      <c r="G28" s="81"/>
      <c r="H28" s="80">
        <v>69</v>
      </c>
      <c r="I28" s="81">
        <v>100</v>
      </c>
      <c r="J28" s="80"/>
      <c r="K28" s="81"/>
      <c r="L28" s="80">
        <v>18</v>
      </c>
      <c r="M28" s="81">
        <v>66.666666666666657</v>
      </c>
      <c r="N28" s="80">
        <v>8</v>
      </c>
      <c r="O28" s="81">
        <v>100</v>
      </c>
      <c r="P28" s="80"/>
      <c r="Q28" s="81"/>
      <c r="R28" s="80"/>
      <c r="S28" s="81"/>
      <c r="T28" s="80"/>
      <c r="U28" s="81"/>
      <c r="V28" s="80">
        <v>95</v>
      </c>
      <c r="W28" s="81">
        <v>70.544554455445535</v>
      </c>
    </row>
    <row r="29" spans="1:23" ht="24" customHeight="1" x14ac:dyDescent="0.15">
      <c r="A29" s="44"/>
      <c r="B29" s="128" t="s">
        <v>16</v>
      </c>
      <c r="C29" s="129"/>
      <c r="D29" s="82"/>
      <c r="E29" s="83"/>
      <c r="F29" s="82"/>
      <c r="G29" s="83"/>
      <c r="H29" s="82">
        <v>69</v>
      </c>
      <c r="I29" s="83">
        <v>100</v>
      </c>
      <c r="J29" s="82">
        <v>30.666666666666668</v>
      </c>
      <c r="K29" s="83">
        <v>100</v>
      </c>
      <c r="L29" s="82">
        <v>27</v>
      </c>
      <c r="M29" s="83">
        <v>99.999999999999986</v>
      </c>
      <c r="N29" s="82">
        <v>8</v>
      </c>
      <c r="O29" s="83">
        <v>100</v>
      </c>
      <c r="P29" s="82"/>
      <c r="Q29" s="83"/>
      <c r="R29" s="82"/>
      <c r="S29" s="83"/>
      <c r="T29" s="82"/>
      <c r="U29" s="83"/>
      <c r="V29" s="82">
        <v>134.66666666666669</v>
      </c>
      <c r="W29" s="83">
        <v>99.999999999999986</v>
      </c>
    </row>
    <row r="30" spans="1:23" ht="24" customHeight="1" x14ac:dyDescent="0.15">
      <c r="A30" s="43"/>
      <c r="B30" s="147" t="s">
        <v>55</v>
      </c>
      <c r="C30" s="6" t="s">
        <v>47</v>
      </c>
      <c r="D30" s="76">
        <v>203</v>
      </c>
      <c r="E30" s="77">
        <v>100</v>
      </c>
      <c r="F30" s="76"/>
      <c r="G30" s="77"/>
      <c r="H30" s="76">
        <v>61.5</v>
      </c>
      <c r="I30" s="77">
        <v>22.222222222222221</v>
      </c>
      <c r="J30" s="76">
        <v>90.382978723404264</v>
      </c>
      <c r="K30" s="77">
        <v>15</v>
      </c>
      <c r="L30" s="76">
        <v>31.276595744680851</v>
      </c>
      <c r="M30" s="77">
        <v>23.809523809523807</v>
      </c>
      <c r="N30" s="76">
        <v>10</v>
      </c>
      <c r="O30" s="77">
        <v>29.411764705882355</v>
      </c>
      <c r="P30" s="76"/>
      <c r="Q30" s="77"/>
      <c r="R30" s="76"/>
      <c r="S30" s="77"/>
      <c r="T30" s="76"/>
      <c r="U30" s="77"/>
      <c r="V30" s="76">
        <v>396.15957446808511</v>
      </c>
      <c r="W30" s="77">
        <v>24.19938122262144</v>
      </c>
    </row>
    <row r="31" spans="1:23" ht="24" customHeight="1" x14ac:dyDescent="0.15">
      <c r="A31" s="43"/>
      <c r="B31" s="151"/>
      <c r="C31" s="7" t="s">
        <v>48</v>
      </c>
      <c r="D31" s="78"/>
      <c r="E31" s="79"/>
      <c r="F31" s="78"/>
      <c r="G31" s="79"/>
      <c r="H31" s="78"/>
      <c r="I31" s="79"/>
      <c r="J31" s="78">
        <v>150.63829787234044</v>
      </c>
      <c r="K31" s="79">
        <v>25</v>
      </c>
      <c r="L31" s="78">
        <v>37.531914893617021</v>
      </c>
      <c r="M31" s="79">
        <v>28.571428571428569</v>
      </c>
      <c r="N31" s="78">
        <v>14</v>
      </c>
      <c r="O31" s="79">
        <v>41.17647058823529</v>
      </c>
      <c r="P31" s="78"/>
      <c r="Q31" s="79"/>
      <c r="R31" s="78"/>
      <c r="S31" s="79"/>
      <c r="T31" s="78"/>
      <c r="U31" s="79"/>
      <c r="V31" s="78">
        <v>202.17021276595747</v>
      </c>
      <c r="W31" s="79">
        <v>12.349553982510216</v>
      </c>
    </row>
    <row r="32" spans="1:23" ht="24" customHeight="1" x14ac:dyDescent="0.15">
      <c r="A32" s="43"/>
      <c r="B32" s="151"/>
      <c r="C32" s="7" t="s">
        <v>49</v>
      </c>
      <c r="D32" s="78"/>
      <c r="E32" s="79"/>
      <c r="F32" s="78">
        <v>129.80000000000001</v>
      </c>
      <c r="G32" s="79">
        <v>33.333333333333329</v>
      </c>
      <c r="H32" s="78">
        <v>123</v>
      </c>
      <c r="I32" s="79">
        <v>44.444444444444443</v>
      </c>
      <c r="J32" s="78">
        <v>120.51063829787235</v>
      </c>
      <c r="K32" s="79">
        <v>20</v>
      </c>
      <c r="L32" s="78">
        <v>25.021276595744681</v>
      </c>
      <c r="M32" s="79">
        <v>19.047619047619047</v>
      </c>
      <c r="N32" s="78">
        <v>8</v>
      </c>
      <c r="O32" s="79">
        <v>23.52941176470588</v>
      </c>
      <c r="P32" s="78"/>
      <c r="Q32" s="79"/>
      <c r="R32" s="78"/>
      <c r="S32" s="79"/>
      <c r="T32" s="78"/>
      <c r="U32" s="79"/>
      <c r="V32" s="78">
        <v>406.33191489361701</v>
      </c>
      <c r="W32" s="79">
        <v>24.820757960049157</v>
      </c>
    </row>
    <row r="33" spans="1:23" ht="24" customHeight="1" x14ac:dyDescent="0.15">
      <c r="A33" s="43"/>
      <c r="B33" s="151"/>
      <c r="C33" s="7" t="s">
        <v>50</v>
      </c>
      <c r="D33" s="78"/>
      <c r="E33" s="79"/>
      <c r="F33" s="78">
        <v>129.80000000000001</v>
      </c>
      <c r="G33" s="79">
        <v>33.333333333333329</v>
      </c>
      <c r="H33" s="78">
        <v>30.75</v>
      </c>
      <c r="I33" s="79">
        <v>11.111111111111111</v>
      </c>
      <c r="J33" s="78">
        <v>75.319148936170222</v>
      </c>
      <c r="K33" s="79">
        <v>12.5</v>
      </c>
      <c r="L33" s="78">
        <v>25.021276595744681</v>
      </c>
      <c r="M33" s="79">
        <v>19.047619047619047</v>
      </c>
      <c r="N33" s="78"/>
      <c r="O33" s="79"/>
      <c r="P33" s="78"/>
      <c r="Q33" s="79"/>
      <c r="R33" s="78"/>
      <c r="S33" s="79"/>
      <c r="T33" s="78"/>
      <c r="U33" s="79"/>
      <c r="V33" s="78">
        <v>260.8904255319149</v>
      </c>
      <c r="W33" s="79">
        <v>15.936474268621645</v>
      </c>
    </row>
    <row r="34" spans="1:23" ht="24" customHeight="1" x14ac:dyDescent="0.15">
      <c r="A34" s="43"/>
      <c r="B34" s="151"/>
      <c r="C34" s="8" t="s">
        <v>51</v>
      </c>
      <c r="D34" s="80"/>
      <c r="E34" s="81"/>
      <c r="F34" s="80">
        <v>129.80000000000001</v>
      </c>
      <c r="G34" s="81">
        <v>33.333333333333329</v>
      </c>
      <c r="H34" s="80">
        <v>61.5</v>
      </c>
      <c r="I34" s="81">
        <v>22.222222222222221</v>
      </c>
      <c r="J34" s="80">
        <v>165.70212765957447</v>
      </c>
      <c r="K34" s="81">
        <v>27.499999999999996</v>
      </c>
      <c r="L34" s="80">
        <v>12.51063829787234</v>
      </c>
      <c r="M34" s="81">
        <v>9.5238095238095237</v>
      </c>
      <c r="N34" s="80">
        <v>2</v>
      </c>
      <c r="O34" s="81">
        <v>5.8823529411764701</v>
      </c>
      <c r="P34" s="80"/>
      <c r="Q34" s="81"/>
      <c r="R34" s="80"/>
      <c r="S34" s="81"/>
      <c r="T34" s="80"/>
      <c r="U34" s="81"/>
      <c r="V34" s="80">
        <v>371.51276595744685</v>
      </c>
      <c r="W34" s="81">
        <v>22.69383256619755</v>
      </c>
    </row>
    <row r="35" spans="1:23" ht="24" customHeight="1" x14ac:dyDescent="0.15">
      <c r="A35" s="44"/>
      <c r="B35" s="128" t="s">
        <v>16</v>
      </c>
      <c r="C35" s="129"/>
      <c r="D35" s="82">
        <v>203</v>
      </c>
      <c r="E35" s="83">
        <v>100</v>
      </c>
      <c r="F35" s="82">
        <v>389.40000000000003</v>
      </c>
      <c r="G35" s="83">
        <v>99.999999999999986</v>
      </c>
      <c r="H35" s="82">
        <v>276.75</v>
      </c>
      <c r="I35" s="83">
        <v>100</v>
      </c>
      <c r="J35" s="82">
        <v>602.55319148936178</v>
      </c>
      <c r="K35" s="83">
        <v>100</v>
      </c>
      <c r="L35" s="82">
        <v>131.36170212765958</v>
      </c>
      <c r="M35" s="83">
        <v>100</v>
      </c>
      <c r="N35" s="82">
        <v>34</v>
      </c>
      <c r="O35" s="83">
        <v>100</v>
      </c>
      <c r="P35" s="82"/>
      <c r="Q35" s="83"/>
      <c r="R35" s="82"/>
      <c r="S35" s="83"/>
      <c r="T35" s="82"/>
      <c r="U35" s="83"/>
      <c r="V35" s="82">
        <v>1637.0648936170212</v>
      </c>
      <c r="W35" s="83">
        <v>100</v>
      </c>
    </row>
    <row r="36" spans="1:23" ht="24" customHeight="1" x14ac:dyDescent="0.15">
      <c r="A36" s="47"/>
      <c r="B36" s="152" t="s">
        <v>56</v>
      </c>
      <c r="C36" s="6" t="s">
        <v>47</v>
      </c>
      <c r="D36" s="76"/>
      <c r="E36" s="77"/>
      <c r="F36" s="76">
        <v>29.846153846153847</v>
      </c>
      <c r="G36" s="77">
        <v>9.0909090909090917</v>
      </c>
      <c r="H36" s="76"/>
      <c r="I36" s="77"/>
      <c r="J36" s="76">
        <v>53.594594594594589</v>
      </c>
      <c r="K36" s="77">
        <v>9.0909090909090917</v>
      </c>
      <c r="L36" s="76">
        <v>19.75</v>
      </c>
      <c r="M36" s="77">
        <v>14.814814814814813</v>
      </c>
      <c r="N36" s="76">
        <v>10.666666666666666</v>
      </c>
      <c r="O36" s="77">
        <v>33.333333333333336</v>
      </c>
      <c r="P36" s="76"/>
      <c r="Q36" s="77"/>
      <c r="R36" s="76"/>
      <c r="S36" s="77"/>
      <c r="T36" s="76"/>
      <c r="U36" s="77"/>
      <c r="V36" s="76">
        <v>113.85741510741511</v>
      </c>
      <c r="W36" s="77">
        <v>8.0404961351383939</v>
      </c>
    </row>
    <row r="37" spans="1:23" ht="24" customHeight="1" x14ac:dyDescent="0.15">
      <c r="A37" s="64"/>
      <c r="B37" s="153"/>
      <c r="C37" s="7" t="s">
        <v>48</v>
      </c>
      <c r="D37" s="78"/>
      <c r="E37" s="79"/>
      <c r="F37" s="78">
        <v>59.692307692307693</v>
      </c>
      <c r="G37" s="79">
        <v>18.181818181818183</v>
      </c>
      <c r="H37" s="78">
        <v>47.555555555555557</v>
      </c>
      <c r="I37" s="79">
        <v>14.285714285714285</v>
      </c>
      <c r="J37" s="78">
        <v>125.05405405405403</v>
      </c>
      <c r="K37" s="79">
        <v>21.212121212121211</v>
      </c>
      <c r="L37" s="78">
        <v>34.5625</v>
      </c>
      <c r="M37" s="79">
        <v>25.925925925925924</v>
      </c>
      <c r="N37" s="78">
        <v>5.333333333333333</v>
      </c>
      <c r="O37" s="79">
        <v>16.666666666666668</v>
      </c>
      <c r="P37" s="78"/>
      <c r="Q37" s="79"/>
      <c r="R37" s="78"/>
      <c r="S37" s="79"/>
      <c r="T37" s="78"/>
      <c r="U37" s="79"/>
      <c r="V37" s="78">
        <v>272.1977506352506</v>
      </c>
      <c r="W37" s="79">
        <v>19.222331368680095</v>
      </c>
    </row>
    <row r="38" spans="1:23" ht="24" customHeight="1" x14ac:dyDescent="0.15">
      <c r="A38" s="64"/>
      <c r="B38" s="153"/>
      <c r="C38" s="7" t="s">
        <v>49</v>
      </c>
      <c r="D38" s="78"/>
      <c r="E38" s="79"/>
      <c r="F38" s="78">
        <v>119.38461538461539</v>
      </c>
      <c r="G38" s="79">
        <v>36.363636363636367</v>
      </c>
      <c r="H38" s="78">
        <v>47.555555555555557</v>
      </c>
      <c r="I38" s="79">
        <v>14.285714285714285</v>
      </c>
      <c r="J38" s="78">
        <v>142.91891891891891</v>
      </c>
      <c r="K38" s="79">
        <v>24.242424242424246</v>
      </c>
      <c r="L38" s="78">
        <v>19.75</v>
      </c>
      <c r="M38" s="79">
        <v>14.814814814814813</v>
      </c>
      <c r="N38" s="78">
        <v>10.666666666666666</v>
      </c>
      <c r="O38" s="79">
        <v>33.333333333333336</v>
      </c>
      <c r="P38" s="78"/>
      <c r="Q38" s="79"/>
      <c r="R38" s="78"/>
      <c r="S38" s="79"/>
      <c r="T38" s="78"/>
      <c r="U38" s="79"/>
      <c r="V38" s="78">
        <v>340.27575652575655</v>
      </c>
      <c r="W38" s="79">
        <v>24.029931670637882</v>
      </c>
    </row>
    <row r="39" spans="1:23" ht="24" customHeight="1" x14ac:dyDescent="0.15">
      <c r="A39" s="64"/>
      <c r="B39" s="153"/>
      <c r="C39" s="7" t="s">
        <v>50</v>
      </c>
      <c r="D39" s="78"/>
      <c r="E39" s="79"/>
      <c r="F39" s="78">
        <v>89.538461538461547</v>
      </c>
      <c r="G39" s="79">
        <v>27.272727272727277</v>
      </c>
      <c r="H39" s="78">
        <v>95.111111111111114</v>
      </c>
      <c r="I39" s="79">
        <v>28.571428571428569</v>
      </c>
      <c r="J39" s="78">
        <v>89.324324324324323</v>
      </c>
      <c r="K39" s="79">
        <v>15.151515151515154</v>
      </c>
      <c r="L39" s="78">
        <v>14.8125</v>
      </c>
      <c r="M39" s="79">
        <v>11.111111111111111</v>
      </c>
      <c r="N39" s="78"/>
      <c r="O39" s="79"/>
      <c r="P39" s="78"/>
      <c r="Q39" s="79"/>
      <c r="R39" s="78"/>
      <c r="S39" s="79"/>
      <c r="T39" s="78"/>
      <c r="U39" s="79"/>
      <c r="V39" s="78">
        <v>288.78639697389701</v>
      </c>
      <c r="W39" s="79">
        <v>20.393804887969377</v>
      </c>
    </row>
    <row r="40" spans="1:23" ht="24" customHeight="1" x14ac:dyDescent="0.15">
      <c r="A40" s="64"/>
      <c r="B40" s="153"/>
      <c r="C40" s="8" t="s">
        <v>51</v>
      </c>
      <c r="D40" s="80"/>
      <c r="E40" s="81"/>
      <c r="F40" s="80">
        <v>29.846153846153847</v>
      </c>
      <c r="G40" s="81">
        <v>9.0909090909090917</v>
      </c>
      <c r="H40" s="80">
        <v>142.66666666666669</v>
      </c>
      <c r="I40" s="81">
        <v>42.857142857142861</v>
      </c>
      <c r="J40" s="80">
        <v>178.64864864864865</v>
      </c>
      <c r="K40" s="81">
        <v>30.303030303030308</v>
      </c>
      <c r="L40" s="80">
        <v>44.4375</v>
      </c>
      <c r="M40" s="81">
        <v>33.333333333333329</v>
      </c>
      <c r="N40" s="80">
        <v>5.333333333333333</v>
      </c>
      <c r="O40" s="81">
        <v>16.666666666666668</v>
      </c>
      <c r="P40" s="80"/>
      <c r="Q40" s="81"/>
      <c r="R40" s="80"/>
      <c r="S40" s="81"/>
      <c r="T40" s="80"/>
      <c r="U40" s="81"/>
      <c r="V40" s="80">
        <v>400.93230249480251</v>
      </c>
      <c r="W40" s="81">
        <v>28.313435937574255</v>
      </c>
    </row>
    <row r="41" spans="1:23" ht="24" customHeight="1" x14ac:dyDescent="0.15">
      <c r="A41" s="64"/>
      <c r="B41" s="165" t="s">
        <v>16</v>
      </c>
      <c r="C41" s="129"/>
      <c r="D41" s="82"/>
      <c r="E41" s="83"/>
      <c r="F41" s="82">
        <v>328.30769230769232</v>
      </c>
      <c r="G41" s="83">
        <v>100.00000000000001</v>
      </c>
      <c r="H41" s="82">
        <v>332.88888888888891</v>
      </c>
      <c r="I41" s="83">
        <v>100</v>
      </c>
      <c r="J41" s="82">
        <v>589.54054054054041</v>
      </c>
      <c r="K41" s="83">
        <v>100.00000000000001</v>
      </c>
      <c r="L41" s="82">
        <v>133.3125</v>
      </c>
      <c r="M41" s="83">
        <v>99.999999999999986</v>
      </c>
      <c r="N41" s="82">
        <v>31.999999999999996</v>
      </c>
      <c r="O41" s="83">
        <v>100.00000000000001</v>
      </c>
      <c r="P41" s="82"/>
      <c r="Q41" s="83"/>
      <c r="R41" s="82"/>
      <c r="S41" s="83"/>
      <c r="T41" s="82"/>
      <c r="U41" s="83"/>
      <c r="V41" s="82">
        <v>1416.0496217371217</v>
      </c>
      <c r="W41" s="83">
        <v>100</v>
      </c>
    </row>
    <row r="42" spans="1:23" ht="24" customHeight="1" x14ac:dyDescent="0.15">
      <c r="A42" s="154" t="s">
        <v>57</v>
      </c>
      <c r="B42" s="206"/>
      <c r="C42" s="6" t="s">
        <v>47</v>
      </c>
      <c r="D42" s="76">
        <v>207.83333333333334</v>
      </c>
      <c r="E42" s="77">
        <v>9.224737387187453</v>
      </c>
      <c r="F42" s="76">
        <v>417.78365384615387</v>
      </c>
      <c r="G42" s="77">
        <v>5.6516681107991236</v>
      </c>
      <c r="H42" s="76">
        <v>603.49646892655369</v>
      </c>
      <c r="I42" s="77">
        <v>9.7693634203893556</v>
      </c>
      <c r="J42" s="76">
        <v>2579.2068966262696</v>
      </c>
      <c r="K42" s="77">
        <v>21.974447164044385</v>
      </c>
      <c r="L42" s="76">
        <v>445.14536562803187</v>
      </c>
      <c r="M42" s="77">
        <v>12.513680727086159</v>
      </c>
      <c r="N42" s="76">
        <v>167.68525605977766</v>
      </c>
      <c r="O42" s="77">
        <v>16.14068049192737</v>
      </c>
      <c r="P42" s="76">
        <v>8.4375</v>
      </c>
      <c r="Q42" s="77">
        <v>11.344537815126051</v>
      </c>
      <c r="R42" s="76"/>
      <c r="S42" s="77"/>
      <c r="T42" s="76">
        <v>16</v>
      </c>
      <c r="U42" s="77">
        <v>61.53846153846154</v>
      </c>
      <c r="V42" s="76">
        <v>4445.5884744201194</v>
      </c>
      <c r="W42" s="77">
        <v>13.775842459618254</v>
      </c>
    </row>
    <row r="43" spans="1:23" ht="24" customHeight="1" x14ac:dyDescent="0.15">
      <c r="A43" s="156"/>
      <c r="B43" s="155"/>
      <c r="C43" s="7" t="s">
        <v>48</v>
      </c>
      <c r="D43" s="78"/>
      <c r="E43" s="79"/>
      <c r="F43" s="78">
        <v>1185.8474801061006</v>
      </c>
      <c r="G43" s="79">
        <v>16.041834872876862</v>
      </c>
      <c r="H43" s="78">
        <v>883.59227871939743</v>
      </c>
      <c r="I43" s="79">
        <v>14.303537022534426</v>
      </c>
      <c r="J43" s="78">
        <v>2404.7537554351666</v>
      </c>
      <c r="K43" s="79">
        <v>20.488133158479386</v>
      </c>
      <c r="L43" s="78">
        <v>875.99102146837845</v>
      </c>
      <c r="M43" s="79">
        <v>24.625375908348154</v>
      </c>
      <c r="N43" s="78">
        <v>298.09331146345909</v>
      </c>
      <c r="O43" s="79">
        <v>28.693213763511032</v>
      </c>
      <c r="P43" s="78">
        <v>20.09375</v>
      </c>
      <c r="Q43" s="79">
        <v>27.016806722689076</v>
      </c>
      <c r="R43" s="78">
        <v>7.2</v>
      </c>
      <c r="S43" s="79">
        <v>50</v>
      </c>
      <c r="T43" s="78"/>
      <c r="U43" s="79"/>
      <c r="V43" s="78">
        <v>5675.5715971925019</v>
      </c>
      <c r="W43" s="79">
        <v>17.587273460215268</v>
      </c>
    </row>
    <row r="44" spans="1:23" ht="24" customHeight="1" x14ac:dyDescent="0.15">
      <c r="A44" s="156"/>
      <c r="B44" s="155"/>
      <c r="C44" s="7" t="s">
        <v>49</v>
      </c>
      <c r="D44" s="78">
        <v>168.41666666666666</v>
      </c>
      <c r="E44" s="79">
        <v>7.4752182275484538</v>
      </c>
      <c r="F44" s="78">
        <v>888.6415119363395</v>
      </c>
      <c r="G44" s="79">
        <v>12.021310189393768</v>
      </c>
      <c r="H44" s="78">
        <v>1373.3818267419963</v>
      </c>
      <c r="I44" s="79">
        <v>22.232219857501178</v>
      </c>
      <c r="J44" s="78">
        <v>1708.2566248859644</v>
      </c>
      <c r="K44" s="79">
        <v>14.554084433973472</v>
      </c>
      <c r="L44" s="78">
        <v>658.3189966381625</v>
      </c>
      <c r="M44" s="79">
        <v>18.506300136098524</v>
      </c>
      <c r="N44" s="78">
        <v>210.8979405868416</v>
      </c>
      <c r="O44" s="79">
        <v>20.30015253221903</v>
      </c>
      <c r="P44" s="78">
        <v>11.65625</v>
      </c>
      <c r="Q44" s="79">
        <v>15.672268907563025</v>
      </c>
      <c r="R44" s="78">
        <v>3.6</v>
      </c>
      <c r="S44" s="79">
        <v>25</v>
      </c>
      <c r="T44" s="78">
        <v>5</v>
      </c>
      <c r="U44" s="79">
        <v>19.230769230769234</v>
      </c>
      <c r="V44" s="78">
        <v>5028.1698174559706</v>
      </c>
      <c r="W44" s="79">
        <v>15.581126247749713</v>
      </c>
    </row>
    <row r="45" spans="1:23" ht="24" customHeight="1" x14ac:dyDescent="0.15">
      <c r="A45" s="156"/>
      <c r="B45" s="155"/>
      <c r="C45" s="7" t="s">
        <v>50</v>
      </c>
      <c r="D45" s="78">
        <v>4.833333333333333</v>
      </c>
      <c r="E45" s="79">
        <v>0.21452877644621984</v>
      </c>
      <c r="F45" s="78">
        <v>828.24363395225475</v>
      </c>
      <c r="G45" s="79">
        <v>11.204263476770858</v>
      </c>
      <c r="H45" s="78">
        <v>492.65065913371006</v>
      </c>
      <c r="I45" s="79">
        <v>7.9749983242359397</v>
      </c>
      <c r="J45" s="78">
        <v>1198.4780597266601</v>
      </c>
      <c r="K45" s="79">
        <v>10.210849247952375</v>
      </c>
      <c r="L45" s="78">
        <v>516.77174054060151</v>
      </c>
      <c r="M45" s="79">
        <v>14.527201829411723</v>
      </c>
      <c r="N45" s="78">
        <v>113.03171131765991</v>
      </c>
      <c r="O45" s="79">
        <v>10.879959161011396</v>
      </c>
      <c r="P45" s="78">
        <v>2</v>
      </c>
      <c r="Q45" s="79">
        <v>2.6890756302521011</v>
      </c>
      <c r="R45" s="78">
        <v>3.6</v>
      </c>
      <c r="S45" s="79">
        <v>25</v>
      </c>
      <c r="T45" s="78">
        <v>2.5</v>
      </c>
      <c r="U45" s="79">
        <v>9.6153846153846168</v>
      </c>
      <c r="V45" s="78">
        <v>3162.1091380042199</v>
      </c>
      <c r="W45" s="79">
        <v>9.7986391623771354</v>
      </c>
    </row>
    <row r="46" spans="1:23" ht="24" customHeight="1" x14ac:dyDescent="0.15">
      <c r="A46" s="156"/>
      <c r="B46" s="155"/>
      <c r="C46" s="8" t="s">
        <v>51</v>
      </c>
      <c r="D46" s="80">
        <v>1871.9166666666665</v>
      </c>
      <c r="E46" s="81">
        <v>83.085515608817857</v>
      </c>
      <c r="F46" s="80">
        <v>4071.7021883289126</v>
      </c>
      <c r="G46" s="81">
        <v>55.080923350159381</v>
      </c>
      <c r="H46" s="80">
        <v>2824.3177966101694</v>
      </c>
      <c r="I46" s="81">
        <v>45.719881375339092</v>
      </c>
      <c r="J46" s="80">
        <v>3846.6051622731361</v>
      </c>
      <c r="K46" s="81">
        <v>32.77248599555039</v>
      </c>
      <c r="L46" s="80">
        <v>1061.042517937321</v>
      </c>
      <c r="M46" s="81">
        <v>29.827441399055431</v>
      </c>
      <c r="N46" s="80">
        <v>249.19008565700747</v>
      </c>
      <c r="O46" s="81">
        <v>23.985994051331172</v>
      </c>
      <c r="P46" s="80">
        <v>32.1875</v>
      </c>
      <c r="Q46" s="81">
        <v>43.27731092436975</v>
      </c>
      <c r="R46" s="80"/>
      <c r="S46" s="81"/>
      <c r="T46" s="80">
        <v>2.5</v>
      </c>
      <c r="U46" s="81">
        <v>9.6153846153846168</v>
      </c>
      <c r="V46" s="80">
        <v>13959.461917473214</v>
      </c>
      <c r="W46" s="81">
        <v>43.257118670039631</v>
      </c>
    </row>
    <row r="47" spans="1:23" ht="24" customHeight="1" x14ac:dyDescent="0.15">
      <c r="A47" s="128" t="s">
        <v>57</v>
      </c>
      <c r="B47" s="157"/>
      <c r="C47" s="158"/>
      <c r="D47" s="82">
        <v>2253</v>
      </c>
      <c r="E47" s="83">
        <v>99.999999999999986</v>
      </c>
      <c r="F47" s="82">
        <v>7392.2184681697618</v>
      </c>
      <c r="G47" s="83">
        <v>99.999999999999986</v>
      </c>
      <c r="H47" s="82">
        <v>6177.4390301318272</v>
      </c>
      <c r="I47" s="83">
        <v>100</v>
      </c>
      <c r="J47" s="82">
        <v>11737.300498947196</v>
      </c>
      <c r="K47" s="83">
        <v>100</v>
      </c>
      <c r="L47" s="82">
        <v>3557.2696422124955</v>
      </c>
      <c r="M47" s="83">
        <v>100</v>
      </c>
      <c r="N47" s="82">
        <v>1038.8983050847457</v>
      </c>
      <c r="O47" s="83">
        <v>100.00000000000001</v>
      </c>
      <c r="P47" s="82">
        <v>74.375</v>
      </c>
      <c r="Q47" s="83">
        <v>100</v>
      </c>
      <c r="R47" s="82">
        <v>14.4</v>
      </c>
      <c r="S47" s="83">
        <v>100</v>
      </c>
      <c r="T47" s="82">
        <v>26</v>
      </c>
      <c r="U47" s="83">
        <v>100</v>
      </c>
      <c r="V47" s="82">
        <v>32270.900944546025</v>
      </c>
      <c r="W47" s="83">
        <v>100</v>
      </c>
    </row>
    <row r="48" spans="1:23" ht="24" customHeight="1" x14ac:dyDescent="0.15">
      <c r="A48" s="147" t="s">
        <v>139</v>
      </c>
      <c r="B48" s="147" t="s">
        <v>58</v>
      </c>
      <c r="C48" s="6" t="s">
        <v>47</v>
      </c>
      <c r="D48" s="76">
        <v>1030.6315789473683</v>
      </c>
      <c r="E48" s="77">
        <v>20</v>
      </c>
      <c r="F48" s="76">
        <v>679.71428571428567</v>
      </c>
      <c r="G48" s="77">
        <v>9.0909090909090917</v>
      </c>
      <c r="H48" s="76">
        <v>757.38888888888891</v>
      </c>
      <c r="I48" s="77">
        <v>11.76470588235294</v>
      </c>
      <c r="J48" s="76">
        <v>3030</v>
      </c>
      <c r="K48" s="77">
        <v>21.739130434782609</v>
      </c>
      <c r="L48" s="76">
        <v>583.69230769230774</v>
      </c>
      <c r="M48" s="77">
        <v>21.212121212121215</v>
      </c>
      <c r="N48" s="76">
        <v>261.10344827586209</v>
      </c>
      <c r="O48" s="77">
        <v>21.621621621621621</v>
      </c>
      <c r="P48" s="76">
        <v>46.428571428571431</v>
      </c>
      <c r="Q48" s="77">
        <v>23.80952380952381</v>
      </c>
      <c r="R48" s="76">
        <v>5.1578947368421053</v>
      </c>
      <c r="S48" s="77">
        <v>14.285714285714285</v>
      </c>
      <c r="T48" s="76">
        <v>26.400000000000002</v>
      </c>
      <c r="U48" s="77">
        <v>75</v>
      </c>
      <c r="V48" s="76">
        <v>6420.5169756841269</v>
      </c>
      <c r="W48" s="77">
        <v>17.244888047914916</v>
      </c>
    </row>
    <row r="49" spans="1:23" ht="24" customHeight="1" x14ac:dyDescent="0.15">
      <c r="A49" s="151"/>
      <c r="B49" s="151"/>
      <c r="C49" s="7" t="s">
        <v>48</v>
      </c>
      <c r="D49" s="78">
        <v>1545.9473684210525</v>
      </c>
      <c r="E49" s="79">
        <v>30</v>
      </c>
      <c r="F49" s="78">
        <v>1359.4285714285713</v>
      </c>
      <c r="G49" s="79">
        <v>18.181818181818183</v>
      </c>
      <c r="H49" s="78">
        <v>1136.0833333333335</v>
      </c>
      <c r="I49" s="79">
        <v>17.647058823529409</v>
      </c>
      <c r="J49" s="78">
        <v>2727</v>
      </c>
      <c r="K49" s="79">
        <v>19.565217391304348</v>
      </c>
      <c r="L49" s="78">
        <v>416.92307692307691</v>
      </c>
      <c r="M49" s="79">
        <v>15.151515151515152</v>
      </c>
      <c r="N49" s="78">
        <v>228.46551724137933</v>
      </c>
      <c r="O49" s="79">
        <v>18.918918918918919</v>
      </c>
      <c r="P49" s="78">
        <v>27.857142857142861</v>
      </c>
      <c r="Q49" s="79">
        <v>14.285714285714288</v>
      </c>
      <c r="R49" s="78">
        <v>5.1578947368421053</v>
      </c>
      <c r="S49" s="79">
        <v>14.285714285714285</v>
      </c>
      <c r="T49" s="78"/>
      <c r="U49" s="79"/>
      <c r="V49" s="78">
        <v>7446.8629049414003</v>
      </c>
      <c r="W49" s="79">
        <v>20.001554016637627</v>
      </c>
    </row>
    <row r="50" spans="1:23" ht="24" customHeight="1" x14ac:dyDescent="0.15">
      <c r="A50" s="151"/>
      <c r="B50" s="151"/>
      <c r="C50" s="7" t="s">
        <v>49</v>
      </c>
      <c r="D50" s="78"/>
      <c r="E50" s="79"/>
      <c r="F50" s="78">
        <v>679.71428571428567</v>
      </c>
      <c r="G50" s="79">
        <v>9.0909090909090917</v>
      </c>
      <c r="H50" s="78">
        <v>378.69444444444446</v>
      </c>
      <c r="I50" s="79">
        <v>5.8823529411764701</v>
      </c>
      <c r="J50" s="78">
        <v>2424</v>
      </c>
      <c r="K50" s="79">
        <v>17.391304347826086</v>
      </c>
      <c r="L50" s="78">
        <v>500.30769230769232</v>
      </c>
      <c r="M50" s="79">
        <v>18.181818181818183</v>
      </c>
      <c r="N50" s="78">
        <v>195.82758620689657</v>
      </c>
      <c r="O50" s="79">
        <v>16.216216216216218</v>
      </c>
      <c r="P50" s="78">
        <v>46.428571428571431</v>
      </c>
      <c r="Q50" s="79">
        <v>23.80952380952381</v>
      </c>
      <c r="R50" s="78"/>
      <c r="S50" s="79"/>
      <c r="T50" s="78"/>
      <c r="U50" s="79"/>
      <c r="V50" s="78">
        <v>4224.9725801018903</v>
      </c>
      <c r="W50" s="79">
        <v>11.347868002732591</v>
      </c>
    </row>
    <row r="51" spans="1:23" ht="24" customHeight="1" x14ac:dyDescent="0.15">
      <c r="A51" s="151"/>
      <c r="B51" s="151"/>
      <c r="C51" s="7" t="s">
        <v>50</v>
      </c>
      <c r="D51" s="78">
        <v>515.31578947368416</v>
      </c>
      <c r="E51" s="79">
        <v>10</v>
      </c>
      <c r="F51" s="78">
        <v>679.71428571428567</v>
      </c>
      <c r="G51" s="79">
        <v>9.0909090909090917</v>
      </c>
      <c r="H51" s="78">
        <v>1514.7777777777778</v>
      </c>
      <c r="I51" s="79">
        <v>23.52941176470588</v>
      </c>
      <c r="J51" s="78">
        <v>1515</v>
      </c>
      <c r="K51" s="79">
        <v>10.869565217391305</v>
      </c>
      <c r="L51" s="78">
        <v>333.53846153846155</v>
      </c>
      <c r="M51" s="79">
        <v>12.121212121212121</v>
      </c>
      <c r="N51" s="78">
        <v>163.18965517241381</v>
      </c>
      <c r="O51" s="79">
        <v>13.513513513513514</v>
      </c>
      <c r="P51" s="78">
        <v>9.2857142857142865</v>
      </c>
      <c r="Q51" s="79">
        <v>4.7619047619047628</v>
      </c>
      <c r="R51" s="78">
        <v>10.315789473684211</v>
      </c>
      <c r="S51" s="79">
        <v>28.571428571428569</v>
      </c>
      <c r="T51" s="78"/>
      <c r="U51" s="79"/>
      <c r="V51" s="78">
        <v>4741.1374734360224</v>
      </c>
      <c r="W51" s="79">
        <v>12.734237018424292</v>
      </c>
    </row>
    <row r="52" spans="1:23" ht="24" customHeight="1" x14ac:dyDescent="0.15">
      <c r="A52" s="151"/>
      <c r="B52" s="151"/>
      <c r="C52" s="8" t="s">
        <v>51</v>
      </c>
      <c r="D52" s="80">
        <v>2061.2631578947367</v>
      </c>
      <c r="E52" s="81">
        <v>40</v>
      </c>
      <c r="F52" s="80">
        <v>4078.2857142857138</v>
      </c>
      <c r="G52" s="81">
        <v>54.54545454545454</v>
      </c>
      <c r="H52" s="80">
        <v>2650.8611111111113</v>
      </c>
      <c r="I52" s="81">
        <v>41.17647058823529</v>
      </c>
      <c r="J52" s="80">
        <v>4242</v>
      </c>
      <c r="K52" s="81">
        <v>30.434782608695656</v>
      </c>
      <c r="L52" s="80">
        <v>917.23076923076928</v>
      </c>
      <c r="M52" s="81">
        <v>33.333333333333336</v>
      </c>
      <c r="N52" s="80">
        <v>359.01724137931035</v>
      </c>
      <c r="O52" s="81">
        <v>29.72972972972973</v>
      </c>
      <c r="P52" s="80">
        <v>65</v>
      </c>
      <c r="Q52" s="81">
        <v>33.333333333333329</v>
      </c>
      <c r="R52" s="80">
        <v>15.473684210526315</v>
      </c>
      <c r="S52" s="81">
        <v>42.857142857142847</v>
      </c>
      <c r="T52" s="80">
        <v>8.8000000000000007</v>
      </c>
      <c r="U52" s="81">
        <v>25</v>
      </c>
      <c r="V52" s="80">
        <v>14397.931678112167</v>
      </c>
      <c r="W52" s="81">
        <v>38.671452914290576</v>
      </c>
    </row>
    <row r="53" spans="1:23" ht="24" customHeight="1" x14ac:dyDescent="0.15">
      <c r="A53" s="207"/>
      <c r="B53" s="128" t="s">
        <v>16</v>
      </c>
      <c r="C53" s="129"/>
      <c r="D53" s="82">
        <v>5153.1578947368416</v>
      </c>
      <c r="E53" s="83">
        <v>100</v>
      </c>
      <c r="F53" s="82">
        <v>7476.8571428571422</v>
      </c>
      <c r="G53" s="83">
        <v>100</v>
      </c>
      <c r="H53" s="82">
        <v>6437.8055555555566</v>
      </c>
      <c r="I53" s="83">
        <v>99.999999999999986</v>
      </c>
      <c r="J53" s="82">
        <v>13938</v>
      </c>
      <c r="K53" s="83">
        <v>100</v>
      </c>
      <c r="L53" s="82">
        <v>2751.6923076923076</v>
      </c>
      <c r="M53" s="83">
        <v>100</v>
      </c>
      <c r="N53" s="82">
        <v>1207.6034482758621</v>
      </c>
      <c r="O53" s="83">
        <v>100</v>
      </c>
      <c r="P53" s="82">
        <v>195</v>
      </c>
      <c r="Q53" s="83">
        <v>100</v>
      </c>
      <c r="R53" s="82">
        <v>36.10526315789474</v>
      </c>
      <c r="S53" s="83">
        <v>99.999999999999986</v>
      </c>
      <c r="T53" s="82">
        <v>35.200000000000003</v>
      </c>
      <c r="U53" s="83">
        <v>100</v>
      </c>
      <c r="V53" s="82">
        <v>37231.421612275604</v>
      </c>
      <c r="W53" s="83">
        <v>100</v>
      </c>
    </row>
    <row r="54" spans="1:23" ht="24" customHeight="1" x14ac:dyDescent="0.15">
      <c r="A54" s="147" t="s">
        <v>139</v>
      </c>
      <c r="B54" s="147" t="s">
        <v>140</v>
      </c>
      <c r="C54" s="6" t="s">
        <v>47</v>
      </c>
      <c r="D54" s="76">
        <v>950.18181818181813</v>
      </c>
      <c r="E54" s="77">
        <v>40</v>
      </c>
      <c r="F54" s="76">
        <v>163.48275862068965</v>
      </c>
      <c r="G54" s="77">
        <v>7.6923076923076916</v>
      </c>
      <c r="H54" s="76">
        <v>134.46511627906978</v>
      </c>
      <c r="I54" s="77">
        <v>12.5</v>
      </c>
      <c r="J54" s="76">
        <v>147.6</v>
      </c>
      <c r="K54" s="77">
        <v>20</v>
      </c>
      <c r="L54" s="76">
        <v>27.705882352941174</v>
      </c>
      <c r="M54" s="77">
        <v>37.5</v>
      </c>
      <c r="N54" s="76"/>
      <c r="O54" s="77"/>
      <c r="P54" s="76"/>
      <c r="Q54" s="77"/>
      <c r="R54" s="76">
        <v>2</v>
      </c>
      <c r="S54" s="77">
        <v>100</v>
      </c>
      <c r="T54" s="76"/>
      <c r="U54" s="77"/>
      <c r="V54" s="76">
        <v>1425.4355754345186</v>
      </c>
      <c r="W54" s="77">
        <v>22.144544384373464</v>
      </c>
    </row>
    <row r="55" spans="1:23" ht="24" customHeight="1" x14ac:dyDescent="0.15">
      <c r="A55" s="151"/>
      <c r="B55" s="161"/>
      <c r="C55" s="7" t="s">
        <v>48</v>
      </c>
      <c r="D55" s="78">
        <v>475.09090909090907</v>
      </c>
      <c r="E55" s="79">
        <v>20</v>
      </c>
      <c r="F55" s="78"/>
      <c r="G55" s="79"/>
      <c r="H55" s="78">
        <v>134.46511627906978</v>
      </c>
      <c r="I55" s="79">
        <v>12.5</v>
      </c>
      <c r="J55" s="78">
        <v>73.8</v>
      </c>
      <c r="K55" s="79">
        <v>10</v>
      </c>
      <c r="L55" s="78">
        <v>27.705882352941174</v>
      </c>
      <c r="M55" s="79">
        <v>37.5</v>
      </c>
      <c r="N55" s="78">
        <v>4.7826086956521738</v>
      </c>
      <c r="O55" s="79">
        <v>11.111111111111112</v>
      </c>
      <c r="P55" s="78"/>
      <c r="Q55" s="79"/>
      <c r="R55" s="78"/>
      <c r="S55" s="79"/>
      <c r="T55" s="78"/>
      <c r="U55" s="79"/>
      <c r="V55" s="78">
        <v>715.8445164185722</v>
      </c>
      <c r="W55" s="79">
        <v>11.120846805938049</v>
      </c>
    </row>
    <row r="56" spans="1:23" ht="24" customHeight="1" x14ac:dyDescent="0.15">
      <c r="A56" s="151"/>
      <c r="B56" s="161"/>
      <c r="C56" s="7" t="s">
        <v>49</v>
      </c>
      <c r="D56" s="78"/>
      <c r="E56" s="79"/>
      <c r="F56" s="78">
        <v>817.41379310344826</v>
      </c>
      <c r="G56" s="79">
        <v>38.46153846153846</v>
      </c>
      <c r="H56" s="78">
        <v>67.232558139534888</v>
      </c>
      <c r="I56" s="79">
        <v>6.25</v>
      </c>
      <c r="J56" s="78">
        <v>73.8</v>
      </c>
      <c r="K56" s="79">
        <v>10</v>
      </c>
      <c r="L56" s="78"/>
      <c r="M56" s="79"/>
      <c r="N56" s="78">
        <v>4.7826086956521738</v>
      </c>
      <c r="O56" s="79">
        <v>11.111111111111112</v>
      </c>
      <c r="P56" s="78"/>
      <c r="Q56" s="79"/>
      <c r="R56" s="78"/>
      <c r="S56" s="79"/>
      <c r="T56" s="78"/>
      <c r="U56" s="79"/>
      <c r="V56" s="78">
        <v>963.22895993863528</v>
      </c>
      <c r="W56" s="79">
        <v>14.964034028106003</v>
      </c>
    </row>
    <row r="57" spans="1:23" ht="24" customHeight="1" x14ac:dyDescent="0.15">
      <c r="A57" s="151"/>
      <c r="B57" s="161"/>
      <c r="C57" s="7" t="s">
        <v>50</v>
      </c>
      <c r="D57" s="78"/>
      <c r="E57" s="79"/>
      <c r="F57" s="78"/>
      <c r="G57" s="79"/>
      <c r="H57" s="78">
        <v>201.69767441860466</v>
      </c>
      <c r="I57" s="79">
        <v>18.75</v>
      </c>
      <c r="J57" s="78">
        <v>221.39999999999998</v>
      </c>
      <c r="K57" s="79">
        <v>30</v>
      </c>
      <c r="L57" s="78"/>
      <c r="M57" s="79"/>
      <c r="N57" s="78">
        <v>4.7826086956521738</v>
      </c>
      <c r="O57" s="79">
        <v>11.111111111111112</v>
      </c>
      <c r="P57" s="78">
        <v>3.5833333333333335</v>
      </c>
      <c r="Q57" s="79">
        <v>100</v>
      </c>
      <c r="R57" s="78"/>
      <c r="S57" s="79"/>
      <c r="T57" s="78"/>
      <c r="U57" s="79"/>
      <c r="V57" s="78">
        <v>431.46361644759014</v>
      </c>
      <c r="W57" s="79">
        <v>6.7029091804120364</v>
      </c>
    </row>
    <row r="58" spans="1:23" ht="24" customHeight="1" x14ac:dyDescent="0.15">
      <c r="A58" s="151"/>
      <c r="B58" s="161"/>
      <c r="C58" s="8" t="s">
        <v>51</v>
      </c>
      <c r="D58" s="80">
        <v>950.18181818181813</v>
      </c>
      <c r="E58" s="81">
        <v>40</v>
      </c>
      <c r="F58" s="80">
        <v>1144.3793103448274</v>
      </c>
      <c r="G58" s="81">
        <v>53.846153846153832</v>
      </c>
      <c r="H58" s="80">
        <v>537.8604651162791</v>
      </c>
      <c r="I58" s="81">
        <v>50</v>
      </c>
      <c r="J58" s="80">
        <v>221.39999999999998</v>
      </c>
      <c r="K58" s="81">
        <v>30</v>
      </c>
      <c r="L58" s="80">
        <v>18.470588235294116</v>
      </c>
      <c r="M58" s="81">
        <v>25</v>
      </c>
      <c r="N58" s="80">
        <v>28.695652173913043</v>
      </c>
      <c r="O58" s="81">
        <v>66.666666666666671</v>
      </c>
      <c r="P58" s="80"/>
      <c r="Q58" s="81"/>
      <c r="R58" s="80"/>
      <c r="S58" s="81"/>
      <c r="T58" s="80"/>
      <c r="U58" s="81"/>
      <c r="V58" s="80">
        <v>2900.9878340521318</v>
      </c>
      <c r="W58" s="81">
        <v>45.067665601170461</v>
      </c>
    </row>
    <row r="59" spans="1:23" ht="24" customHeight="1" x14ac:dyDescent="0.15">
      <c r="A59" s="151"/>
      <c r="B59" s="128" t="s">
        <v>16</v>
      </c>
      <c r="C59" s="129"/>
      <c r="D59" s="82">
        <v>2375.4545454545455</v>
      </c>
      <c r="E59" s="83">
        <v>100</v>
      </c>
      <c r="F59" s="82">
        <v>2125.2758620689656</v>
      </c>
      <c r="G59" s="83">
        <v>99.999999999999986</v>
      </c>
      <c r="H59" s="82">
        <v>1075.7209302325582</v>
      </c>
      <c r="I59" s="83">
        <v>100</v>
      </c>
      <c r="J59" s="82">
        <v>737.99999999999989</v>
      </c>
      <c r="K59" s="83">
        <v>100</v>
      </c>
      <c r="L59" s="82">
        <v>73.882352941176464</v>
      </c>
      <c r="M59" s="83">
        <v>100</v>
      </c>
      <c r="N59" s="82">
        <v>43.043478260869563</v>
      </c>
      <c r="O59" s="83">
        <v>100</v>
      </c>
      <c r="P59" s="82">
        <v>3.5833333333333335</v>
      </c>
      <c r="Q59" s="83">
        <v>100</v>
      </c>
      <c r="R59" s="82">
        <v>2</v>
      </c>
      <c r="S59" s="83">
        <v>100</v>
      </c>
      <c r="T59" s="82"/>
      <c r="U59" s="83"/>
      <c r="V59" s="82">
        <v>6436.9605022914475</v>
      </c>
      <c r="W59" s="83">
        <v>100.00000000000001</v>
      </c>
    </row>
    <row r="60" spans="1:23" ht="24" customHeight="1" x14ac:dyDescent="0.15">
      <c r="A60" s="65"/>
      <c r="B60" s="208" t="s">
        <v>141</v>
      </c>
      <c r="C60" s="6" t="s">
        <v>47</v>
      </c>
      <c r="D60" s="76">
        <v>1980.8133971291863</v>
      </c>
      <c r="E60" s="77">
        <v>26.310471057782749</v>
      </c>
      <c r="F60" s="76">
        <v>843.19704433497532</v>
      </c>
      <c r="G60" s="77">
        <v>8.781351434128192</v>
      </c>
      <c r="H60" s="76">
        <v>891.85400516795869</v>
      </c>
      <c r="I60" s="77">
        <v>11.869978855533505</v>
      </c>
      <c r="J60" s="76">
        <v>3177.6</v>
      </c>
      <c r="K60" s="77">
        <v>21.651676206050695</v>
      </c>
      <c r="L60" s="76">
        <v>611.39819004524895</v>
      </c>
      <c r="M60" s="77">
        <v>21.638012209104946</v>
      </c>
      <c r="N60" s="76">
        <v>261.10344827586209</v>
      </c>
      <c r="O60" s="77">
        <v>20.877470910107689</v>
      </c>
      <c r="P60" s="76">
        <v>46.428571428571431</v>
      </c>
      <c r="Q60" s="77">
        <v>23.379893291769076</v>
      </c>
      <c r="R60" s="76">
        <v>7.1578947368421053</v>
      </c>
      <c r="S60" s="77">
        <v>18.784530386740332</v>
      </c>
      <c r="T60" s="76">
        <v>26.400000000000002</v>
      </c>
      <c r="U60" s="77">
        <v>75</v>
      </c>
      <c r="V60" s="76">
        <v>7845.9525511186457</v>
      </c>
      <c r="W60" s="77">
        <v>17.967124430060728</v>
      </c>
    </row>
    <row r="61" spans="1:23" ht="24" customHeight="1" x14ac:dyDescent="0.15">
      <c r="A61" s="66"/>
      <c r="B61" s="209"/>
      <c r="C61" s="7" t="s">
        <v>48</v>
      </c>
      <c r="D61" s="78">
        <v>2021.0382775119615</v>
      </c>
      <c r="E61" s="79">
        <v>26.844764471108622</v>
      </c>
      <c r="F61" s="78">
        <v>1359.4285714285713</v>
      </c>
      <c r="G61" s="79">
        <v>14.157568643666508</v>
      </c>
      <c r="H61" s="78">
        <v>1270.5484496124031</v>
      </c>
      <c r="I61" s="79">
        <v>16.910148011265473</v>
      </c>
      <c r="J61" s="78">
        <v>2800.8</v>
      </c>
      <c r="K61" s="79">
        <v>19.084219133278822</v>
      </c>
      <c r="L61" s="78">
        <v>444.62895927601807</v>
      </c>
      <c r="M61" s="79">
        <v>15.73587721714399</v>
      </c>
      <c r="N61" s="78">
        <v>233.24812593703152</v>
      </c>
      <c r="O61" s="79">
        <v>18.650197828650001</v>
      </c>
      <c r="P61" s="78">
        <v>27.857142857142861</v>
      </c>
      <c r="Q61" s="79">
        <v>14.027935975061448</v>
      </c>
      <c r="R61" s="78">
        <v>5.1578947368421053</v>
      </c>
      <c r="S61" s="79">
        <v>13.535911602209943</v>
      </c>
      <c r="T61" s="78"/>
      <c r="U61" s="79"/>
      <c r="V61" s="78">
        <v>8162.7074213599717</v>
      </c>
      <c r="W61" s="79">
        <v>18.692488766688307</v>
      </c>
    </row>
    <row r="62" spans="1:23" ht="24" customHeight="1" x14ac:dyDescent="0.15">
      <c r="A62" s="66"/>
      <c r="B62" s="209"/>
      <c r="C62" s="7" t="s">
        <v>49</v>
      </c>
      <c r="D62" s="78"/>
      <c r="E62" s="79"/>
      <c r="F62" s="78">
        <v>1497.1280788177339</v>
      </c>
      <c r="G62" s="79">
        <v>15.591619883307947</v>
      </c>
      <c r="H62" s="78">
        <v>445.92700258397934</v>
      </c>
      <c r="I62" s="79">
        <v>5.9349894277667525</v>
      </c>
      <c r="J62" s="78">
        <v>2497.8000000000002</v>
      </c>
      <c r="K62" s="79">
        <v>17.019623875715457</v>
      </c>
      <c r="L62" s="78">
        <v>500.30769230769232</v>
      </c>
      <c r="M62" s="79">
        <v>17.706404975882855</v>
      </c>
      <c r="N62" s="78">
        <v>200.61019490254876</v>
      </c>
      <c r="O62" s="79">
        <v>16.040513964886539</v>
      </c>
      <c r="P62" s="78">
        <v>46.428571428571431</v>
      </c>
      <c r="Q62" s="79">
        <v>23.379893291769076</v>
      </c>
      <c r="R62" s="78"/>
      <c r="S62" s="79"/>
      <c r="T62" s="78"/>
      <c r="U62" s="79"/>
      <c r="V62" s="78">
        <v>5188.2015400405262</v>
      </c>
      <c r="W62" s="79">
        <v>11.880910830240783</v>
      </c>
    </row>
    <row r="63" spans="1:23" ht="24" customHeight="1" x14ac:dyDescent="0.15">
      <c r="A63" s="66"/>
      <c r="B63" s="209"/>
      <c r="C63" s="7" t="s">
        <v>50</v>
      </c>
      <c r="D63" s="78">
        <v>515.31578947368416</v>
      </c>
      <c r="E63" s="79">
        <v>6.8447644711086264</v>
      </c>
      <c r="F63" s="78">
        <v>679.71428571428567</v>
      </c>
      <c r="G63" s="79">
        <v>7.078784321833254</v>
      </c>
      <c r="H63" s="78">
        <v>1716.4754521963825</v>
      </c>
      <c r="I63" s="79">
        <v>22.845137439032221</v>
      </c>
      <c r="J63" s="78">
        <v>1736.4</v>
      </c>
      <c r="K63" s="79">
        <v>11.831561733442356</v>
      </c>
      <c r="L63" s="78">
        <v>333.53846153846155</v>
      </c>
      <c r="M63" s="79">
        <v>11.804269983921904</v>
      </c>
      <c r="N63" s="78">
        <v>167.97226386806599</v>
      </c>
      <c r="O63" s="79">
        <v>13.430830101123076</v>
      </c>
      <c r="P63" s="78">
        <v>12.86904761904762</v>
      </c>
      <c r="Q63" s="79">
        <v>6.480426832923686</v>
      </c>
      <c r="R63" s="78">
        <v>10.315789473684211</v>
      </c>
      <c r="S63" s="79">
        <v>27.071823204419886</v>
      </c>
      <c r="T63" s="78"/>
      <c r="U63" s="79"/>
      <c r="V63" s="78">
        <v>5172.601089883613</v>
      </c>
      <c r="W63" s="79">
        <v>11.845186011959253</v>
      </c>
    </row>
    <row r="64" spans="1:23" ht="24" customHeight="1" x14ac:dyDescent="0.15">
      <c r="A64" s="66"/>
      <c r="B64" s="209"/>
      <c r="C64" s="8" t="s">
        <v>51</v>
      </c>
      <c r="D64" s="80">
        <v>3011.4449760765547</v>
      </c>
      <c r="E64" s="81">
        <v>40</v>
      </c>
      <c r="F64" s="80">
        <v>5222.6650246305417</v>
      </c>
      <c r="G64" s="81">
        <v>54.390675717064099</v>
      </c>
      <c r="H64" s="80">
        <v>3188.7215762273904</v>
      </c>
      <c r="I64" s="81">
        <v>42.439746266402054</v>
      </c>
      <c r="J64" s="80">
        <v>4463.3999999999996</v>
      </c>
      <c r="K64" s="81">
        <v>30.41291905151267</v>
      </c>
      <c r="L64" s="80">
        <v>935.70135746606343</v>
      </c>
      <c r="M64" s="81">
        <v>33.11543561394631</v>
      </c>
      <c r="N64" s="80">
        <v>387.71289355322341</v>
      </c>
      <c r="O64" s="81">
        <v>31.000987195232689</v>
      </c>
      <c r="P64" s="80">
        <v>65</v>
      </c>
      <c r="Q64" s="81">
        <v>32.731850608476712</v>
      </c>
      <c r="R64" s="80">
        <v>15.473684210526315</v>
      </c>
      <c r="S64" s="81">
        <v>40.607734806629828</v>
      </c>
      <c r="T64" s="80">
        <v>8.8000000000000007</v>
      </c>
      <c r="U64" s="81">
        <v>25</v>
      </c>
      <c r="V64" s="80">
        <v>17298.919512164299</v>
      </c>
      <c r="W64" s="81">
        <v>39.614289961050936</v>
      </c>
    </row>
    <row r="65" spans="1:23" ht="24" customHeight="1" x14ac:dyDescent="0.15">
      <c r="A65" s="128" t="s">
        <v>57</v>
      </c>
      <c r="B65" s="157"/>
      <c r="C65" s="158"/>
      <c r="D65" s="82">
        <v>7528.6124401913867</v>
      </c>
      <c r="E65" s="83">
        <v>100</v>
      </c>
      <c r="F65" s="82">
        <v>9602.1330049261087</v>
      </c>
      <c r="G65" s="83">
        <v>100</v>
      </c>
      <c r="H65" s="82">
        <v>7513.5264857881139</v>
      </c>
      <c r="I65" s="83">
        <v>100</v>
      </c>
      <c r="J65" s="82">
        <v>14676</v>
      </c>
      <c r="K65" s="83">
        <v>100</v>
      </c>
      <c r="L65" s="82">
        <v>2825.5746606334842</v>
      </c>
      <c r="M65" s="83">
        <v>100</v>
      </c>
      <c r="N65" s="82">
        <v>1250.6469265367318</v>
      </c>
      <c r="O65" s="83">
        <v>100</v>
      </c>
      <c r="P65" s="82">
        <v>198.58333333333334</v>
      </c>
      <c r="Q65" s="83">
        <v>100</v>
      </c>
      <c r="R65" s="82">
        <v>38.10526315789474</v>
      </c>
      <c r="S65" s="83">
        <v>100</v>
      </c>
      <c r="T65" s="82">
        <v>35.200000000000003</v>
      </c>
      <c r="U65" s="83">
        <v>100</v>
      </c>
      <c r="V65" s="82">
        <v>43668.382114567052</v>
      </c>
      <c r="W65" s="83">
        <v>100</v>
      </c>
    </row>
    <row r="66" spans="1:23" ht="24" customHeight="1" x14ac:dyDescent="0.15">
      <c r="A66" s="147" t="s">
        <v>142</v>
      </c>
      <c r="B66" s="147" t="s">
        <v>59</v>
      </c>
      <c r="C66" s="6" t="s">
        <v>47</v>
      </c>
      <c r="D66" s="76"/>
      <c r="E66" s="77"/>
      <c r="F66" s="76"/>
      <c r="G66" s="77"/>
      <c r="H66" s="76"/>
      <c r="I66" s="77"/>
      <c r="J66" s="76">
        <v>86.872340425531917</v>
      </c>
      <c r="K66" s="77">
        <v>7.6923076923076925</v>
      </c>
      <c r="L66" s="76"/>
      <c r="M66" s="77"/>
      <c r="N66" s="76">
        <v>5.25</v>
      </c>
      <c r="O66" s="77">
        <v>12.5</v>
      </c>
      <c r="P66" s="76"/>
      <c r="Q66" s="77"/>
      <c r="R66" s="76"/>
      <c r="S66" s="77"/>
      <c r="T66" s="76"/>
      <c r="U66" s="77"/>
      <c r="V66" s="76">
        <v>92.122340425531917</v>
      </c>
      <c r="W66" s="77">
        <v>1.5822123349745802</v>
      </c>
    </row>
    <row r="67" spans="1:23" ht="24" customHeight="1" x14ac:dyDescent="0.15">
      <c r="A67" s="151"/>
      <c r="B67" s="151"/>
      <c r="C67" s="7" t="s">
        <v>48</v>
      </c>
      <c r="D67" s="78">
        <v>151.6</v>
      </c>
      <c r="E67" s="79">
        <v>11.111111111111111</v>
      </c>
      <c r="F67" s="78">
        <v>167.78048780487805</v>
      </c>
      <c r="G67" s="79">
        <v>9.0909090909090917</v>
      </c>
      <c r="H67" s="78">
        <v>306.85714285714283</v>
      </c>
      <c r="I67" s="79">
        <v>22.499999999999996</v>
      </c>
      <c r="J67" s="78">
        <v>144.78723404255319</v>
      </c>
      <c r="K67" s="79">
        <v>12.820512820512823</v>
      </c>
      <c r="L67" s="78"/>
      <c r="M67" s="79"/>
      <c r="N67" s="78">
        <v>2.625</v>
      </c>
      <c r="O67" s="79">
        <v>6.25</v>
      </c>
      <c r="P67" s="78"/>
      <c r="Q67" s="79"/>
      <c r="R67" s="78"/>
      <c r="S67" s="79"/>
      <c r="T67" s="78"/>
      <c r="U67" s="79"/>
      <c r="V67" s="78">
        <v>773.64986470457404</v>
      </c>
      <c r="W67" s="79">
        <v>13.287529965399534</v>
      </c>
    </row>
    <row r="68" spans="1:23" ht="24" customHeight="1" x14ac:dyDescent="0.15">
      <c r="A68" s="151"/>
      <c r="B68" s="151"/>
      <c r="C68" s="7" t="s">
        <v>49</v>
      </c>
      <c r="D68" s="78">
        <v>303.2</v>
      </c>
      <c r="E68" s="79">
        <v>22.222222222222221</v>
      </c>
      <c r="F68" s="78">
        <v>503.34146341463418</v>
      </c>
      <c r="G68" s="79">
        <v>27.272727272727277</v>
      </c>
      <c r="H68" s="78">
        <v>272.76190476190476</v>
      </c>
      <c r="I68" s="79">
        <v>20</v>
      </c>
      <c r="J68" s="78">
        <v>347.48936170212767</v>
      </c>
      <c r="K68" s="79">
        <v>30.76923076923077</v>
      </c>
      <c r="L68" s="78">
        <v>37.839999999999996</v>
      </c>
      <c r="M68" s="79">
        <v>52.380952380952387</v>
      </c>
      <c r="N68" s="78">
        <v>18.375</v>
      </c>
      <c r="O68" s="79">
        <v>43.75</v>
      </c>
      <c r="P68" s="78"/>
      <c r="Q68" s="79"/>
      <c r="R68" s="78"/>
      <c r="S68" s="79"/>
      <c r="T68" s="78"/>
      <c r="U68" s="79"/>
      <c r="V68" s="78">
        <v>1483.0077298786666</v>
      </c>
      <c r="W68" s="79">
        <v>25.470837065558939</v>
      </c>
    </row>
    <row r="69" spans="1:23" ht="24" customHeight="1" x14ac:dyDescent="0.15">
      <c r="A69" s="151"/>
      <c r="B69" s="151"/>
      <c r="C69" s="7" t="s">
        <v>50</v>
      </c>
      <c r="D69" s="78">
        <v>151.6</v>
      </c>
      <c r="E69" s="79">
        <v>11.111111111111111</v>
      </c>
      <c r="F69" s="78">
        <v>391.48780487804879</v>
      </c>
      <c r="G69" s="79">
        <v>21.212121212121211</v>
      </c>
      <c r="H69" s="78">
        <v>204.57142857142856</v>
      </c>
      <c r="I69" s="79">
        <v>15</v>
      </c>
      <c r="J69" s="78">
        <v>144.78723404255319</v>
      </c>
      <c r="K69" s="79">
        <v>12.820512820512823</v>
      </c>
      <c r="L69" s="78">
        <v>13.76</v>
      </c>
      <c r="M69" s="79">
        <v>19.047619047619051</v>
      </c>
      <c r="N69" s="78">
        <v>5.25</v>
      </c>
      <c r="O69" s="79">
        <v>12.5</v>
      </c>
      <c r="P69" s="78"/>
      <c r="Q69" s="79"/>
      <c r="R69" s="78"/>
      <c r="S69" s="79"/>
      <c r="T69" s="78"/>
      <c r="U69" s="79"/>
      <c r="V69" s="78">
        <v>911.45646749203058</v>
      </c>
      <c r="W69" s="79">
        <v>15.654375029952691</v>
      </c>
    </row>
    <row r="70" spans="1:23" ht="24" customHeight="1" x14ac:dyDescent="0.15">
      <c r="A70" s="151"/>
      <c r="B70" s="151"/>
      <c r="C70" s="8" t="s">
        <v>51</v>
      </c>
      <c r="D70" s="80">
        <v>758</v>
      </c>
      <c r="E70" s="81">
        <v>55.55555555555555</v>
      </c>
      <c r="F70" s="80">
        <v>782.97560975609758</v>
      </c>
      <c r="G70" s="81">
        <v>42.424242424242422</v>
      </c>
      <c r="H70" s="80">
        <v>579.61904761904759</v>
      </c>
      <c r="I70" s="81">
        <v>42.5</v>
      </c>
      <c r="J70" s="80">
        <v>405.40425531914894</v>
      </c>
      <c r="K70" s="81">
        <v>35.897435897435898</v>
      </c>
      <c r="L70" s="80">
        <v>20.64</v>
      </c>
      <c r="M70" s="81">
        <v>28.571428571428577</v>
      </c>
      <c r="N70" s="80">
        <v>10.5</v>
      </c>
      <c r="O70" s="81">
        <v>25</v>
      </c>
      <c r="P70" s="80">
        <v>5</v>
      </c>
      <c r="Q70" s="81">
        <v>100</v>
      </c>
      <c r="R70" s="80"/>
      <c r="S70" s="81"/>
      <c r="T70" s="80"/>
      <c r="U70" s="81"/>
      <c r="V70" s="80">
        <v>2562.138912694294</v>
      </c>
      <c r="W70" s="81">
        <v>44.005045604114265</v>
      </c>
    </row>
    <row r="71" spans="1:23" ht="24" customHeight="1" x14ac:dyDescent="0.15">
      <c r="A71" s="151"/>
      <c r="B71" s="128" t="s">
        <v>16</v>
      </c>
      <c r="C71" s="129"/>
      <c r="D71" s="82">
        <v>1364.4</v>
      </c>
      <c r="E71" s="83">
        <v>100</v>
      </c>
      <c r="F71" s="82">
        <v>1845.5853658536585</v>
      </c>
      <c r="G71" s="83">
        <v>100</v>
      </c>
      <c r="H71" s="82">
        <v>1363.8095238095239</v>
      </c>
      <c r="I71" s="83">
        <v>100</v>
      </c>
      <c r="J71" s="82">
        <v>1129.3404255319149</v>
      </c>
      <c r="K71" s="83">
        <v>100</v>
      </c>
      <c r="L71" s="82">
        <v>72.239999999999995</v>
      </c>
      <c r="M71" s="83">
        <v>100.00000000000003</v>
      </c>
      <c r="N71" s="82">
        <v>42</v>
      </c>
      <c r="O71" s="83">
        <v>100</v>
      </c>
      <c r="P71" s="82">
        <v>5</v>
      </c>
      <c r="Q71" s="83">
        <v>100</v>
      </c>
      <c r="R71" s="82"/>
      <c r="S71" s="83"/>
      <c r="T71" s="82"/>
      <c r="U71" s="83"/>
      <c r="V71" s="82">
        <v>5822.3753151950968</v>
      </c>
      <c r="W71" s="83">
        <v>100</v>
      </c>
    </row>
    <row r="72" spans="1:23" ht="24" customHeight="1" x14ac:dyDescent="0.15">
      <c r="A72" s="47"/>
      <c r="B72" s="159" t="s">
        <v>143</v>
      </c>
      <c r="C72" s="6" t="s">
        <v>47</v>
      </c>
      <c r="D72" s="76"/>
      <c r="E72" s="77"/>
      <c r="F72" s="76">
        <v>260.10000000000002</v>
      </c>
      <c r="G72" s="77">
        <v>3.5294117647058822</v>
      </c>
      <c r="H72" s="76">
        <v>251.86046511627907</v>
      </c>
      <c r="I72" s="77">
        <v>5.9523809523809517</v>
      </c>
      <c r="J72" s="76">
        <v>428.04</v>
      </c>
      <c r="K72" s="77">
        <v>12.396694214876034</v>
      </c>
      <c r="L72" s="76">
        <v>25.307692307692307</v>
      </c>
      <c r="M72" s="77">
        <v>8.0459770114942533</v>
      </c>
      <c r="N72" s="76">
        <v>7.209677419354839</v>
      </c>
      <c r="O72" s="77">
        <v>5.0847457627118651</v>
      </c>
      <c r="P72" s="76">
        <v>1.2222222222222223</v>
      </c>
      <c r="Q72" s="77">
        <v>3.8461538461538463</v>
      </c>
      <c r="R72" s="76">
        <v>1</v>
      </c>
      <c r="S72" s="77">
        <v>50</v>
      </c>
      <c r="T72" s="76"/>
      <c r="U72" s="77"/>
      <c r="V72" s="76">
        <v>974.74005706554851</v>
      </c>
      <c r="W72" s="77">
        <v>5.7743859159532045</v>
      </c>
    </row>
    <row r="73" spans="1:23" ht="24" customHeight="1" x14ac:dyDescent="0.15">
      <c r="A73" s="64"/>
      <c r="B73" s="160"/>
      <c r="C73" s="7" t="s">
        <v>48</v>
      </c>
      <c r="D73" s="78">
        <v>222.61538461538461</v>
      </c>
      <c r="E73" s="79">
        <v>16.666666666666668</v>
      </c>
      <c r="F73" s="78">
        <v>1213.8</v>
      </c>
      <c r="G73" s="79">
        <v>16.470588235294116</v>
      </c>
      <c r="H73" s="78">
        <v>856.32558139534888</v>
      </c>
      <c r="I73" s="79">
        <v>20.238095238095237</v>
      </c>
      <c r="J73" s="78">
        <v>913.15200000000004</v>
      </c>
      <c r="K73" s="79">
        <v>26.446280991735538</v>
      </c>
      <c r="L73" s="78">
        <v>94</v>
      </c>
      <c r="M73" s="79">
        <v>29.885057471264364</v>
      </c>
      <c r="N73" s="78">
        <v>69.693548387096783</v>
      </c>
      <c r="O73" s="79">
        <v>49.152542372881364</v>
      </c>
      <c r="P73" s="78">
        <v>13.444444444444446</v>
      </c>
      <c r="Q73" s="79">
        <v>42.307692307692314</v>
      </c>
      <c r="R73" s="78"/>
      <c r="S73" s="79"/>
      <c r="T73" s="78">
        <v>1</v>
      </c>
      <c r="U73" s="79">
        <v>100</v>
      </c>
      <c r="V73" s="78">
        <v>3384.0309588422742</v>
      </c>
      <c r="W73" s="79">
        <v>20.04708903286037</v>
      </c>
    </row>
    <row r="74" spans="1:23" ht="24" customHeight="1" x14ac:dyDescent="0.15">
      <c r="A74" s="64"/>
      <c r="B74" s="160"/>
      <c r="C74" s="7" t="s">
        <v>49</v>
      </c>
      <c r="D74" s="78">
        <v>556.53846153846155</v>
      </c>
      <c r="E74" s="79">
        <v>41.666666666666671</v>
      </c>
      <c r="F74" s="78">
        <v>1820.7</v>
      </c>
      <c r="G74" s="79">
        <v>24.705882352941174</v>
      </c>
      <c r="H74" s="78">
        <v>755.58139534883719</v>
      </c>
      <c r="I74" s="79">
        <v>17.857142857142854</v>
      </c>
      <c r="J74" s="78">
        <v>741.93600000000004</v>
      </c>
      <c r="K74" s="79">
        <v>21.487603305785125</v>
      </c>
      <c r="L74" s="78">
        <v>57.846153846153847</v>
      </c>
      <c r="M74" s="79">
        <v>18.390804597701148</v>
      </c>
      <c r="N74" s="78">
        <v>24.032258064516128</v>
      </c>
      <c r="O74" s="79">
        <v>16.949152542372879</v>
      </c>
      <c r="P74" s="78">
        <v>4.8888888888888893</v>
      </c>
      <c r="Q74" s="79">
        <v>15.384615384615385</v>
      </c>
      <c r="R74" s="78"/>
      <c r="S74" s="79"/>
      <c r="T74" s="78"/>
      <c r="U74" s="79"/>
      <c r="V74" s="78">
        <v>3961.5231576868578</v>
      </c>
      <c r="W74" s="79">
        <v>23.468168114826078</v>
      </c>
    </row>
    <row r="75" spans="1:23" ht="24" customHeight="1" x14ac:dyDescent="0.15">
      <c r="A75" s="64"/>
      <c r="B75" s="160"/>
      <c r="C75" s="7" t="s">
        <v>50</v>
      </c>
      <c r="D75" s="78">
        <v>111.30769230769231</v>
      </c>
      <c r="E75" s="79">
        <v>8.3333333333333339</v>
      </c>
      <c r="F75" s="78">
        <v>1127.1000000000001</v>
      </c>
      <c r="G75" s="79">
        <v>15.294117647058824</v>
      </c>
      <c r="H75" s="78">
        <v>805.95348837209303</v>
      </c>
      <c r="I75" s="79">
        <v>19.047619047619047</v>
      </c>
      <c r="J75" s="78">
        <v>656.32799999999997</v>
      </c>
      <c r="K75" s="79">
        <v>19.008264462809915</v>
      </c>
      <c r="L75" s="78">
        <v>28.923076923076923</v>
      </c>
      <c r="M75" s="79">
        <v>9.1954022988505741</v>
      </c>
      <c r="N75" s="78">
        <v>19.225806451612904</v>
      </c>
      <c r="O75" s="79">
        <v>13.559322033898304</v>
      </c>
      <c r="P75" s="78">
        <v>1.2222222222222223</v>
      </c>
      <c r="Q75" s="79">
        <v>3.8461538461538463</v>
      </c>
      <c r="R75" s="78">
        <v>1</v>
      </c>
      <c r="S75" s="79">
        <v>50</v>
      </c>
      <c r="T75" s="78"/>
      <c r="U75" s="79"/>
      <c r="V75" s="78">
        <v>2751.0602862766978</v>
      </c>
      <c r="W75" s="79">
        <v>16.297354003115608</v>
      </c>
    </row>
    <row r="76" spans="1:23" ht="24" customHeight="1" x14ac:dyDescent="0.15">
      <c r="A76" s="64"/>
      <c r="B76" s="160"/>
      <c r="C76" s="8" t="s">
        <v>51</v>
      </c>
      <c r="D76" s="80">
        <v>445.23076923076923</v>
      </c>
      <c r="E76" s="81">
        <v>33.333333333333336</v>
      </c>
      <c r="F76" s="80">
        <v>2947.8</v>
      </c>
      <c r="G76" s="81">
        <v>40</v>
      </c>
      <c r="H76" s="80">
        <v>1561.5348837209303</v>
      </c>
      <c r="I76" s="81">
        <v>36.904761904761905</v>
      </c>
      <c r="J76" s="80">
        <v>713.40000000000009</v>
      </c>
      <c r="K76" s="81">
        <v>20.66115702479339</v>
      </c>
      <c r="L76" s="80">
        <v>108.46153846153847</v>
      </c>
      <c r="M76" s="81">
        <v>34.482758620689658</v>
      </c>
      <c r="N76" s="80">
        <v>21.629032258064516</v>
      </c>
      <c r="O76" s="81">
        <v>15.254237288135593</v>
      </c>
      <c r="P76" s="80">
        <v>11</v>
      </c>
      <c r="Q76" s="81">
        <v>34.615384615384613</v>
      </c>
      <c r="R76" s="80"/>
      <c r="S76" s="81"/>
      <c r="T76" s="80"/>
      <c r="U76" s="81"/>
      <c r="V76" s="80">
        <v>5809.0562236713022</v>
      </c>
      <c r="W76" s="81">
        <v>34.413002933244755</v>
      </c>
    </row>
    <row r="77" spans="1:23" ht="24" customHeight="1" x14ac:dyDescent="0.15">
      <c r="A77" s="64"/>
      <c r="B77" s="128" t="s">
        <v>16</v>
      </c>
      <c r="C77" s="129"/>
      <c r="D77" s="82">
        <v>1335.6923076923076</v>
      </c>
      <c r="E77" s="83">
        <v>100</v>
      </c>
      <c r="F77" s="82">
        <v>7369.5000000000009</v>
      </c>
      <c r="G77" s="83">
        <v>100</v>
      </c>
      <c r="H77" s="82">
        <v>4231.2558139534885</v>
      </c>
      <c r="I77" s="83">
        <v>100</v>
      </c>
      <c r="J77" s="82">
        <v>3452.8560000000002</v>
      </c>
      <c r="K77" s="83">
        <v>100</v>
      </c>
      <c r="L77" s="82">
        <v>314.53846153846155</v>
      </c>
      <c r="M77" s="83">
        <v>100</v>
      </c>
      <c r="N77" s="82">
        <v>141.79032258064515</v>
      </c>
      <c r="O77" s="83">
        <v>100.00000000000001</v>
      </c>
      <c r="P77" s="82">
        <v>31.777777777777779</v>
      </c>
      <c r="Q77" s="83">
        <v>100</v>
      </c>
      <c r="R77" s="82">
        <v>2</v>
      </c>
      <c r="S77" s="83">
        <v>100</v>
      </c>
      <c r="T77" s="82">
        <v>1</v>
      </c>
      <c r="U77" s="83">
        <v>100</v>
      </c>
      <c r="V77" s="82">
        <v>16880.410683542679</v>
      </c>
      <c r="W77" s="83">
        <v>100.00000000000001</v>
      </c>
    </row>
    <row r="78" spans="1:23" ht="24" customHeight="1" x14ac:dyDescent="0.15">
      <c r="A78" s="43"/>
      <c r="B78" s="147" t="s">
        <v>61</v>
      </c>
      <c r="C78" s="6" t="s">
        <v>47</v>
      </c>
      <c r="D78" s="76">
        <v>27.125</v>
      </c>
      <c r="E78" s="77">
        <v>12.5</v>
      </c>
      <c r="F78" s="76">
        <v>167.78571428571428</v>
      </c>
      <c r="G78" s="77">
        <v>11.111111111111112</v>
      </c>
      <c r="H78" s="76">
        <v>27.892857142857142</v>
      </c>
      <c r="I78" s="77">
        <v>3.8461538461538458</v>
      </c>
      <c r="J78" s="76">
        <v>32.89473684210526</v>
      </c>
      <c r="K78" s="77">
        <v>1.8867924528301887</v>
      </c>
      <c r="L78" s="76">
        <v>7.8139534883720927</v>
      </c>
      <c r="M78" s="77">
        <v>4.6511627906976747</v>
      </c>
      <c r="N78" s="76">
        <v>6.2250000000000005</v>
      </c>
      <c r="O78" s="77">
        <v>7.8947368421052628</v>
      </c>
      <c r="P78" s="76">
        <v>4.5</v>
      </c>
      <c r="Q78" s="77">
        <v>50</v>
      </c>
      <c r="R78" s="76"/>
      <c r="S78" s="77"/>
      <c r="T78" s="76">
        <v>1</v>
      </c>
      <c r="U78" s="77">
        <v>33.333333333333329</v>
      </c>
      <c r="V78" s="76">
        <v>275.23726175904881</v>
      </c>
      <c r="W78" s="77">
        <v>6.1718524092094675</v>
      </c>
    </row>
    <row r="79" spans="1:23" ht="24" customHeight="1" x14ac:dyDescent="0.15">
      <c r="A79" s="43"/>
      <c r="B79" s="161"/>
      <c r="C79" s="7" t="s">
        <v>48</v>
      </c>
      <c r="D79" s="78"/>
      <c r="E79" s="79"/>
      <c r="F79" s="78">
        <v>111.85714285714286</v>
      </c>
      <c r="G79" s="79">
        <v>7.4074074074074083</v>
      </c>
      <c r="H79" s="78">
        <v>139.46428571428572</v>
      </c>
      <c r="I79" s="79">
        <v>19.23076923076923</v>
      </c>
      <c r="J79" s="78">
        <v>230.26315789473682</v>
      </c>
      <c r="K79" s="79">
        <v>13.20754716981132</v>
      </c>
      <c r="L79" s="78">
        <v>27.348837209302324</v>
      </c>
      <c r="M79" s="79">
        <v>16.279069767441857</v>
      </c>
      <c r="N79" s="78">
        <v>22.825000000000003</v>
      </c>
      <c r="O79" s="79">
        <v>28.947368421052634</v>
      </c>
      <c r="P79" s="78"/>
      <c r="Q79" s="79"/>
      <c r="R79" s="78"/>
      <c r="S79" s="79"/>
      <c r="T79" s="78">
        <v>1</v>
      </c>
      <c r="U79" s="79">
        <v>33.333333333333329</v>
      </c>
      <c r="V79" s="78">
        <v>532.75842367546772</v>
      </c>
      <c r="W79" s="79">
        <v>11.946443369163379</v>
      </c>
    </row>
    <row r="80" spans="1:23" ht="24" customHeight="1" x14ac:dyDescent="0.15">
      <c r="A80" s="43"/>
      <c r="B80" s="161"/>
      <c r="C80" s="7" t="s">
        <v>49</v>
      </c>
      <c r="D80" s="78">
        <v>81.375</v>
      </c>
      <c r="E80" s="79">
        <v>37.5</v>
      </c>
      <c r="F80" s="78">
        <v>391.5</v>
      </c>
      <c r="G80" s="79">
        <v>25.925925925925931</v>
      </c>
      <c r="H80" s="78">
        <v>139.46428571428572</v>
      </c>
      <c r="I80" s="79">
        <v>19.23076923076923</v>
      </c>
      <c r="J80" s="78">
        <v>394.73684210526312</v>
      </c>
      <c r="K80" s="79">
        <v>22.641509433962266</v>
      </c>
      <c r="L80" s="78">
        <v>42.97674418604651</v>
      </c>
      <c r="M80" s="79">
        <v>25.581395348837212</v>
      </c>
      <c r="N80" s="78">
        <v>16.600000000000001</v>
      </c>
      <c r="O80" s="79">
        <v>21.052631578947366</v>
      </c>
      <c r="P80" s="78"/>
      <c r="Q80" s="79"/>
      <c r="R80" s="78"/>
      <c r="S80" s="79"/>
      <c r="T80" s="78"/>
      <c r="U80" s="79"/>
      <c r="V80" s="78">
        <v>1066.6528720055953</v>
      </c>
      <c r="W80" s="79">
        <v>23.918360674729751</v>
      </c>
    </row>
    <row r="81" spans="1:23" ht="24" customHeight="1" x14ac:dyDescent="0.15">
      <c r="A81" s="43"/>
      <c r="B81" s="161"/>
      <c r="C81" s="7" t="s">
        <v>50</v>
      </c>
      <c r="D81" s="78">
        <v>27.125</v>
      </c>
      <c r="E81" s="79">
        <v>12.5</v>
      </c>
      <c r="F81" s="78">
        <v>279.64285714285717</v>
      </c>
      <c r="G81" s="79">
        <v>18.518518518518523</v>
      </c>
      <c r="H81" s="78">
        <v>167.35714285714286</v>
      </c>
      <c r="I81" s="79">
        <v>23.076923076923077</v>
      </c>
      <c r="J81" s="78">
        <v>427.63157894736838</v>
      </c>
      <c r="K81" s="79">
        <v>24.528301886792452</v>
      </c>
      <c r="L81" s="78">
        <v>39.069767441860463</v>
      </c>
      <c r="M81" s="79">
        <v>23.255813953488371</v>
      </c>
      <c r="N81" s="78">
        <v>18.675000000000001</v>
      </c>
      <c r="O81" s="79">
        <v>23.684210526315788</v>
      </c>
      <c r="P81" s="78"/>
      <c r="Q81" s="79"/>
      <c r="R81" s="78"/>
      <c r="S81" s="79"/>
      <c r="T81" s="78"/>
      <c r="U81" s="79"/>
      <c r="V81" s="78">
        <v>959.50134638922873</v>
      </c>
      <c r="W81" s="79">
        <v>21.515621317059548</v>
      </c>
    </row>
    <row r="82" spans="1:23" ht="24" customHeight="1" x14ac:dyDescent="0.15">
      <c r="A82" s="43"/>
      <c r="B82" s="161"/>
      <c r="C82" s="8" t="s">
        <v>51</v>
      </c>
      <c r="D82" s="80">
        <v>81.375</v>
      </c>
      <c r="E82" s="81">
        <v>37.5</v>
      </c>
      <c r="F82" s="80">
        <v>559.28571428571433</v>
      </c>
      <c r="G82" s="81">
        <v>37.037037037037045</v>
      </c>
      <c r="H82" s="80">
        <v>251.03571428571428</v>
      </c>
      <c r="I82" s="81">
        <v>34.615384615384606</v>
      </c>
      <c r="J82" s="80">
        <v>657.8947368421052</v>
      </c>
      <c r="K82" s="81">
        <v>37.735849056603776</v>
      </c>
      <c r="L82" s="80">
        <v>50.790697674418603</v>
      </c>
      <c r="M82" s="81">
        <v>30.232558139534881</v>
      </c>
      <c r="N82" s="80">
        <v>14.525000000000002</v>
      </c>
      <c r="O82" s="81">
        <v>18.421052631578949</v>
      </c>
      <c r="P82" s="80">
        <v>4.5</v>
      </c>
      <c r="Q82" s="81">
        <v>50</v>
      </c>
      <c r="R82" s="80">
        <v>5</v>
      </c>
      <c r="S82" s="81">
        <v>100</v>
      </c>
      <c r="T82" s="80">
        <v>1</v>
      </c>
      <c r="U82" s="81">
        <v>33.333333333333329</v>
      </c>
      <c r="V82" s="80">
        <v>1625.4068630879526</v>
      </c>
      <c r="W82" s="81">
        <v>36.447722229837851</v>
      </c>
    </row>
    <row r="83" spans="1:23" ht="24" customHeight="1" x14ac:dyDescent="0.15">
      <c r="A83" s="44"/>
      <c r="B83" s="128" t="s">
        <v>16</v>
      </c>
      <c r="C83" s="129"/>
      <c r="D83" s="82">
        <v>217</v>
      </c>
      <c r="E83" s="83">
        <v>100</v>
      </c>
      <c r="F83" s="82">
        <v>1510.0714285714284</v>
      </c>
      <c r="G83" s="83">
        <v>100.00000000000003</v>
      </c>
      <c r="H83" s="82">
        <v>725.21428571428578</v>
      </c>
      <c r="I83" s="83">
        <v>100</v>
      </c>
      <c r="J83" s="82">
        <v>1743.4210526315787</v>
      </c>
      <c r="K83" s="83">
        <v>100</v>
      </c>
      <c r="L83" s="82">
        <v>168</v>
      </c>
      <c r="M83" s="83">
        <v>100</v>
      </c>
      <c r="N83" s="82">
        <v>78.850000000000009</v>
      </c>
      <c r="O83" s="83">
        <v>99.999999999999986</v>
      </c>
      <c r="P83" s="82">
        <v>9</v>
      </c>
      <c r="Q83" s="83">
        <v>100</v>
      </c>
      <c r="R83" s="82">
        <v>5</v>
      </c>
      <c r="S83" s="83">
        <v>100</v>
      </c>
      <c r="T83" s="82">
        <v>3</v>
      </c>
      <c r="U83" s="83">
        <v>99.999999999999986</v>
      </c>
      <c r="V83" s="82">
        <v>4459.5567669172933</v>
      </c>
      <c r="W83" s="83">
        <v>100</v>
      </c>
    </row>
    <row r="84" spans="1:23" ht="24" customHeight="1" x14ac:dyDescent="0.15">
      <c r="A84" s="43"/>
      <c r="B84" s="147" t="s">
        <v>62</v>
      </c>
      <c r="C84" s="6" t="s">
        <v>47</v>
      </c>
      <c r="D84" s="76"/>
      <c r="E84" s="77"/>
      <c r="F84" s="76"/>
      <c r="G84" s="77"/>
      <c r="H84" s="76"/>
      <c r="I84" s="77"/>
      <c r="J84" s="76"/>
      <c r="K84" s="77"/>
      <c r="L84" s="76"/>
      <c r="M84" s="77"/>
      <c r="N84" s="76">
        <v>4.4000000000000004</v>
      </c>
      <c r="O84" s="77">
        <v>20</v>
      </c>
      <c r="P84" s="76"/>
      <c r="Q84" s="77"/>
      <c r="R84" s="76"/>
      <c r="S84" s="77"/>
      <c r="T84" s="76"/>
      <c r="U84" s="77"/>
      <c r="V84" s="76">
        <v>4.4000000000000004</v>
      </c>
      <c r="W84" s="77">
        <v>9.0798015225673975E-2</v>
      </c>
    </row>
    <row r="85" spans="1:23" ht="24" customHeight="1" x14ac:dyDescent="0.15">
      <c r="A85" s="43"/>
      <c r="B85" s="151"/>
      <c r="C85" s="7" t="s">
        <v>48</v>
      </c>
      <c r="D85" s="78"/>
      <c r="E85" s="79"/>
      <c r="F85" s="78">
        <v>242.51612903225808</v>
      </c>
      <c r="G85" s="79">
        <v>21.428571428571423</v>
      </c>
      <c r="H85" s="78">
        <v>130.83333333333334</v>
      </c>
      <c r="I85" s="79">
        <v>17.391304347826086</v>
      </c>
      <c r="J85" s="78">
        <v>278.42222222222222</v>
      </c>
      <c r="K85" s="79">
        <v>39.534883720930239</v>
      </c>
      <c r="L85" s="78">
        <v>10.071428571428571</v>
      </c>
      <c r="M85" s="79">
        <v>23.076923076923077</v>
      </c>
      <c r="N85" s="78">
        <v>4.4000000000000004</v>
      </c>
      <c r="O85" s="79">
        <v>20</v>
      </c>
      <c r="P85" s="78"/>
      <c r="Q85" s="79"/>
      <c r="R85" s="78"/>
      <c r="S85" s="79"/>
      <c r="T85" s="78"/>
      <c r="U85" s="79"/>
      <c r="V85" s="78">
        <v>666.24311315924217</v>
      </c>
      <c r="W85" s="79">
        <v>13.748534621053022</v>
      </c>
    </row>
    <row r="86" spans="1:23" ht="24" customHeight="1" x14ac:dyDescent="0.15">
      <c r="A86" s="43"/>
      <c r="B86" s="151"/>
      <c r="C86" s="7" t="s">
        <v>49</v>
      </c>
      <c r="D86" s="78">
        <v>876.8</v>
      </c>
      <c r="E86" s="79">
        <v>40</v>
      </c>
      <c r="F86" s="78">
        <v>202.09677419354841</v>
      </c>
      <c r="G86" s="79">
        <v>17.857142857142854</v>
      </c>
      <c r="H86" s="78">
        <v>130.83333333333334</v>
      </c>
      <c r="I86" s="79">
        <v>17.391304347826086</v>
      </c>
      <c r="J86" s="78">
        <v>196.5333333333333</v>
      </c>
      <c r="K86" s="79">
        <v>27.906976744186046</v>
      </c>
      <c r="L86" s="78">
        <v>6.7142857142857144</v>
      </c>
      <c r="M86" s="79">
        <v>15.384615384615383</v>
      </c>
      <c r="N86" s="78"/>
      <c r="O86" s="79"/>
      <c r="P86" s="78"/>
      <c r="Q86" s="79"/>
      <c r="R86" s="78"/>
      <c r="S86" s="79"/>
      <c r="T86" s="78"/>
      <c r="U86" s="79"/>
      <c r="V86" s="78">
        <v>1412.9777265745008</v>
      </c>
      <c r="W86" s="79">
        <v>29.158084802511297</v>
      </c>
    </row>
    <row r="87" spans="1:23" ht="24" customHeight="1" x14ac:dyDescent="0.15">
      <c r="A87" s="43"/>
      <c r="B87" s="151"/>
      <c r="C87" s="7" t="s">
        <v>50</v>
      </c>
      <c r="D87" s="78">
        <v>876.8</v>
      </c>
      <c r="E87" s="79">
        <v>40</v>
      </c>
      <c r="F87" s="78">
        <v>363.77419354838713</v>
      </c>
      <c r="G87" s="79">
        <v>32.142857142857139</v>
      </c>
      <c r="H87" s="78">
        <v>196.25</v>
      </c>
      <c r="I87" s="79">
        <v>26.086956521739129</v>
      </c>
      <c r="J87" s="78">
        <v>98.266666666666652</v>
      </c>
      <c r="K87" s="79">
        <v>13.953488372093023</v>
      </c>
      <c r="L87" s="78">
        <v>13.428571428571429</v>
      </c>
      <c r="M87" s="79">
        <v>30.769230769230766</v>
      </c>
      <c r="N87" s="78"/>
      <c r="O87" s="79"/>
      <c r="P87" s="78"/>
      <c r="Q87" s="79"/>
      <c r="R87" s="78"/>
      <c r="S87" s="79"/>
      <c r="T87" s="78"/>
      <c r="U87" s="79"/>
      <c r="V87" s="78">
        <v>1548.519431643625</v>
      </c>
      <c r="W87" s="79">
        <v>31.95511157537042</v>
      </c>
    </row>
    <row r="88" spans="1:23" ht="24" customHeight="1" x14ac:dyDescent="0.15">
      <c r="A88" s="43"/>
      <c r="B88" s="151"/>
      <c r="C88" s="8" t="s">
        <v>51</v>
      </c>
      <c r="D88" s="80">
        <v>438.4</v>
      </c>
      <c r="E88" s="81">
        <v>20</v>
      </c>
      <c r="F88" s="80">
        <v>323.35483870967744</v>
      </c>
      <c r="G88" s="81">
        <v>28.571428571428569</v>
      </c>
      <c r="H88" s="80">
        <v>294.375</v>
      </c>
      <c r="I88" s="81">
        <v>39.130434782608688</v>
      </c>
      <c r="J88" s="80">
        <v>131.02222222222221</v>
      </c>
      <c r="K88" s="81">
        <v>18.604651162790699</v>
      </c>
      <c r="L88" s="80">
        <v>13.428571428571429</v>
      </c>
      <c r="M88" s="81">
        <v>30.769230769230766</v>
      </c>
      <c r="N88" s="80">
        <v>13.200000000000001</v>
      </c>
      <c r="O88" s="81">
        <v>60.000000000000007</v>
      </c>
      <c r="P88" s="80"/>
      <c r="Q88" s="81"/>
      <c r="R88" s="80"/>
      <c r="S88" s="81"/>
      <c r="T88" s="80"/>
      <c r="U88" s="81"/>
      <c r="V88" s="80">
        <v>1213.7806323604709</v>
      </c>
      <c r="W88" s="81">
        <v>25.047470985839592</v>
      </c>
    </row>
    <row r="89" spans="1:23" ht="24" customHeight="1" x14ac:dyDescent="0.15">
      <c r="A89" s="44"/>
      <c r="B89" s="128" t="s">
        <v>16</v>
      </c>
      <c r="C89" s="129"/>
      <c r="D89" s="82">
        <v>2192</v>
      </c>
      <c r="E89" s="83">
        <v>100</v>
      </c>
      <c r="F89" s="82">
        <v>1131.7419354838712</v>
      </c>
      <c r="G89" s="83">
        <v>99.999999999999986</v>
      </c>
      <c r="H89" s="82">
        <v>752.29166666666674</v>
      </c>
      <c r="I89" s="83">
        <v>99.999999999999986</v>
      </c>
      <c r="J89" s="82">
        <v>704.24444444444441</v>
      </c>
      <c r="K89" s="83">
        <v>100.00000000000001</v>
      </c>
      <c r="L89" s="82">
        <v>43.642857142857146</v>
      </c>
      <c r="M89" s="83">
        <v>100</v>
      </c>
      <c r="N89" s="82">
        <v>22</v>
      </c>
      <c r="O89" s="83">
        <v>100</v>
      </c>
      <c r="P89" s="82"/>
      <c r="Q89" s="83"/>
      <c r="R89" s="82"/>
      <c r="S89" s="83"/>
      <c r="T89" s="82"/>
      <c r="U89" s="83"/>
      <c r="V89" s="82">
        <v>4845.9209037378387</v>
      </c>
      <c r="W89" s="83">
        <v>100.00000000000001</v>
      </c>
    </row>
    <row r="90" spans="1:23" ht="24" customHeight="1" x14ac:dyDescent="0.15">
      <c r="A90" s="43"/>
      <c r="B90" s="147" t="s">
        <v>144</v>
      </c>
      <c r="C90" s="6" t="s">
        <v>47</v>
      </c>
      <c r="D90" s="76"/>
      <c r="E90" s="77"/>
      <c r="F90" s="76">
        <v>106.35714285714286</v>
      </c>
      <c r="G90" s="77">
        <v>7.1428571428571423</v>
      </c>
      <c r="H90" s="76"/>
      <c r="I90" s="77"/>
      <c r="J90" s="76">
        <v>24.03125</v>
      </c>
      <c r="K90" s="77">
        <v>3.3333333333333335</v>
      </c>
      <c r="L90" s="76"/>
      <c r="M90" s="77"/>
      <c r="N90" s="76"/>
      <c r="O90" s="77"/>
      <c r="P90" s="76"/>
      <c r="Q90" s="77"/>
      <c r="R90" s="76"/>
      <c r="S90" s="77"/>
      <c r="T90" s="76"/>
      <c r="U90" s="77"/>
      <c r="V90" s="76">
        <v>130.38839285714286</v>
      </c>
      <c r="W90" s="77">
        <v>3.8810739507373659</v>
      </c>
    </row>
    <row r="91" spans="1:23" ht="24" customHeight="1" x14ac:dyDescent="0.15">
      <c r="A91" s="43"/>
      <c r="B91" s="151"/>
      <c r="C91" s="7" t="s">
        <v>48</v>
      </c>
      <c r="D91" s="78"/>
      <c r="E91" s="79"/>
      <c r="F91" s="78">
        <v>319.07142857142856</v>
      </c>
      <c r="G91" s="79">
        <v>21.428571428571427</v>
      </c>
      <c r="H91" s="78">
        <v>224.18181818181819</v>
      </c>
      <c r="I91" s="79">
        <v>37.5</v>
      </c>
      <c r="J91" s="78">
        <v>216.28125</v>
      </c>
      <c r="K91" s="79">
        <v>30</v>
      </c>
      <c r="L91" s="78">
        <v>54.72</v>
      </c>
      <c r="M91" s="79">
        <v>39.130434782608688</v>
      </c>
      <c r="N91" s="78">
        <v>22.200000000000003</v>
      </c>
      <c r="O91" s="79">
        <v>60</v>
      </c>
      <c r="P91" s="78"/>
      <c r="Q91" s="79"/>
      <c r="R91" s="78"/>
      <c r="S91" s="79"/>
      <c r="T91" s="78"/>
      <c r="U91" s="79"/>
      <c r="V91" s="78">
        <v>836.45449675324676</v>
      </c>
      <c r="W91" s="79">
        <v>24.897475052729128</v>
      </c>
    </row>
    <row r="92" spans="1:23" ht="24" customHeight="1" x14ac:dyDescent="0.15">
      <c r="A92" s="43"/>
      <c r="B92" s="151"/>
      <c r="C92" s="7" t="s">
        <v>49</v>
      </c>
      <c r="D92" s="78"/>
      <c r="E92" s="79"/>
      <c r="F92" s="78">
        <v>425.42857142857144</v>
      </c>
      <c r="G92" s="79">
        <v>28.571428571428569</v>
      </c>
      <c r="H92" s="78">
        <v>224.18181818181819</v>
      </c>
      <c r="I92" s="79">
        <v>37.5</v>
      </c>
      <c r="J92" s="78">
        <v>288.375</v>
      </c>
      <c r="K92" s="79">
        <v>40</v>
      </c>
      <c r="L92" s="78">
        <v>48.64</v>
      </c>
      <c r="M92" s="79">
        <v>34.782608695652172</v>
      </c>
      <c r="N92" s="78">
        <v>7.4</v>
      </c>
      <c r="O92" s="79">
        <v>20</v>
      </c>
      <c r="P92" s="78"/>
      <c r="Q92" s="79"/>
      <c r="R92" s="78"/>
      <c r="S92" s="79"/>
      <c r="T92" s="78"/>
      <c r="U92" s="79"/>
      <c r="V92" s="78">
        <v>994.02538961038954</v>
      </c>
      <c r="W92" s="79">
        <v>29.587649340959754</v>
      </c>
    </row>
    <row r="93" spans="1:23" ht="24" customHeight="1" x14ac:dyDescent="0.15">
      <c r="A93" s="43"/>
      <c r="B93" s="151"/>
      <c r="C93" s="7" t="s">
        <v>50</v>
      </c>
      <c r="D93" s="78">
        <v>368</v>
      </c>
      <c r="E93" s="79">
        <v>100</v>
      </c>
      <c r="F93" s="78"/>
      <c r="G93" s="79"/>
      <c r="H93" s="78">
        <v>74.727272727272734</v>
      </c>
      <c r="I93" s="79">
        <v>12.5</v>
      </c>
      <c r="J93" s="78">
        <v>120.15625</v>
      </c>
      <c r="K93" s="79">
        <v>16.666666666666664</v>
      </c>
      <c r="L93" s="78">
        <v>6.08</v>
      </c>
      <c r="M93" s="79">
        <v>4.3478260869565215</v>
      </c>
      <c r="N93" s="78">
        <v>3.7</v>
      </c>
      <c r="O93" s="79">
        <v>10</v>
      </c>
      <c r="P93" s="78">
        <v>7</v>
      </c>
      <c r="Q93" s="79">
        <v>100</v>
      </c>
      <c r="R93" s="78"/>
      <c r="S93" s="79"/>
      <c r="T93" s="78"/>
      <c r="U93" s="79"/>
      <c r="V93" s="78">
        <v>579.66352272727283</v>
      </c>
      <c r="W93" s="79">
        <v>17.253966775358052</v>
      </c>
    </row>
    <row r="94" spans="1:23" ht="24" customHeight="1" x14ac:dyDescent="0.15">
      <c r="A94" s="43"/>
      <c r="B94" s="151"/>
      <c r="C94" s="8" t="s">
        <v>51</v>
      </c>
      <c r="D94" s="80"/>
      <c r="E94" s="81"/>
      <c r="F94" s="80">
        <v>638.14285714285711</v>
      </c>
      <c r="G94" s="81">
        <v>42.857142857142854</v>
      </c>
      <c r="H94" s="80">
        <v>74.727272727272734</v>
      </c>
      <c r="I94" s="81">
        <v>12.5</v>
      </c>
      <c r="J94" s="80">
        <v>72.09375</v>
      </c>
      <c r="K94" s="81">
        <v>10</v>
      </c>
      <c r="L94" s="80">
        <v>30.4</v>
      </c>
      <c r="M94" s="81">
        <v>21.739130434782609</v>
      </c>
      <c r="N94" s="80">
        <v>3.7</v>
      </c>
      <c r="O94" s="81">
        <v>10</v>
      </c>
      <c r="P94" s="80"/>
      <c r="Q94" s="81"/>
      <c r="R94" s="80"/>
      <c r="S94" s="81"/>
      <c r="T94" s="80"/>
      <c r="U94" s="81"/>
      <c r="V94" s="80">
        <v>819.06387987012988</v>
      </c>
      <c r="W94" s="81">
        <v>24.379834880215711</v>
      </c>
    </row>
    <row r="95" spans="1:23" ht="24" customHeight="1" x14ac:dyDescent="0.15">
      <c r="A95" s="44"/>
      <c r="B95" s="128" t="s">
        <v>16</v>
      </c>
      <c r="C95" s="129"/>
      <c r="D95" s="82">
        <v>368</v>
      </c>
      <c r="E95" s="83">
        <v>100</v>
      </c>
      <c r="F95" s="82">
        <v>1489</v>
      </c>
      <c r="G95" s="83">
        <v>100</v>
      </c>
      <c r="H95" s="82">
        <v>597.81818181818187</v>
      </c>
      <c r="I95" s="83">
        <v>100</v>
      </c>
      <c r="J95" s="82">
        <v>720.9375</v>
      </c>
      <c r="K95" s="83">
        <v>100</v>
      </c>
      <c r="L95" s="82">
        <v>139.84</v>
      </c>
      <c r="M95" s="83">
        <v>99.999999999999986</v>
      </c>
      <c r="N95" s="82">
        <v>37.000000000000007</v>
      </c>
      <c r="O95" s="83">
        <v>100</v>
      </c>
      <c r="P95" s="82">
        <v>7</v>
      </c>
      <c r="Q95" s="83">
        <v>100</v>
      </c>
      <c r="R95" s="82"/>
      <c r="S95" s="83"/>
      <c r="T95" s="82"/>
      <c r="U95" s="83"/>
      <c r="V95" s="82">
        <v>3359.5956818181817</v>
      </c>
      <c r="W95" s="83">
        <v>100.00000000000001</v>
      </c>
    </row>
    <row r="96" spans="1:23" ht="24" customHeight="1" x14ac:dyDescent="0.15">
      <c r="A96" s="43"/>
      <c r="B96" s="152" t="s">
        <v>18</v>
      </c>
      <c r="C96" s="6" t="s">
        <v>47</v>
      </c>
      <c r="D96" s="76">
        <v>27.125</v>
      </c>
      <c r="E96" s="77">
        <v>0.49524452896118387</v>
      </c>
      <c r="F96" s="76">
        <v>534.24285714285713</v>
      </c>
      <c r="G96" s="77">
        <v>4.0030489362667412</v>
      </c>
      <c r="H96" s="76">
        <v>279.75332225913621</v>
      </c>
      <c r="I96" s="77">
        <v>3.6471853649899884</v>
      </c>
      <c r="J96" s="76">
        <v>571.83832726763717</v>
      </c>
      <c r="K96" s="77">
        <v>7.3777980320284025</v>
      </c>
      <c r="L96" s="76">
        <v>33.121645796064399</v>
      </c>
      <c r="M96" s="77">
        <v>4.486439280772049</v>
      </c>
      <c r="N96" s="76">
        <v>23.08467741935484</v>
      </c>
      <c r="O96" s="77">
        <v>7.1771714547907139</v>
      </c>
      <c r="P96" s="76">
        <v>5.7222222222222223</v>
      </c>
      <c r="Q96" s="77">
        <v>10.842105263157894</v>
      </c>
      <c r="R96" s="76">
        <v>1</v>
      </c>
      <c r="S96" s="77">
        <v>14.285714285714285</v>
      </c>
      <c r="T96" s="76">
        <v>1</v>
      </c>
      <c r="U96" s="77">
        <v>25</v>
      </c>
      <c r="V96" s="76">
        <v>1476.8880521072722</v>
      </c>
      <c r="W96" s="77">
        <v>4.1757914649044192</v>
      </c>
    </row>
    <row r="97" spans="1:23" ht="24" customHeight="1" x14ac:dyDescent="0.15">
      <c r="A97" s="43"/>
      <c r="B97" s="153"/>
      <c r="C97" s="7" t="s">
        <v>48</v>
      </c>
      <c r="D97" s="78">
        <v>374.21538461538461</v>
      </c>
      <c r="E97" s="79">
        <v>6.8323731570091946</v>
      </c>
      <c r="F97" s="78">
        <v>2055.0251882657076</v>
      </c>
      <c r="G97" s="79">
        <v>15.398177596389766</v>
      </c>
      <c r="H97" s="78">
        <v>1657.6621614819289</v>
      </c>
      <c r="I97" s="79">
        <v>21.611186335990393</v>
      </c>
      <c r="J97" s="78">
        <v>1782.9058641595122</v>
      </c>
      <c r="K97" s="79">
        <v>23.002864181455131</v>
      </c>
      <c r="L97" s="78">
        <v>186.14026578073091</v>
      </c>
      <c r="M97" s="79">
        <v>25.213330438768537</v>
      </c>
      <c r="N97" s="78">
        <v>121.74354838709679</v>
      </c>
      <c r="O97" s="79">
        <v>37.850835184563003</v>
      </c>
      <c r="P97" s="78">
        <v>13.444444444444446</v>
      </c>
      <c r="Q97" s="79">
        <v>25.473684210526322</v>
      </c>
      <c r="R97" s="78"/>
      <c r="S97" s="79"/>
      <c r="T97" s="78">
        <v>2</v>
      </c>
      <c r="U97" s="79">
        <v>50</v>
      </c>
      <c r="V97" s="78">
        <v>6193.1368571348057</v>
      </c>
      <c r="W97" s="79">
        <v>17.51063527943694</v>
      </c>
    </row>
    <row r="98" spans="1:23" ht="24" customHeight="1" x14ac:dyDescent="0.15">
      <c r="A98" s="43"/>
      <c r="B98" s="153"/>
      <c r="C98" s="7" t="s">
        <v>49</v>
      </c>
      <c r="D98" s="78">
        <v>1817.9134615384614</v>
      </c>
      <c r="E98" s="79">
        <v>33.191214597301773</v>
      </c>
      <c r="F98" s="78">
        <v>3343.066809036754</v>
      </c>
      <c r="G98" s="79">
        <v>25.049394399679812</v>
      </c>
      <c r="H98" s="78">
        <v>1522.8227373401792</v>
      </c>
      <c r="I98" s="79">
        <v>19.853264855801765</v>
      </c>
      <c r="J98" s="78">
        <v>1969.0705371407241</v>
      </c>
      <c r="K98" s="79">
        <v>25.404741237364963</v>
      </c>
      <c r="L98" s="78">
        <v>194.01718374648607</v>
      </c>
      <c r="M98" s="79">
        <v>26.280285697893436</v>
      </c>
      <c r="N98" s="78">
        <v>66.407258064516128</v>
      </c>
      <c r="O98" s="79">
        <v>20.64643435614817</v>
      </c>
      <c r="P98" s="78">
        <v>4.8888888888888893</v>
      </c>
      <c r="Q98" s="79">
        <v>9.2631578947368425</v>
      </c>
      <c r="R98" s="78"/>
      <c r="S98" s="79"/>
      <c r="T98" s="78"/>
      <c r="U98" s="79"/>
      <c r="V98" s="78">
        <v>8918.1868757560096</v>
      </c>
      <c r="W98" s="79">
        <v>25.215512160903874</v>
      </c>
    </row>
    <row r="99" spans="1:23" ht="24" customHeight="1" x14ac:dyDescent="0.15">
      <c r="A99" s="43"/>
      <c r="B99" s="153"/>
      <c r="C99" s="7" t="s">
        <v>50</v>
      </c>
      <c r="D99" s="78">
        <v>1534.8326923076922</v>
      </c>
      <c r="E99" s="79">
        <v>28.022764746033129</v>
      </c>
      <c r="F99" s="78">
        <v>2162.0048555692933</v>
      </c>
      <c r="G99" s="79">
        <v>16.199769676987817</v>
      </c>
      <c r="H99" s="78">
        <v>1448.8593325279371</v>
      </c>
      <c r="I99" s="79">
        <v>18.888993027329388</v>
      </c>
      <c r="J99" s="78">
        <v>1447.1697296565883</v>
      </c>
      <c r="K99" s="79">
        <v>18.671231840104234</v>
      </c>
      <c r="L99" s="78">
        <v>101.26141579350882</v>
      </c>
      <c r="M99" s="79">
        <v>13.716202275690376</v>
      </c>
      <c r="N99" s="78">
        <v>46.850806451612911</v>
      </c>
      <c r="O99" s="79">
        <v>14.566210503618047</v>
      </c>
      <c r="P99" s="78">
        <v>8.2222222222222214</v>
      </c>
      <c r="Q99" s="79">
        <v>15.578947368421051</v>
      </c>
      <c r="R99" s="78">
        <v>1</v>
      </c>
      <c r="S99" s="79">
        <v>14.285714285714285</v>
      </c>
      <c r="T99" s="78"/>
      <c r="U99" s="79"/>
      <c r="V99" s="78">
        <v>6750.2010545288549</v>
      </c>
      <c r="W99" s="79">
        <v>19.085692994585237</v>
      </c>
    </row>
    <row r="100" spans="1:23" ht="24" customHeight="1" x14ac:dyDescent="0.15">
      <c r="A100" s="43"/>
      <c r="B100" s="153"/>
      <c r="C100" s="8" t="s">
        <v>51</v>
      </c>
      <c r="D100" s="80">
        <v>1723.0057692307691</v>
      </c>
      <c r="E100" s="81">
        <v>31.458402970694728</v>
      </c>
      <c r="F100" s="80">
        <v>5251.5590198943464</v>
      </c>
      <c r="G100" s="81">
        <v>39.349609390675866</v>
      </c>
      <c r="H100" s="80">
        <v>2761.2919183529648</v>
      </c>
      <c r="I100" s="81">
        <v>35.999370415888471</v>
      </c>
      <c r="J100" s="80">
        <v>1979.8149643834763</v>
      </c>
      <c r="K100" s="81">
        <v>25.543364709047285</v>
      </c>
      <c r="L100" s="80">
        <v>223.72080756452849</v>
      </c>
      <c r="M100" s="81">
        <v>30.303742306875602</v>
      </c>
      <c r="N100" s="80">
        <v>63.554032258064524</v>
      </c>
      <c r="O100" s="81">
        <v>19.759348500880066</v>
      </c>
      <c r="P100" s="80">
        <v>20.5</v>
      </c>
      <c r="Q100" s="81">
        <v>38.842105263157897</v>
      </c>
      <c r="R100" s="80">
        <v>5</v>
      </c>
      <c r="S100" s="81">
        <v>71.428571428571431</v>
      </c>
      <c r="T100" s="80">
        <v>1</v>
      </c>
      <c r="U100" s="81">
        <v>25</v>
      </c>
      <c r="V100" s="80">
        <v>12029.446511684149</v>
      </c>
      <c r="W100" s="81">
        <v>34.012368100169539</v>
      </c>
    </row>
    <row r="101" spans="1:23" ht="24" customHeight="1" x14ac:dyDescent="0.15">
      <c r="A101" s="44"/>
      <c r="B101" s="165" t="s">
        <v>16</v>
      </c>
      <c r="C101" s="129"/>
      <c r="D101" s="82">
        <v>5477.0923076923073</v>
      </c>
      <c r="E101" s="83">
        <v>100</v>
      </c>
      <c r="F101" s="82">
        <v>13345.898729908959</v>
      </c>
      <c r="G101" s="83">
        <v>100</v>
      </c>
      <c r="H101" s="82">
        <v>7670.3894719621458</v>
      </c>
      <c r="I101" s="83">
        <v>100</v>
      </c>
      <c r="J101" s="82">
        <v>7750.7994226079372</v>
      </c>
      <c r="K101" s="83">
        <v>100.00000000000001</v>
      </c>
      <c r="L101" s="82">
        <v>738.2613186813187</v>
      </c>
      <c r="M101" s="83">
        <v>100</v>
      </c>
      <c r="N101" s="82">
        <v>321.6403225806452</v>
      </c>
      <c r="O101" s="83">
        <v>100.00000000000001</v>
      </c>
      <c r="P101" s="82">
        <v>52.777777777777779</v>
      </c>
      <c r="Q101" s="83">
        <v>100</v>
      </c>
      <c r="R101" s="82">
        <v>7</v>
      </c>
      <c r="S101" s="83">
        <v>100</v>
      </c>
      <c r="T101" s="82">
        <v>4</v>
      </c>
      <c r="U101" s="83">
        <v>100</v>
      </c>
      <c r="V101" s="82">
        <v>35367.859351211089</v>
      </c>
      <c r="W101" s="83">
        <v>100</v>
      </c>
    </row>
    <row r="102" spans="1:23" ht="24" customHeight="1" x14ac:dyDescent="0.15">
      <c r="A102" s="166"/>
      <c r="B102" s="147" t="s">
        <v>64</v>
      </c>
      <c r="C102" s="6" t="s">
        <v>47</v>
      </c>
      <c r="D102" s="76"/>
      <c r="E102" s="77"/>
      <c r="F102" s="76">
        <v>164.39999999999998</v>
      </c>
      <c r="G102" s="77">
        <v>13.043478260869563</v>
      </c>
      <c r="H102" s="76"/>
      <c r="I102" s="77"/>
      <c r="J102" s="76">
        <v>17.7</v>
      </c>
      <c r="K102" s="77">
        <v>3.3333333333333335</v>
      </c>
      <c r="L102" s="76"/>
      <c r="M102" s="77"/>
      <c r="N102" s="76"/>
      <c r="O102" s="77"/>
      <c r="P102" s="76"/>
      <c r="Q102" s="77"/>
      <c r="R102" s="76"/>
      <c r="S102" s="77"/>
      <c r="T102" s="76"/>
      <c r="U102" s="77"/>
      <c r="V102" s="76">
        <v>182.09999999999997</v>
      </c>
      <c r="W102" s="77">
        <v>5.6034844492186844</v>
      </c>
    </row>
    <row r="103" spans="1:23" ht="24" customHeight="1" x14ac:dyDescent="0.15">
      <c r="A103" s="148"/>
      <c r="B103" s="151"/>
      <c r="C103" s="7" t="s">
        <v>48</v>
      </c>
      <c r="D103" s="78">
        <v>248.75</v>
      </c>
      <c r="E103" s="79">
        <v>25</v>
      </c>
      <c r="F103" s="78">
        <v>54.8</v>
      </c>
      <c r="G103" s="79">
        <v>4.3478260869565206</v>
      </c>
      <c r="H103" s="78">
        <v>85.272727272727266</v>
      </c>
      <c r="I103" s="79">
        <v>20</v>
      </c>
      <c r="J103" s="78">
        <v>70.8</v>
      </c>
      <c r="K103" s="79">
        <v>13.333333333333334</v>
      </c>
      <c r="L103" s="78">
        <v>3.8181818181818183</v>
      </c>
      <c r="M103" s="79">
        <v>18.181818181818183</v>
      </c>
      <c r="N103" s="78"/>
      <c r="O103" s="79"/>
      <c r="P103" s="78"/>
      <c r="Q103" s="79"/>
      <c r="R103" s="78"/>
      <c r="S103" s="79"/>
      <c r="T103" s="78"/>
      <c r="U103" s="79"/>
      <c r="V103" s="78">
        <v>463.44090909090909</v>
      </c>
      <c r="W103" s="79">
        <v>14.260757425714878</v>
      </c>
    </row>
    <row r="104" spans="1:23" ht="24" customHeight="1" x14ac:dyDescent="0.15">
      <c r="A104" s="148"/>
      <c r="B104" s="151"/>
      <c r="C104" s="7" t="s">
        <v>49</v>
      </c>
      <c r="D104" s="84">
        <v>248.75</v>
      </c>
      <c r="E104" s="85">
        <v>25</v>
      </c>
      <c r="F104" s="78">
        <v>274</v>
      </c>
      <c r="G104" s="79">
        <v>21.739130434782609</v>
      </c>
      <c r="H104" s="78">
        <v>213.18181818181816</v>
      </c>
      <c r="I104" s="79">
        <v>50</v>
      </c>
      <c r="J104" s="78">
        <v>194.7</v>
      </c>
      <c r="K104" s="79">
        <v>36.666666666666664</v>
      </c>
      <c r="L104" s="78">
        <v>5.7272727272727275</v>
      </c>
      <c r="M104" s="79">
        <v>27.272727272727277</v>
      </c>
      <c r="N104" s="78"/>
      <c r="O104" s="79"/>
      <c r="P104" s="78"/>
      <c r="Q104" s="79"/>
      <c r="R104" s="78"/>
      <c r="S104" s="79"/>
      <c r="T104" s="78"/>
      <c r="U104" s="79"/>
      <c r="V104" s="78">
        <v>936.35909090909081</v>
      </c>
      <c r="W104" s="79">
        <v>28.813144452463675</v>
      </c>
    </row>
    <row r="105" spans="1:23" ht="24" customHeight="1" x14ac:dyDescent="0.15">
      <c r="A105" s="148"/>
      <c r="B105" s="151"/>
      <c r="C105" s="7" t="s">
        <v>50</v>
      </c>
      <c r="D105" s="78">
        <v>248.75</v>
      </c>
      <c r="E105" s="79">
        <v>25</v>
      </c>
      <c r="F105" s="78">
        <v>328.79999999999995</v>
      </c>
      <c r="G105" s="79">
        <v>26.086956521739125</v>
      </c>
      <c r="H105" s="78">
        <v>42.636363636363633</v>
      </c>
      <c r="I105" s="79">
        <v>10</v>
      </c>
      <c r="J105" s="78">
        <v>70.8</v>
      </c>
      <c r="K105" s="79">
        <v>13.333333333333334</v>
      </c>
      <c r="L105" s="78">
        <v>5.7272727272727275</v>
      </c>
      <c r="M105" s="79">
        <v>27.272727272727277</v>
      </c>
      <c r="N105" s="78"/>
      <c r="O105" s="79"/>
      <c r="P105" s="78"/>
      <c r="Q105" s="79"/>
      <c r="R105" s="78"/>
      <c r="S105" s="79"/>
      <c r="T105" s="78"/>
      <c r="U105" s="79"/>
      <c r="V105" s="78">
        <v>696.71363636363628</v>
      </c>
      <c r="W105" s="79">
        <v>21.438901850204488</v>
      </c>
    </row>
    <row r="106" spans="1:23" ht="24" customHeight="1" x14ac:dyDescent="0.15">
      <c r="A106" s="148"/>
      <c r="B106" s="151"/>
      <c r="C106" s="8" t="s">
        <v>51</v>
      </c>
      <c r="D106" s="80">
        <v>248.75</v>
      </c>
      <c r="E106" s="81">
        <v>25</v>
      </c>
      <c r="F106" s="80">
        <v>438.4</v>
      </c>
      <c r="G106" s="81">
        <v>34.782608695652165</v>
      </c>
      <c r="H106" s="80">
        <v>85.272727272727266</v>
      </c>
      <c r="I106" s="81">
        <v>20</v>
      </c>
      <c r="J106" s="80">
        <v>177</v>
      </c>
      <c r="K106" s="81">
        <v>33.333333333333329</v>
      </c>
      <c r="L106" s="80">
        <v>5.7272727272727275</v>
      </c>
      <c r="M106" s="81">
        <v>27.272727272727277</v>
      </c>
      <c r="N106" s="80">
        <v>16</v>
      </c>
      <c r="O106" s="81">
        <v>100</v>
      </c>
      <c r="P106" s="80"/>
      <c r="Q106" s="81"/>
      <c r="R106" s="80"/>
      <c r="S106" s="81"/>
      <c r="T106" s="80"/>
      <c r="U106" s="81"/>
      <c r="V106" s="80">
        <v>971.15</v>
      </c>
      <c r="W106" s="81">
        <v>29.883711822398272</v>
      </c>
    </row>
    <row r="107" spans="1:23" ht="24" customHeight="1" x14ac:dyDescent="0.15">
      <c r="A107" s="205"/>
      <c r="B107" s="128" t="s">
        <v>16</v>
      </c>
      <c r="C107" s="129"/>
      <c r="D107" s="86">
        <v>995</v>
      </c>
      <c r="E107" s="87">
        <v>100</v>
      </c>
      <c r="F107" s="82">
        <v>1260.4000000000001</v>
      </c>
      <c r="G107" s="83">
        <v>99.999999999999972</v>
      </c>
      <c r="H107" s="82">
        <v>426.36363636363632</v>
      </c>
      <c r="I107" s="83">
        <v>100</v>
      </c>
      <c r="J107" s="82">
        <v>531</v>
      </c>
      <c r="K107" s="83">
        <v>99.999999999999986</v>
      </c>
      <c r="L107" s="82">
        <v>21</v>
      </c>
      <c r="M107" s="83">
        <v>100.00000000000001</v>
      </c>
      <c r="N107" s="82">
        <v>16</v>
      </c>
      <c r="O107" s="83">
        <v>100</v>
      </c>
      <c r="P107" s="82"/>
      <c r="Q107" s="83"/>
      <c r="R107" s="82"/>
      <c r="S107" s="83"/>
      <c r="T107" s="82"/>
      <c r="U107" s="83"/>
      <c r="V107" s="82">
        <v>3249.7636363636361</v>
      </c>
      <c r="W107" s="83">
        <v>99.999999999999986</v>
      </c>
    </row>
    <row r="108" spans="1:23" ht="24" customHeight="1" x14ac:dyDescent="0.15">
      <c r="A108" s="167" t="s">
        <v>145</v>
      </c>
      <c r="B108" s="147" t="s">
        <v>66</v>
      </c>
      <c r="C108" s="6" t="s">
        <v>47</v>
      </c>
      <c r="D108" s="76"/>
      <c r="E108" s="77"/>
      <c r="F108" s="76"/>
      <c r="G108" s="77"/>
      <c r="H108" s="76"/>
      <c r="I108" s="77"/>
      <c r="J108" s="76"/>
      <c r="K108" s="77"/>
      <c r="L108" s="76"/>
      <c r="M108" s="77"/>
      <c r="N108" s="76"/>
      <c r="O108" s="77"/>
      <c r="P108" s="76"/>
      <c r="Q108" s="77"/>
      <c r="R108" s="76"/>
      <c r="S108" s="77"/>
      <c r="T108" s="76"/>
      <c r="U108" s="77"/>
      <c r="V108" s="76"/>
      <c r="W108" s="77"/>
    </row>
    <row r="109" spans="1:23" ht="24" customHeight="1" x14ac:dyDescent="0.15">
      <c r="A109" s="148"/>
      <c r="B109" s="151"/>
      <c r="C109" s="7" t="s">
        <v>48</v>
      </c>
      <c r="D109" s="78"/>
      <c r="E109" s="79"/>
      <c r="F109" s="78"/>
      <c r="G109" s="79"/>
      <c r="H109" s="78">
        <v>16.083333333333332</v>
      </c>
      <c r="I109" s="79">
        <v>20</v>
      </c>
      <c r="J109" s="78">
        <v>121.47058823529412</v>
      </c>
      <c r="K109" s="79">
        <v>41.666666666666671</v>
      </c>
      <c r="L109" s="78">
        <v>13.2</v>
      </c>
      <c r="M109" s="79">
        <v>100</v>
      </c>
      <c r="N109" s="78">
        <v>8</v>
      </c>
      <c r="O109" s="79">
        <v>50</v>
      </c>
      <c r="P109" s="78"/>
      <c r="Q109" s="79"/>
      <c r="R109" s="78"/>
      <c r="S109" s="79"/>
      <c r="T109" s="78"/>
      <c r="U109" s="79"/>
      <c r="V109" s="78">
        <v>158.75392156862745</v>
      </c>
      <c r="W109" s="79">
        <v>23.601404462038282</v>
      </c>
    </row>
    <row r="110" spans="1:23" ht="24" customHeight="1" x14ac:dyDescent="0.15">
      <c r="A110" s="148"/>
      <c r="B110" s="151"/>
      <c r="C110" s="7" t="s">
        <v>49</v>
      </c>
      <c r="D110" s="78"/>
      <c r="E110" s="79"/>
      <c r="F110" s="78"/>
      <c r="G110" s="79"/>
      <c r="H110" s="78">
        <v>16.083333333333332</v>
      </c>
      <c r="I110" s="79">
        <v>20</v>
      </c>
      <c r="J110" s="78">
        <v>97.17647058823529</v>
      </c>
      <c r="K110" s="79">
        <v>33.333333333333336</v>
      </c>
      <c r="L110" s="78"/>
      <c r="M110" s="79"/>
      <c r="N110" s="78">
        <v>8</v>
      </c>
      <c r="O110" s="79">
        <v>50</v>
      </c>
      <c r="P110" s="78"/>
      <c r="Q110" s="79"/>
      <c r="R110" s="78"/>
      <c r="S110" s="79"/>
      <c r="T110" s="78"/>
      <c r="U110" s="79"/>
      <c r="V110" s="78">
        <v>121.25980392156862</v>
      </c>
      <c r="W110" s="79">
        <v>18.027281777119629</v>
      </c>
    </row>
    <row r="111" spans="1:23" ht="24" customHeight="1" x14ac:dyDescent="0.15">
      <c r="A111" s="148"/>
      <c r="B111" s="151"/>
      <c r="C111" s="7" t="s">
        <v>50</v>
      </c>
      <c r="D111" s="78"/>
      <c r="E111" s="79"/>
      <c r="F111" s="78">
        <v>181</v>
      </c>
      <c r="G111" s="79">
        <v>66.666666666666657</v>
      </c>
      <c r="H111" s="78">
        <v>32.166666666666664</v>
      </c>
      <c r="I111" s="79">
        <v>40</v>
      </c>
      <c r="J111" s="78"/>
      <c r="K111" s="79"/>
      <c r="L111" s="78"/>
      <c r="M111" s="79"/>
      <c r="N111" s="78"/>
      <c r="O111" s="79"/>
      <c r="P111" s="78"/>
      <c r="Q111" s="79"/>
      <c r="R111" s="78"/>
      <c r="S111" s="79"/>
      <c r="T111" s="78"/>
      <c r="U111" s="79"/>
      <c r="V111" s="78">
        <v>213.16666666666666</v>
      </c>
      <c r="W111" s="79">
        <v>31.690761828832287</v>
      </c>
    </row>
    <row r="112" spans="1:23" ht="24" customHeight="1" x14ac:dyDescent="0.15">
      <c r="A112" s="148"/>
      <c r="B112" s="151"/>
      <c r="C112" s="8" t="s">
        <v>51</v>
      </c>
      <c r="D112" s="80"/>
      <c r="E112" s="81"/>
      <c r="F112" s="80">
        <v>90.5</v>
      </c>
      <c r="G112" s="81">
        <v>33.333333333333329</v>
      </c>
      <c r="H112" s="80">
        <v>16.083333333333332</v>
      </c>
      <c r="I112" s="81">
        <v>20</v>
      </c>
      <c r="J112" s="80">
        <v>72.882352941176464</v>
      </c>
      <c r="K112" s="81">
        <v>25</v>
      </c>
      <c r="L112" s="80"/>
      <c r="M112" s="81"/>
      <c r="N112" s="80"/>
      <c r="O112" s="81"/>
      <c r="P112" s="80"/>
      <c r="Q112" s="81"/>
      <c r="R112" s="80"/>
      <c r="S112" s="81"/>
      <c r="T112" s="80"/>
      <c r="U112" s="81"/>
      <c r="V112" s="80">
        <v>179.46568627450978</v>
      </c>
      <c r="W112" s="81">
        <v>26.680551932009816</v>
      </c>
    </row>
    <row r="113" spans="1:23" ht="24" customHeight="1" x14ac:dyDescent="0.15">
      <c r="A113" s="148"/>
      <c r="B113" s="128" t="s">
        <v>16</v>
      </c>
      <c r="C113" s="129"/>
      <c r="D113" s="82"/>
      <c r="E113" s="83"/>
      <c r="F113" s="82">
        <v>271.5</v>
      </c>
      <c r="G113" s="83">
        <v>99.999999999999986</v>
      </c>
      <c r="H113" s="82">
        <v>80.416666666666657</v>
      </c>
      <c r="I113" s="83">
        <v>100</v>
      </c>
      <c r="J113" s="82">
        <v>291.52941176470586</v>
      </c>
      <c r="K113" s="83">
        <v>100</v>
      </c>
      <c r="L113" s="82">
        <v>13.2</v>
      </c>
      <c r="M113" s="83">
        <v>100</v>
      </c>
      <c r="N113" s="82">
        <v>16</v>
      </c>
      <c r="O113" s="83">
        <v>100</v>
      </c>
      <c r="P113" s="82"/>
      <c r="Q113" s="83"/>
      <c r="R113" s="82"/>
      <c r="S113" s="83"/>
      <c r="T113" s="82"/>
      <c r="U113" s="83"/>
      <c r="V113" s="82">
        <v>672.64607843137242</v>
      </c>
      <c r="W113" s="83">
        <v>100.00000000000003</v>
      </c>
    </row>
    <row r="114" spans="1:23" ht="24" customHeight="1" x14ac:dyDescent="0.15">
      <c r="A114" s="43"/>
      <c r="B114" s="147" t="s">
        <v>67</v>
      </c>
      <c r="C114" s="6" t="s">
        <v>47</v>
      </c>
      <c r="D114" s="76"/>
      <c r="E114" s="77"/>
      <c r="F114" s="76">
        <v>44.3125</v>
      </c>
      <c r="G114" s="77">
        <v>3.3333333333333335</v>
      </c>
      <c r="H114" s="76"/>
      <c r="I114" s="77"/>
      <c r="J114" s="76">
        <v>46.608695652173914</v>
      </c>
      <c r="K114" s="77">
        <v>6.557377049180328</v>
      </c>
      <c r="L114" s="76">
        <v>7.04</v>
      </c>
      <c r="M114" s="77">
        <v>7.9999999999999991</v>
      </c>
      <c r="N114" s="76">
        <v>2.4285714285714284</v>
      </c>
      <c r="O114" s="77">
        <v>14.285714285714285</v>
      </c>
      <c r="P114" s="76"/>
      <c r="Q114" s="77"/>
      <c r="R114" s="76"/>
      <c r="S114" s="77"/>
      <c r="T114" s="76"/>
      <c r="U114" s="77"/>
      <c r="V114" s="76">
        <v>100.38976708074534</v>
      </c>
      <c r="W114" s="77">
        <v>2.6424217529425347</v>
      </c>
    </row>
    <row r="115" spans="1:23" ht="24" customHeight="1" x14ac:dyDescent="0.15">
      <c r="A115" s="43"/>
      <c r="B115" s="151"/>
      <c r="C115" s="7" t="s">
        <v>48</v>
      </c>
      <c r="D115" s="78">
        <v>256</v>
      </c>
      <c r="E115" s="79">
        <v>33.333333333333329</v>
      </c>
      <c r="F115" s="78">
        <v>221.5625</v>
      </c>
      <c r="G115" s="79">
        <v>16.666666666666664</v>
      </c>
      <c r="H115" s="78">
        <v>154.08695652173913</v>
      </c>
      <c r="I115" s="79">
        <v>17.391304347826086</v>
      </c>
      <c r="J115" s="78">
        <v>163.13043478260869</v>
      </c>
      <c r="K115" s="79">
        <v>22.950819672131146</v>
      </c>
      <c r="L115" s="78">
        <v>35.200000000000003</v>
      </c>
      <c r="M115" s="79">
        <v>40</v>
      </c>
      <c r="N115" s="78">
        <v>2.4285714285714284</v>
      </c>
      <c r="O115" s="79">
        <v>14.285714285714285</v>
      </c>
      <c r="P115" s="78"/>
      <c r="Q115" s="79"/>
      <c r="R115" s="78"/>
      <c r="S115" s="79"/>
      <c r="T115" s="78"/>
      <c r="U115" s="79"/>
      <c r="V115" s="78">
        <v>832.40846273291925</v>
      </c>
      <c r="W115" s="79">
        <v>21.910342988342258</v>
      </c>
    </row>
    <row r="116" spans="1:23" ht="24" customHeight="1" x14ac:dyDescent="0.15">
      <c r="A116" s="43"/>
      <c r="B116" s="151"/>
      <c r="C116" s="7" t="s">
        <v>49</v>
      </c>
      <c r="D116" s="78">
        <v>256</v>
      </c>
      <c r="E116" s="79">
        <v>33.333333333333329</v>
      </c>
      <c r="F116" s="78">
        <v>531.75</v>
      </c>
      <c r="G116" s="79">
        <v>40</v>
      </c>
      <c r="H116" s="78">
        <v>308.17391304347825</v>
      </c>
      <c r="I116" s="79">
        <v>34.782608695652172</v>
      </c>
      <c r="J116" s="78">
        <v>151.47826086956522</v>
      </c>
      <c r="K116" s="79">
        <v>21.311475409836067</v>
      </c>
      <c r="L116" s="78">
        <v>28.16</v>
      </c>
      <c r="M116" s="79">
        <v>31.999999999999996</v>
      </c>
      <c r="N116" s="78">
        <v>4.8571428571428568</v>
      </c>
      <c r="O116" s="79">
        <v>28.571428571428569</v>
      </c>
      <c r="P116" s="78"/>
      <c r="Q116" s="79"/>
      <c r="R116" s="78"/>
      <c r="S116" s="79"/>
      <c r="T116" s="78"/>
      <c r="U116" s="79"/>
      <c r="V116" s="78">
        <v>1280.4193167701865</v>
      </c>
      <c r="W116" s="79">
        <v>33.702716461131153</v>
      </c>
    </row>
    <row r="117" spans="1:23" ht="24" customHeight="1" x14ac:dyDescent="0.15">
      <c r="A117" s="43"/>
      <c r="B117" s="151"/>
      <c r="C117" s="7" t="s">
        <v>50</v>
      </c>
      <c r="D117" s="78"/>
      <c r="E117" s="79"/>
      <c r="F117" s="78">
        <v>221.5625</v>
      </c>
      <c r="G117" s="79">
        <v>16.666666666666664</v>
      </c>
      <c r="H117" s="78">
        <v>269.6521739130435</v>
      </c>
      <c r="I117" s="79">
        <v>30.434782608695656</v>
      </c>
      <c r="J117" s="78">
        <v>163.13043478260869</v>
      </c>
      <c r="K117" s="79">
        <v>22.950819672131146</v>
      </c>
      <c r="L117" s="78">
        <v>10.56</v>
      </c>
      <c r="M117" s="79">
        <v>11.999999999999998</v>
      </c>
      <c r="N117" s="78"/>
      <c r="O117" s="79"/>
      <c r="P117" s="78"/>
      <c r="Q117" s="79"/>
      <c r="R117" s="78"/>
      <c r="S117" s="79"/>
      <c r="T117" s="78"/>
      <c r="U117" s="79"/>
      <c r="V117" s="78">
        <v>664.90510869565219</v>
      </c>
      <c r="W117" s="79">
        <v>17.501382600547892</v>
      </c>
    </row>
    <row r="118" spans="1:23" ht="24" customHeight="1" x14ac:dyDescent="0.15">
      <c r="A118" s="43"/>
      <c r="B118" s="151"/>
      <c r="C118" s="8" t="s">
        <v>51</v>
      </c>
      <c r="D118" s="80">
        <v>256</v>
      </c>
      <c r="E118" s="81">
        <v>33.333333333333329</v>
      </c>
      <c r="F118" s="80">
        <v>310.1875</v>
      </c>
      <c r="G118" s="81">
        <v>23.333333333333332</v>
      </c>
      <c r="H118" s="80">
        <v>154.08695652173913</v>
      </c>
      <c r="I118" s="81">
        <v>17.391304347826086</v>
      </c>
      <c r="J118" s="80">
        <v>186.43478260869566</v>
      </c>
      <c r="K118" s="81">
        <v>26.229508196721312</v>
      </c>
      <c r="L118" s="80">
        <v>7.04</v>
      </c>
      <c r="M118" s="81">
        <v>7.9999999999999991</v>
      </c>
      <c r="N118" s="80">
        <v>7.2857142857142847</v>
      </c>
      <c r="O118" s="81">
        <v>42.857142857142847</v>
      </c>
      <c r="P118" s="80"/>
      <c r="Q118" s="81"/>
      <c r="R118" s="80"/>
      <c r="S118" s="81"/>
      <c r="T118" s="80"/>
      <c r="U118" s="81"/>
      <c r="V118" s="80">
        <v>921.03495341614905</v>
      </c>
      <c r="W118" s="81">
        <v>24.243136197036158</v>
      </c>
    </row>
    <row r="119" spans="1:23" ht="24" customHeight="1" x14ac:dyDescent="0.15">
      <c r="A119" s="44"/>
      <c r="B119" s="128" t="s">
        <v>16</v>
      </c>
      <c r="C119" s="129"/>
      <c r="D119" s="82">
        <v>768</v>
      </c>
      <c r="E119" s="83">
        <v>99.999999999999986</v>
      </c>
      <c r="F119" s="82">
        <v>1329.375</v>
      </c>
      <c r="G119" s="83">
        <v>99.999999999999986</v>
      </c>
      <c r="H119" s="82">
        <v>886</v>
      </c>
      <c r="I119" s="83">
        <v>100</v>
      </c>
      <c r="J119" s="82">
        <v>710.78260869565213</v>
      </c>
      <c r="K119" s="83">
        <v>100</v>
      </c>
      <c r="L119" s="82">
        <v>88.000000000000014</v>
      </c>
      <c r="M119" s="83">
        <v>100</v>
      </c>
      <c r="N119" s="82">
        <v>17</v>
      </c>
      <c r="O119" s="83">
        <v>99.999999999999986</v>
      </c>
      <c r="P119" s="82"/>
      <c r="Q119" s="83"/>
      <c r="R119" s="82"/>
      <c r="S119" s="83"/>
      <c r="T119" s="82"/>
      <c r="U119" s="83"/>
      <c r="V119" s="82">
        <v>3799.1576086956525</v>
      </c>
      <c r="W119" s="83">
        <v>100</v>
      </c>
    </row>
    <row r="120" spans="1:23" ht="24" customHeight="1" x14ac:dyDescent="0.15">
      <c r="A120" s="43"/>
      <c r="B120" s="147" t="s">
        <v>68</v>
      </c>
      <c r="C120" s="6" t="s">
        <v>47</v>
      </c>
      <c r="D120" s="76"/>
      <c r="E120" s="77"/>
      <c r="F120" s="76"/>
      <c r="G120" s="77"/>
      <c r="H120" s="76"/>
      <c r="I120" s="77"/>
      <c r="J120" s="76">
        <v>29.818181818181817</v>
      </c>
      <c r="K120" s="77">
        <v>4.6511627906976738</v>
      </c>
      <c r="L120" s="76"/>
      <c r="M120" s="77"/>
      <c r="N120" s="76"/>
      <c r="O120" s="77"/>
      <c r="P120" s="76"/>
      <c r="Q120" s="77"/>
      <c r="R120" s="76"/>
      <c r="S120" s="77"/>
      <c r="T120" s="76"/>
      <c r="U120" s="77"/>
      <c r="V120" s="76">
        <v>29.818181818181817</v>
      </c>
      <c r="W120" s="77">
        <v>1.7065656017632502</v>
      </c>
    </row>
    <row r="121" spans="1:23" ht="24" customHeight="1" x14ac:dyDescent="0.15">
      <c r="A121" s="43"/>
      <c r="B121" s="151"/>
      <c r="C121" s="7" t="s">
        <v>48</v>
      </c>
      <c r="D121" s="78"/>
      <c r="E121" s="79"/>
      <c r="F121" s="78">
        <v>36.272727272727273</v>
      </c>
      <c r="G121" s="79">
        <v>5</v>
      </c>
      <c r="H121" s="78">
        <v>31.111111111111111</v>
      </c>
      <c r="I121" s="79">
        <v>11.111111111111111</v>
      </c>
      <c r="J121" s="78">
        <v>238.54545454545453</v>
      </c>
      <c r="K121" s="79">
        <v>37.20930232558139</v>
      </c>
      <c r="L121" s="78">
        <v>12.947368421052632</v>
      </c>
      <c r="M121" s="79">
        <v>33.333333333333329</v>
      </c>
      <c r="N121" s="78">
        <v>12.5</v>
      </c>
      <c r="O121" s="79">
        <v>57.142857142857139</v>
      </c>
      <c r="P121" s="78"/>
      <c r="Q121" s="79"/>
      <c r="R121" s="78"/>
      <c r="S121" s="79"/>
      <c r="T121" s="78"/>
      <c r="U121" s="79"/>
      <c r="V121" s="78">
        <v>331.37666135034556</v>
      </c>
      <c r="W121" s="79">
        <v>18.965475995012628</v>
      </c>
    </row>
    <row r="122" spans="1:23" ht="24" customHeight="1" x14ac:dyDescent="0.15">
      <c r="A122" s="43"/>
      <c r="B122" s="151"/>
      <c r="C122" s="7" t="s">
        <v>49</v>
      </c>
      <c r="D122" s="78"/>
      <c r="E122" s="79"/>
      <c r="F122" s="78">
        <v>217.63636363636363</v>
      </c>
      <c r="G122" s="79">
        <v>30</v>
      </c>
      <c r="H122" s="78">
        <v>62.222222222222221</v>
      </c>
      <c r="I122" s="79">
        <v>22.222222222222221</v>
      </c>
      <c r="J122" s="78">
        <v>134.18181818181819</v>
      </c>
      <c r="K122" s="79">
        <v>20.930232558139537</v>
      </c>
      <c r="L122" s="78">
        <v>12.947368421052632</v>
      </c>
      <c r="M122" s="79">
        <v>33.333333333333329</v>
      </c>
      <c r="N122" s="78">
        <v>6.25</v>
      </c>
      <c r="O122" s="79">
        <v>28.571428571428569</v>
      </c>
      <c r="P122" s="78">
        <v>2</v>
      </c>
      <c r="Q122" s="79">
        <v>100</v>
      </c>
      <c r="R122" s="78"/>
      <c r="S122" s="79"/>
      <c r="T122" s="78"/>
      <c r="U122" s="79"/>
      <c r="V122" s="78">
        <v>435.2377724614567</v>
      </c>
      <c r="W122" s="79">
        <v>24.909694883471364</v>
      </c>
    </row>
    <row r="123" spans="1:23" ht="24" customHeight="1" x14ac:dyDescent="0.15">
      <c r="A123" s="43"/>
      <c r="B123" s="151"/>
      <c r="C123" s="7" t="s">
        <v>50</v>
      </c>
      <c r="D123" s="78"/>
      <c r="E123" s="79"/>
      <c r="F123" s="78">
        <v>181.36363636363637</v>
      </c>
      <c r="G123" s="79">
        <v>25</v>
      </c>
      <c r="H123" s="78">
        <v>31.111111111111111</v>
      </c>
      <c r="I123" s="79">
        <v>11.111111111111111</v>
      </c>
      <c r="J123" s="78">
        <v>89.454545454545453</v>
      </c>
      <c r="K123" s="79">
        <v>13.953488372093023</v>
      </c>
      <c r="L123" s="78">
        <v>8.6315789473684212</v>
      </c>
      <c r="M123" s="79">
        <v>22.222222222222221</v>
      </c>
      <c r="N123" s="78"/>
      <c r="O123" s="79"/>
      <c r="P123" s="78"/>
      <c r="Q123" s="79"/>
      <c r="R123" s="78"/>
      <c r="S123" s="79"/>
      <c r="T123" s="78"/>
      <c r="U123" s="79"/>
      <c r="V123" s="78">
        <v>310.56087187666139</v>
      </c>
      <c r="W123" s="79">
        <v>17.774138759699564</v>
      </c>
    </row>
    <row r="124" spans="1:23" ht="24" customHeight="1" x14ac:dyDescent="0.15">
      <c r="A124" s="43"/>
      <c r="B124" s="151"/>
      <c r="C124" s="8" t="s">
        <v>51</v>
      </c>
      <c r="D124" s="80">
        <v>38</v>
      </c>
      <c r="E124" s="81">
        <v>100</v>
      </c>
      <c r="F124" s="80">
        <v>290.18181818181819</v>
      </c>
      <c r="G124" s="81">
        <v>40</v>
      </c>
      <c r="H124" s="80">
        <v>155.55555555555554</v>
      </c>
      <c r="I124" s="81">
        <v>55.55555555555555</v>
      </c>
      <c r="J124" s="80">
        <v>149.09090909090909</v>
      </c>
      <c r="K124" s="81">
        <v>23.255813953488371</v>
      </c>
      <c r="L124" s="80">
        <v>4.3157894736842106</v>
      </c>
      <c r="M124" s="81">
        <v>11.111111111111111</v>
      </c>
      <c r="N124" s="80">
        <v>3.125</v>
      </c>
      <c r="O124" s="81">
        <v>14.285714285714285</v>
      </c>
      <c r="P124" s="80"/>
      <c r="Q124" s="81"/>
      <c r="R124" s="80"/>
      <c r="S124" s="81"/>
      <c r="T124" s="80"/>
      <c r="U124" s="81"/>
      <c r="V124" s="80">
        <v>640.26907230196696</v>
      </c>
      <c r="W124" s="81">
        <v>36.644124760053195</v>
      </c>
    </row>
    <row r="125" spans="1:23" ht="24" customHeight="1" x14ac:dyDescent="0.15">
      <c r="A125" s="44"/>
      <c r="B125" s="128" t="s">
        <v>16</v>
      </c>
      <c r="C125" s="129"/>
      <c r="D125" s="82">
        <v>38</v>
      </c>
      <c r="E125" s="83">
        <v>100</v>
      </c>
      <c r="F125" s="82">
        <v>725.4545454545455</v>
      </c>
      <c r="G125" s="83">
        <v>100</v>
      </c>
      <c r="H125" s="82">
        <v>280</v>
      </c>
      <c r="I125" s="83">
        <v>100</v>
      </c>
      <c r="J125" s="82">
        <v>641.09090909090912</v>
      </c>
      <c r="K125" s="83">
        <v>100</v>
      </c>
      <c r="L125" s="82">
        <v>38.842105263157897</v>
      </c>
      <c r="M125" s="83">
        <v>100</v>
      </c>
      <c r="N125" s="82">
        <v>21.875</v>
      </c>
      <c r="O125" s="83">
        <v>100</v>
      </c>
      <c r="P125" s="82">
        <v>2</v>
      </c>
      <c r="Q125" s="83">
        <v>100</v>
      </c>
      <c r="R125" s="82"/>
      <c r="S125" s="83"/>
      <c r="T125" s="82"/>
      <c r="U125" s="83"/>
      <c r="V125" s="82">
        <v>1747.2625598086124</v>
      </c>
      <c r="W125" s="83">
        <v>100</v>
      </c>
    </row>
    <row r="126" spans="1:23" ht="24" customHeight="1" x14ac:dyDescent="0.15">
      <c r="A126" s="43"/>
      <c r="B126" s="147" t="s">
        <v>69</v>
      </c>
      <c r="C126" s="6" t="s">
        <v>47</v>
      </c>
      <c r="D126" s="76">
        <v>19.358490566037737</v>
      </c>
      <c r="E126" s="77">
        <v>4.1666666666666661</v>
      </c>
      <c r="F126" s="76"/>
      <c r="G126" s="77"/>
      <c r="H126" s="76"/>
      <c r="I126" s="77"/>
      <c r="J126" s="76"/>
      <c r="K126" s="77"/>
      <c r="L126" s="76"/>
      <c r="M126" s="77"/>
      <c r="N126" s="76">
        <v>3.3333333333333335</v>
      </c>
      <c r="O126" s="77">
        <v>33.333333333333336</v>
      </c>
      <c r="P126" s="76"/>
      <c r="Q126" s="77"/>
      <c r="R126" s="76"/>
      <c r="S126" s="77"/>
      <c r="T126" s="76"/>
      <c r="U126" s="77"/>
      <c r="V126" s="76">
        <v>22.691823899371069</v>
      </c>
      <c r="W126" s="77">
        <v>1.0318463734585674</v>
      </c>
    </row>
    <row r="127" spans="1:23" ht="24" customHeight="1" x14ac:dyDescent="0.15">
      <c r="A127" s="43"/>
      <c r="B127" s="151"/>
      <c r="C127" s="7" t="s">
        <v>48</v>
      </c>
      <c r="D127" s="78">
        <v>77.433962264150949</v>
      </c>
      <c r="E127" s="79">
        <v>16.666666666666664</v>
      </c>
      <c r="F127" s="78">
        <v>121.58730158730158</v>
      </c>
      <c r="G127" s="79">
        <v>17.241379310344829</v>
      </c>
      <c r="H127" s="78">
        <v>63.183673469387756</v>
      </c>
      <c r="I127" s="79">
        <v>13.043478260869565</v>
      </c>
      <c r="J127" s="78">
        <v>87.68</v>
      </c>
      <c r="K127" s="79">
        <v>17.391304347826086</v>
      </c>
      <c r="L127" s="78">
        <v>2.2307692307692308</v>
      </c>
      <c r="M127" s="79">
        <v>8.3333333333333321</v>
      </c>
      <c r="N127" s="78"/>
      <c r="O127" s="79"/>
      <c r="P127" s="78">
        <v>1.3333333333333333</v>
      </c>
      <c r="Q127" s="79">
        <v>33.333333333333329</v>
      </c>
      <c r="R127" s="78"/>
      <c r="S127" s="79"/>
      <c r="T127" s="78"/>
      <c r="U127" s="79"/>
      <c r="V127" s="78">
        <v>353.44903988494286</v>
      </c>
      <c r="W127" s="79">
        <v>16.072093262534047</v>
      </c>
    </row>
    <row r="128" spans="1:23" ht="24" customHeight="1" x14ac:dyDescent="0.15">
      <c r="A128" s="43"/>
      <c r="B128" s="151"/>
      <c r="C128" s="7" t="s">
        <v>49</v>
      </c>
      <c r="D128" s="78">
        <v>164.54716981132077</v>
      </c>
      <c r="E128" s="79">
        <v>35.416666666666671</v>
      </c>
      <c r="F128" s="78">
        <v>158.06349206349205</v>
      </c>
      <c r="G128" s="79">
        <v>22.413793103448278</v>
      </c>
      <c r="H128" s="78">
        <v>179.0204081632653</v>
      </c>
      <c r="I128" s="79">
        <v>36.95652173913043</v>
      </c>
      <c r="J128" s="78">
        <v>219.20000000000002</v>
      </c>
      <c r="K128" s="79">
        <v>43.478260869565219</v>
      </c>
      <c r="L128" s="78">
        <v>8.9230769230769234</v>
      </c>
      <c r="M128" s="79">
        <v>33.333333333333329</v>
      </c>
      <c r="N128" s="78"/>
      <c r="O128" s="79"/>
      <c r="P128" s="78">
        <v>1.3333333333333333</v>
      </c>
      <c r="Q128" s="79">
        <v>33.333333333333329</v>
      </c>
      <c r="R128" s="78"/>
      <c r="S128" s="79"/>
      <c r="T128" s="78"/>
      <c r="U128" s="79"/>
      <c r="V128" s="78">
        <v>731.08748029448839</v>
      </c>
      <c r="W128" s="79">
        <v>33.244130950784346</v>
      </c>
    </row>
    <row r="129" spans="1:23" ht="24" customHeight="1" x14ac:dyDescent="0.15">
      <c r="A129" s="43"/>
      <c r="B129" s="151"/>
      <c r="C129" s="7" t="s">
        <v>50</v>
      </c>
      <c r="D129" s="78">
        <v>58.075471698113212</v>
      </c>
      <c r="E129" s="79">
        <v>12.5</v>
      </c>
      <c r="F129" s="78">
        <v>158.06349206349205</v>
      </c>
      <c r="G129" s="79">
        <v>22.413793103448278</v>
      </c>
      <c r="H129" s="78">
        <v>52.653061224489797</v>
      </c>
      <c r="I129" s="79">
        <v>10.869565217391305</v>
      </c>
      <c r="J129" s="78">
        <v>76.72</v>
      </c>
      <c r="K129" s="79">
        <v>15.217391304347824</v>
      </c>
      <c r="L129" s="78">
        <v>6.6923076923076925</v>
      </c>
      <c r="M129" s="79">
        <v>25</v>
      </c>
      <c r="N129" s="78">
        <v>3.3333333333333335</v>
      </c>
      <c r="O129" s="79">
        <v>33.333333333333336</v>
      </c>
      <c r="P129" s="78">
        <v>1.3333333333333333</v>
      </c>
      <c r="Q129" s="79">
        <v>33.333333333333329</v>
      </c>
      <c r="R129" s="78"/>
      <c r="S129" s="79"/>
      <c r="T129" s="78"/>
      <c r="U129" s="79"/>
      <c r="V129" s="78">
        <v>356.87099934506938</v>
      </c>
      <c r="W129" s="79">
        <v>16.227697169681928</v>
      </c>
    </row>
    <row r="130" spans="1:23" ht="24" customHeight="1" x14ac:dyDescent="0.15">
      <c r="A130" s="43"/>
      <c r="B130" s="151"/>
      <c r="C130" s="8" t="s">
        <v>51</v>
      </c>
      <c r="D130" s="80">
        <v>145.18867924528303</v>
      </c>
      <c r="E130" s="81">
        <v>31.25</v>
      </c>
      <c r="F130" s="80">
        <v>267.49206349206349</v>
      </c>
      <c r="G130" s="81">
        <v>37.931034482758626</v>
      </c>
      <c r="H130" s="80">
        <v>189.55102040816325</v>
      </c>
      <c r="I130" s="81">
        <v>39.130434782608688</v>
      </c>
      <c r="J130" s="80">
        <v>120.56</v>
      </c>
      <c r="K130" s="81">
        <v>23.913043478260867</v>
      </c>
      <c r="L130" s="80">
        <v>8.9230769230769234</v>
      </c>
      <c r="M130" s="81">
        <v>33.333333333333329</v>
      </c>
      <c r="N130" s="80">
        <v>3.3333333333333335</v>
      </c>
      <c r="O130" s="81">
        <v>33.333333333333336</v>
      </c>
      <c r="P130" s="80"/>
      <c r="Q130" s="81"/>
      <c r="R130" s="80"/>
      <c r="S130" s="81"/>
      <c r="T130" s="80"/>
      <c r="U130" s="81"/>
      <c r="V130" s="80">
        <v>735.04817340192005</v>
      </c>
      <c r="W130" s="81">
        <v>33.42423224354112</v>
      </c>
    </row>
    <row r="131" spans="1:23" ht="24" customHeight="1" x14ac:dyDescent="0.15">
      <c r="A131" s="44"/>
      <c r="B131" s="128" t="s">
        <v>16</v>
      </c>
      <c r="C131" s="129"/>
      <c r="D131" s="82">
        <v>464.6037735849057</v>
      </c>
      <c r="E131" s="83">
        <v>100</v>
      </c>
      <c r="F131" s="82">
        <v>705.20634920634916</v>
      </c>
      <c r="G131" s="83">
        <v>100.00000000000001</v>
      </c>
      <c r="H131" s="82">
        <v>484.40816326530614</v>
      </c>
      <c r="I131" s="83">
        <v>99.999999999999986</v>
      </c>
      <c r="J131" s="82">
        <v>504.16</v>
      </c>
      <c r="K131" s="83">
        <v>100</v>
      </c>
      <c r="L131" s="82">
        <v>26.76923076923077</v>
      </c>
      <c r="M131" s="83">
        <v>99.999999999999986</v>
      </c>
      <c r="N131" s="82">
        <v>10</v>
      </c>
      <c r="O131" s="83">
        <v>100</v>
      </c>
      <c r="P131" s="82">
        <v>4</v>
      </c>
      <c r="Q131" s="83">
        <v>99.999999999999986</v>
      </c>
      <c r="R131" s="82"/>
      <c r="S131" s="83"/>
      <c r="T131" s="82"/>
      <c r="U131" s="83"/>
      <c r="V131" s="82">
        <v>2199.1475168257916</v>
      </c>
      <c r="W131" s="83">
        <v>100</v>
      </c>
    </row>
    <row r="132" spans="1:23" ht="24" customHeight="1" x14ac:dyDescent="0.15">
      <c r="A132" s="43"/>
      <c r="B132" s="147" t="s">
        <v>146</v>
      </c>
      <c r="C132" s="6" t="s">
        <v>47</v>
      </c>
      <c r="D132" s="76"/>
      <c r="E132" s="77"/>
      <c r="F132" s="76">
        <v>46.2</v>
      </c>
      <c r="G132" s="77">
        <v>25</v>
      </c>
      <c r="H132" s="76"/>
      <c r="I132" s="77"/>
      <c r="J132" s="76">
        <v>36.866666666666667</v>
      </c>
      <c r="K132" s="77">
        <v>8.3333333333333339</v>
      </c>
      <c r="L132" s="76"/>
      <c r="M132" s="77"/>
      <c r="N132" s="76"/>
      <c r="O132" s="77"/>
      <c r="P132" s="76"/>
      <c r="Q132" s="77"/>
      <c r="R132" s="76"/>
      <c r="S132" s="77"/>
      <c r="T132" s="76"/>
      <c r="U132" s="77"/>
      <c r="V132" s="76">
        <v>83.066666666666663</v>
      </c>
      <c r="W132" s="77">
        <v>8.7512291052114062</v>
      </c>
    </row>
    <row r="133" spans="1:23" ht="24" customHeight="1" x14ac:dyDescent="0.15">
      <c r="A133" s="43"/>
      <c r="B133" s="151"/>
      <c r="C133" s="7" t="s">
        <v>48</v>
      </c>
      <c r="D133" s="78"/>
      <c r="E133" s="79"/>
      <c r="F133" s="78"/>
      <c r="G133" s="79"/>
      <c r="H133" s="78"/>
      <c r="I133" s="79"/>
      <c r="J133" s="78">
        <v>36.866666666666667</v>
      </c>
      <c r="K133" s="79">
        <v>8.3333333333333339</v>
      </c>
      <c r="L133" s="78">
        <v>3.25</v>
      </c>
      <c r="M133" s="79">
        <v>25</v>
      </c>
      <c r="N133" s="78">
        <v>5</v>
      </c>
      <c r="O133" s="79">
        <v>50</v>
      </c>
      <c r="P133" s="78"/>
      <c r="Q133" s="79"/>
      <c r="R133" s="78"/>
      <c r="S133" s="79"/>
      <c r="T133" s="78"/>
      <c r="U133" s="79"/>
      <c r="V133" s="78">
        <v>45.116666666666667</v>
      </c>
      <c r="W133" s="79">
        <v>4.7531254389661468</v>
      </c>
    </row>
    <row r="134" spans="1:23" ht="24" customHeight="1" x14ac:dyDescent="0.15">
      <c r="A134" s="43"/>
      <c r="B134" s="151"/>
      <c r="C134" s="7" t="s">
        <v>49</v>
      </c>
      <c r="D134" s="78"/>
      <c r="E134" s="79"/>
      <c r="F134" s="78">
        <v>46.2</v>
      </c>
      <c r="G134" s="79">
        <v>25</v>
      </c>
      <c r="H134" s="78"/>
      <c r="I134" s="79"/>
      <c r="J134" s="78">
        <v>73.733333333333334</v>
      </c>
      <c r="K134" s="79">
        <v>16.666666666666668</v>
      </c>
      <c r="L134" s="78">
        <v>3.25</v>
      </c>
      <c r="M134" s="79">
        <v>25</v>
      </c>
      <c r="N134" s="78"/>
      <c r="O134" s="79"/>
      <c r="P134" s="78"/>
      <c r="Q134" s="79"/>
      <c r="R134" s="78"/>
      <c r="S134" s="79"/>
      <c r="T134" s="78"/>
      <c r="U134" s="79"/>
      <c r="V134" s="78">
        <v>123.18333333333334</v>
      </c>
      <c r="W134" s="79">
        <v>12.977595167860652</v>
      </c>
    </row>
    <row r="135" spans="1:23" ht="24" customHeight="1" x14ac:dyDescent="0.15">
      <c r="A135" s="43"/>
      <c r="B135" s="151"/>
      <c r="C135" s="7" t="s">
        <v>50</v>
      </c>
      <c r="D135" s="78"/>
      <c r="E135" s="79"/>
      <c r="F135" s="78">
        <v>46.2</v>
      </c>
      <c r="G135" s="79">
        <v>25</v>
      </c>
      <c r="H135" s="78">
        <v>299</v>
      </c>
      <c r="I135" s="79">
        <v>100</v>
      </c>
      <c r="J135" s="78">
        <v>147.46666666666667</v>
      </c>
      <c r="K135" s="79">
        <v>33.333333333333336</v>
      </c>
      <c r="L135" s="78">
        <v>3.25</v>
      </c>
      <c r="M135" s="79">
        <v>25</v>
      </c>
      <c r="N135" s="78"/>
      <c r="O135" s="79"/>
      <c r="P135" s="78"/>
      <c r="Q135" s="79"/>
      <c r="R135" s="78"/>
      <c r="S135" s="79"/>
      <c r="T135" s="78"/>
      <c r="U135" s="79"/>
      <c r="V135" s="78">
        <v>495.91666666666663</v>
      </c>
      <c r="W135" s="79">
        <v>52.245750807697696</v>
      </c>
    </row>
    <row r="136" spans="1:23" ht="24" customHeight="1" x14ac:dyDescent="0.15">
      <c r="A136" s="43"/>
      <c r="B136" s="151"/>
      <c r="C136" s="8" t="s">
        <v>51</v>
      </c>
      <c r="D136" s="80"/>
      <c r="E136" s="81"/>
      <c r="F136" s="80">
        <v>46.2</v>
      </c>
      <c r="G136" s="81">
        <v>25</v>
      </c>
      <c r="H136" s="80"/>
      <c r="I136" s="81"/>
      <c r="J136" s="80">
        <v>147.46666666666667</v>
      </c>
      <c r="K136" s="81">
        <v>33.333333333333336</v>
      </c>
      <c r="L136" s="80">
        <v>3.25</v>
      </c>
      <c r="M136" s="81">
        <v>25</v>
      </c>
      <c r="N136" s="80">
        <v>5</v>
      </c>
      <c r="O136" s="81">
        <v>50</v>
      </c>
      <c r="P136" s="80"/>
      <c r="Q136" s="81"/>
      <c r="R136" s="80"/>
      <c r="S136" s="81"/>
      <c r="T136" s="80"/>
      <c r="U136" s="81"/>
      <c r="V136" s="80">
        <v>201.91666666666669</v>
      </c>
      <c r="W136" s="81">
        <v>21.272299480264085</v>
      </c>
    </row>
    <row r="137" spans="1:23" ht="24" customHeight="1" x14ac:dyDescent="0.15">
      <c r="A137" s="44"/>
      <c r="B137" s="128" t="s">
        <v>16</v>
      </c>
      <c r="C137" s="129"/>
      <c r="D137" s="82"/>
      <c r="E137" s="83"/>
      <c r="F137" s="82">
        <v>184.8</v>
      </c>
      <c r="G137" s="83">
        <v>100</v>
      </c>
      <c r="H137" s="82">
        <v>299</v>
      </c>
      <c r="I137" s="83">
        <v>100</v>
      </c>
      <c r="J137" s="82">
        <v>442.4</v>
      </c>
      <c r="K137" s="83">
        <v>100</v>
      </c>
      <c r="L137" s="82">
        <v>13</v>
      </c>
      <c r="M137" s="83">
        <v>100</v>
      </c>
      <c r="N137" s="82">
        <v>10</v>
      </c>
      <c r="O137" s="83">
        <v>100</v>
      </c>
      <c r="P137" s="82"/>
      <c r="Q137" s="83"/>
      <c r="R137" s="82"/>
      <c r="S137" s="83"/>
      <c r="T137" s="82"/>
      <c r="U137" s="83"/>
      <c r="V137" s="82">
        <v>949.2</v>
      </c>
      <c r="W137" s="83">
        <v>99.999999999999986</v>
      </c>
    </row>
    <row r="138" spans="1:23" ht="24" customHeight="1" x14ac:dyDescent="0.15">
      <c r="A138" s="166"/>
      <c r="B138" s="147" t="s">
        <v>70</v>
      </c>
      <c r="C138" s="6" t="s">
        <v>47</v>
      </c>
      <c r="D138" s="76"/>
      <c r="E138" s="77"/>
      <c r="F138" s="76">
        <v>508.59375</v>
      </c>
      <c r="G138" s="77">
        <v>10.344827586206897</v>
      </c>
      <c r="H138" s="76">
        <v>425.55555555555554</v>
      </c>
      <c r="I138" s="77">
        <v>11.764705882352942</v>
      </c>
      <c r="J138" s="76">
        <v>251.53125</v>
      </c>
      <c r="K138" s="77">
        <v>10.16949152542373</v>
      </c>
      <c r="L138" s="76">
        <v>4.1475409836065573</v>
      </c>
      <c r="M138" s="77">
        <v>1.6949152542372885</v>
      </c>
      <c r="N138" s="76">
        <v>17.5</v>
      </c>
      <c r="O138" s="77">
        <v>14.705882352941178</v>
      </c>
      <c r="P138" s="76">
        <v>8</v>
      </c>
      <c r="Q138" s="77">
        <v>50</v>
      </c>
      <c r="R138" s="76"/>
      <c r="S138" s="77"/>
      <c r="T138" s="76"/>
      <c r="U138" s="77"/>
      <c r="V138" s="76">
        <v>1215.3280965391623</v>
      </c>
      <c r="W138" s="77">
        <v>7.1495254317235908</v>
      </c>
    </row>
    <row r="139" spans="1:23" ht="24" customHeight="1" x14ac:dyDescent="0.15">
      <c r="A139" s="148"/>
      <c r="B139" s="151"/>
      <c r="C139" s="7" t="s">
        <v>48</v>
      </c>
      <c r="D139" s="78">
        <v>1122</v>
      </c>
      <c r="E139" s="79">
        <v>20</v>
      </c>
      <c r="F139" s="78">
        <v>1186.71875</v>
      </c>
      <c r="G139" s="79">
        <v>24.137931034482758</v>
      </c>
      <c r="H139" s="78">
        <v>1276.6666666666665</v>
      </c>
      <c r="I139" s="79">
        <v>35.294117647058826</v>
      </c>
      <c r="J139" s="78">
        <v>712.671875</v>
      </c>
      <c r="K139" s="79">
        <v>28.8135593220339</v>
      </c>
      <c r="L139" s="78">
        <v>103.68852459016394</v>
      </c>
      <c r="M139" s="79">
        <v>42.372881355932215</v>
      </c>
      <c r="N139" s="78">
        <v>45.5</v>
      </c>
      <c r="O139" s="79">
        <v>38.235294117647058</v>
      </c>
      <c r="P139" s="78">
        <v>2</v>
      </c>
      <c r="Q139" s="79">
        <v>12.5</v>
      </c>
      <c r="R139" s="78">
        <v>2</v>
      </c>
      <c r="S139" s="79">
        <v>100</v>
      </c>
      <c r="T139" s="78"/>
      <c r="U139" s="79"/>
      <c r="V139" s="78">
        <v>4451.24581625683</v>
      </c>
      <c r="W139" s="79">
        <v>26.185764368326648</v>
      </c>
    </row>
    <row r="140" spans="1:23" ht="24" customHeight="1" x14ac:dyDescent="0.15">
      <c r="A140" s="148"/>
      <c r="B140" s="151"/>
      <c r="C140" s="7" t="s">
        <v>49</v>
      </c>
      <c r="D140" s="78">
        <v>1683</v>
      </c>
      <c r="E140" s="79">
        <v>30</v>
      </c>
      <c r="F140" s="78">
        <v>1017.1875</v>
      </c>
      <c r="G140" s="79">
        <v>20.689655172413794</v>
      </c>
      <c r="H140" s="78">
        <v>425.55555555555554</v>
      </c>
      <c r="I140" s="79">
        <v>11.764705882352942</v>
      </c>
      <c r="J140" s="78">
        <v>503.0625</v>
      </c>
      <c r="K140" s="79">
        <v>20.33898305084746</v>
      </c>
      <c r="L140" s="78">
        <v>49.770491803278688</v>
      </c>
      <c r="M140" s="79">
        <v>20.33898305084746</v>
      </c>
      <c r="N140" s="78">
        <v>17.5</v>
      </c>
      <c r="O140" s="79">
        <v>14.705882352941178</v>
      </c>
      <c r="P140" s="78">
        <v>2</v>
      </c>
      <c r="Q140" s="79">
        <v>12.5</v>
      </c>
      <c r="R140" s="78"/>
      <c r="S140" s="79"/>
      <c r="T140" s="78"/>
      <c r="U140" s="79"/>
      <c r="V140" s="78">
        <v>3698.0760473588343</v>
      </c>
      <c r="W140" s="79">
        <v>21.755021400665743</v>
      </c>
    </row>
    <row r="141" spans="1:23" ht="24" customHeight="1" x14ac:dyDescent="0.15">
      <c r="A141" s="148"/>
      <c r="B141" s="151"/>
      <c r="C141" s="7" t="s">
        <v>50</v>
      </c>
      <c r="D141" s="78">
        <v>561</v>
      </c>
      <c r="E141" s="79">
        <v>10</v>
      </c>
      <c r="F141" s="78">
        <v>678.125</v>
      </c>
      <c r="G141" s="79">
        <v>13.793103448275861</v>
      </c>
      <c r="H141" s="78">
        <v>851.11111111111109</v>
      </c>
      <c r="I141" s="79">
        <v>23.529411764705884</v>
      </c>
      <c r="J141" s="78">
        <v>335.375</v>
      </c>
      <c r="K141" s="79">
        <v>13.559322033898304</v>
      </c>
      <c r="L141" s="78">
        <v>37.327868852459019</v>
      </c>
      <c r="M141" s="79">
        <v>15.254237288135597</v>
      </c>
      <c r="N141" s="78">
        <v>21</v>
      </c>
      <c r="O141" s="79">
        <v>17.647058823529413</v>
      </c>
      <c r="P141" s="78">
        <v>2</v>
      </c>
      <c r="Q141" s="79">
        <v>12.5</v>
      </c>
      <c r="R141" s="78"/>
      <c r="S141" s="79"/>
      <c r="T141" s="78"/>
      <c r="U141" s="79"/>
      <c r="V141" s="78">
        <v>2485.9389799635705</v>
      </c>
      <c r="W141" s="79">
        <v>14.624268137612194</v>
      </c>
    </row>
    <row r="142" spans="1:23" ht="24" customHeight="1" x14ac:dyDescent="0.15">
      <c r="A142" s="148"/>
      <c r="B142" s="151"/>
      <c r="C142" s="8" t="s">
        <v>51</v>
      </c>
      <c r="D142" s="80">
        <v>2244</v>
      </c>
      <c r="E142" s="81">
        <v>40</v>
      </c>
      <c r="F142" s="80">
        <v>1525.78125</v>
      </c>
      <c r="G142" s="81">
        <v>31.03448275862069</v>
      </c>
      <c r="H142" s="80">
        <v>638.33333333333326</v>
      </c>
      <c r="I142" s="81">
        <v>17.647058823529413</v>
      </c>
      <c r="J142" s="80">
        <v>670.75</v>
      </c>
      <c r="K142" s="81">
        <v>27.118644067796609</v>
      </c>
      <c r="L142" s="80">
        <v>49.770491803278688</v>
      </c>
      <c r="M142" s="81">
        <v>20.33898305084746</v>
      </c>
      <c r="N142" s="80">
        <v>17.5</v>
      </c>
      <c r="O142" s="81">
        <v>14.705882352941178</v>
      </c>
      <c r="P142" s="80">
        <v>2</v>
      </c>
      <c r="Q142" s="81">
        <v>12.5</v>
      </c>
      <c r="R142" s="80"/>
      <c r="S142" s="81"/>
      <c r="T142" s="80"/>
      <c r="U142" s="81"/>
      <c r="V142" s="80">
        <v>5148.1350751366117</v>
      </c>
      <c r="W142" s="81">
        <v>30.285420661671829</v>
      </c>
    </row>
    <row r="143" spans="1:23" ht="24" customHeight="1" x14ac:dyDescent="0.15">
      <c r="A143" s="148"/>
      <c r="B143" s="128" t="s">
        <v>16</v>
      </c>
      <c r="C143" s="129"/>
      <c r="D143" s="82">
        <v>5610</v>
      </c>
      <c r="E143" s="83">
        <v>100</v>
      </c>
      <c r="F143" s="82">
        <v>4916.40625</v>
      </c>
      <c r="G143" s="83">
        <v>100</v>
      </c>
      <c r="H143" s="82">
        <v>3617.2222222222217</v>
      </c>
      <c r="I143" s="83">
        <v>100</v>
      </c>
      <c r="J143" s="82">
        <v>2473.390625</v>
      </c>
      <c r="K143" s="83">
        <v>100.00000000000001</v>
      </c>
      <c r="L143" s="82">
        <v>244.70491803278685</v>
      </c>
      <c r="M143" s="83">
        <v>100.00000000000003</v>
      </c>
      <c r="N143" s="82">
        <v>119</v>
      </c>
      <c r="O143" s="83">
        <v>99.999999999999986</v>
      </c>
      <c r="P143" s="82">
        <v>16</v>
      </c>
      <c r="Q143" s="83">
        <v>100</v>
      </c>
      <c r="R143" s="82">
        <v>2</v>
      </c>
      <c r="S143" s="83">
        <v>100</v>
      </c>
      <c r="T143" s="82"/>
      <c r="U143" s="83"/>
      <c r="V143" s="82">
        <v>16998.724015255008</v>
      </c>
      <c r="W143" s="83">
        <v>100</v>
      </c>
    </row>
    <row r="144" spans="1:23" ht="24" customHeight="1" x14ac:dyDescent="0.15">
      <c r="A144" s="43"/>
      <c r="B144" s="147" t="s">
        <v>71</v>
      </c>
      <c r="C144" s="6" t="s">
        <v>47</v>
      </c>
      <c r="D144" s="76"/>
      <c r="E144" s="77"/>
      <c r="F144" s="76">
        <v>386.06451612903226</v>
      </c>
      <c r="G144" s="77">
        <v>13.33333333333333</v>
      </c>
      <c r="H144" s="76"/>
      <c r="I144" s="77"/>
      <c r="J144" s="76">
        <v>132.67857142857142</v>
      </c>
      <c r="K144" s="77">
        <v>9.0909090909090899</v>
      </c>
      <c r="L144" s="76">
        <v>10.928571428571429</v>
      </c>
      <c r="M144" s="77">
        <v>11.111111111111111</v>
      </c>
      <c r="N144" s="76">
        <v>6.3636363636363633</v>
      </c>
      <c r="O144" s="77">
        <v>9.5238095238095255</v>
      </c>
      <c r="P144" s="76">
        <v>6</v>
      </c>
      <c r="Q144" s="77">
        <v>40</v>
      </c>
      <c r="R144" s="76"/>
      <c r="S144" s="77"/>
      <c r="T144" s="76"/>
      <c r="U144" s="77"/>
      <c r="V144" s="76">
        <v>542.03529534981146</v>
      </c>
      <c r="W144" s="77">
        <v>8.3956773273464798</v>
      </c>
    </row>
    <row r="145" spans="1:23" ht="24" customHeight="1" x14ac:dyDescent="0.15">
      <c r="A145" s="43"/>
      <c r="B145" s="151"/>
      <c r="C145" s="7" t="s">
        <v>48</v>
      </c>
      <c r="D145" s="78">
        <v>197.5</v>
      </c>
      <c r="E145" s="79">
        <v>50</v>
      </c>
      <c r="F145" s="78">
        <v>386.06451612903226</v>
      </c>
      <c r="G145" s="79">
        <v>13.33333333333333</v>
      </c>
      <c r="H145" s="78">
        <v>265.39130434782606</v>
      </c>
      <c r="I145" s="79">
        <v>17.391304347826086</v>
      </c>
      <c r="J145" s="78">
        <v>477.64285714285711</v>
      </c>
      <c r="K145" s="79">
        <v>32.72727272727272</v>
      </c>
      <c r="L145" s="78">
        <v>40.071428571428569</v>
      </c>
      <c r="M145" s="79">
        <v>40.74074074074074</v>
      </c>
      <c r="N145" s="78">
        <v>12.727272727272727</v>
      </c>
      <c r="O145" s="79">
        <v>19.047619047619051</v>
      </c>
      <c r="P145" s="78">
        <v>6</v>
      </c>
      <c r="Q145" s="79">
        <v>40</v>
      </c>
      <c r="R145" s="78"/>
      <c r="S145" s="79"/>
      <c r="T145" s="78"/>
      <c r="U145" s="79"/>
      <c r="V145" s="78">
        <v>1385.3973789184167</v>
      </c>
      <c r="W145" s="79">
        <v>21.458656776297396</v>
      </c>
    </row>
    <row r="146" spans="1:23" ht="24" customHeight="1" x14ac:dyDescent="0.15">
      <c r="A146" s="43"/>
      <c r="B146" s="151"/>
      <c r="C146" s="7" t="s">
        <v>49</v>
      </c>
      <c r="D146" s="78"/>
      <c r="E146" s="79"/>
      <c r="F146" s="78">
        <v>386.06451612903226</v>
      </c>
      <c r="G146" s="79">
        <v>13.33333333333333</v>
      </c>
      <c r="H146" s="78">
        <v>530.78260869565213</v>
      </c>
      <c r="I146" s="79">
        <v>34.782608695652172</v>
      </c>
      <c r="J146" s="78">
        <v>477.64285714285711</v>
      </c>
      <c r="K146" s="79">
        <v>32.72727272727272</v>
      </c>
      <c r="L146" s="78">
        <v>25.5</v>
      </c>
      <c r="M146" s="79">
        <v>25.925925925925924</v>
      </c>
      <c r="N146" s="78">
        <v>12.727272727272727</v>
      </c>
      <c r="O146" s="79">
        <v>19.047619047619051</v>
      </c>
      <c r="P146" s="78">
        <v>3</v>
      </c>
      <c r="Q146" s="79">
        <v>20</v>
      </c>
      <c r="R146" s="78"/>
      <c r="S146" s="79"/>
      <c r="T146" s="78"/>
      <c r="U146" s="79"/>
      <c r="V146" s="78">
        <v>1435.7172546948143</v>
      </c>
      <c r="W146" s="79">
        <v>22.238069932221389</v>
      </c>
    </row>
    <row r="147" spans="1:23" ht="24" customHeight="1" x14ac:dyDescent="0.15">
      <c r="A147" s="43"/>
      <c r="B147" s="151"/>
      <c r="C147" s="7" t="s">
        <v>50</v>
      </c>
      <c r="D147" s="78"/>
      <c r="E147" s="79"/>
      <c r="F147" s="78">
        <v>675.61290322580646</v>
      </c>
      <c r="G147" s="79">
        <v>23.333333333333332</v>
      </c>
      <c r="H147" s="78">
        <v>265.39130434782606</v>
      </c>
      <c r="I147" s="79">
        <v>17.391304347826086</v>
      </c>
      <c r="J147" s="78">
        <v>185.75</v>
      </c>
      <c r="K147" s="79">
        <v>12.727272727272727</v>
      </c>
      <c r="L147" s="78">
        <v>10.928571428571429</v>
      </c>
      <c r="M147" s="79">
        <v>11.111111111111111</v>
      </c>
      <c r="N147" s="78">
        <v>19.09090909090909</v>
      </c>
      <c r="O147" s="79">
        <v>28.571428571428569</v>
      </c>
      <c r="P147" s="78"/>
      <c r="Q147" s="79"/>
      <c r="R147" s="78"/>
      <c r="S147" s="79"/>
      <c r="T147" s="78"/>
      <c r="U147" s="79"/>
      <c r="V147" s="78">
        <v>1156.7736880931129</v>
      </c>
      <c r="W147" s="79">
        <v>17.917465355695299</v>
      </c>
    </row>
    <row r="148" spans="1:23" ht="24" customHeight="1" x14ac:dyDescent="0.15">
      <c r="A148" s="43"/>
      <c r="B148" s="151"/>
      <c r="C148" s="8" t="s">
        <v>51</v>
      </c>
      <c r="D148" s="80">
        <v>197.5</v>
      </c>
      <c r="E148" s="81">
        <v>50</v>
      </c>
      <c r="F148" s="80">
        <v>1061.6774193548388</v>
      </c>
      <c r="G148" s="81">
        <v>36.666666666666664</v>
      </c>
      <c r="H148" s="80">
        <v>464.43478260869563</v>
      </c>
      <c r="I148" s="81">
        <v>30.434782608695649</v>
      </c>
      <c r="J148" s="80">
        <v>185.75</v>
      </c>
      <c r="K148" s="81">
        <v>12.727272727272727</v>
      </c>
      <c r="L148" s="80">
        <v>10.928571428571429</v>
      </c>
      <c r="M148" s="81">
        <v>11.111111111111111</v>
      </c>
      <c r="N148" s="80">
        <v>15.909090909090908</v>
      </c>
      <c r="O148" s="81">
        <v>23.80952380952381</v>
      </c>
      <c r="P148" s="80"/>
      <c r="Q148" s="81"/>
      <c r="R148" s="80"/>
      <c r="S148" s="81"/>
      <c r="T148" s="80"/>
      <c r="U148" s="81"/>
      <c r="V148" s="80">
        <v>1936.1998643011968</v>
      </c>
      <c r="W148" s="81">
        <v>29.990130608439429</v>
      </c>
    </row>
    <row r="149" spans="1:23" ht="24" customHeight="1" x14ac:dyDescent="0.15">
      <c r="A149" s="44"/>
      <c r="B149" s="128" t="s">
        <v>16</v>
      </c>
      <c r="C149" s="129"/>
      <c r="D149" s="82">
        <v>395</v>
      </c>
      <c r="E149" s="83">
        <v>100</v>
      </c>
      <c r="F149" s="82">
        <v>2895.4838709677424</v>
      </c>
      <c r="G149" s="83">
        <v>100</v>
      </c>
      <c r="H149" s="82">
        <v>1526</v>
      </c>
      <c r="I149" s="83">
        <v>100</v>
      </c>
      <c r="J149" s="82">
        <v>1459.4642857142858</v>
      </c>
      <c r="K149" s="83">
        <v>99.999999999999972</v>
      </c>
      <c r="L149" s="82">
        <v>98.357142857142861</v>
      </c>
      <c r="M149" s="83">
        <v>100</v>
      </c>
      <c r="N149" s="82">
        <v>66.818181818181813</v>
      </c>
      <c r="O149" s="83">
        <v>100.00000000000001</v>
      </c>
      <c r="P149" s="82">
        <v>15</v>
      </c>
      <c r="Q149" s="83">
        <v>100</v>
      </c>
      <c r="R149" s="82"/>
      <c r="S149" s="83"/>
      <c r="T149" s="82"/>
      <c r="U149" s="83"/>
      <c r="V149" s="82">
        <v>6456.1234813573528</v>
      </c>
      <c r="W149" s="83">
        <v>99.999999999999986</v>
      </c>
    </row>
    <row r="150" spans="1:23" ht="24" customHeight="1" x14ac:dyDescent="0.15">
      <c r="A150" s="166"/>
      <c r="B150" s="147" t="s">
        <v>72</v>
      </c>
      <c r="C150" s="6" t="s">
        <v>47</v>
      </c>
      <c r="D150" s="76"/>
      <c r="E150" s="77"/>
      <c r="F150" s="76">
        <v>321.64285714285711</v>
      </c>
      <c r="G150" s="77">
        <v>6.2499999999999982</v>
      </c>
      <c r="H150" s="76"/>
      <c r="I150" s="77"/>
      <c r="J150" s="76">
        <v>149.28750000000002</v>
      </c>
      <c r="K150" s="77">
        <v>4.5454545454545459</v>
      </c>
      <c r="L150" s="76">
        <v>12.589285714285714</v>
      </c>
      <c r="M150" s="77">
        <v>6.25</v>
      </c>
      <c r="N150" s="76">
        <v>25.117647058823529</v>
      </c>
      <c r="O150" s="77">
        <v>24.137931034482758</v>
      </c>
      <c r="P150" s="76">
        <v>1.5</v>
      </c>
      <c r="Q150" s="77">
        <v>14.285714285714285</v>
      </c>
      <c r="R150" s="76"/>
      <c r="S150" s="77"/>
      <c r="T150" s="76"/>
      <c r="U150" s="77"/>
      <c r="V150" s="76">
        <v>510.13728991596639</v>
      </c>
      <c r="W150" s="77">
        <v>2.9993113791097317</v>
      </c>
    </row>
    <row r="151" spans="1:23" ht="24" customHeight="1" x14ac:dyDescent="0.15">
      <c r="A151" s="148"/>
      <c r="B151" s="161"/>
      <c r="C151" s="7" t="s">
        <v>48</v>
      </c>
      <c r="D151" s="78"/>
      <c r="E151" s="79"/>
      <c r="F151" s="78">
        <v>1072.1428571428571</v>
      </c>
      <c r="G151" s="79">
        <v>20.833333333333332</v>
      </c>
      <c r="H151" s="78">
        <v>536.94117647058818</v>
      </c>
      <c r="I151" s="79">
        <v>22.58064516129032</v>
      </c>
      <c r="J151" s="78">
        <v>845.96250000000009</v>
      </c>
      <c r="K151" s="79">
        <v>25.757575757575758</v>
      </c>
      <c r="L151" s="78">
        <v>54.553571428571423</v>
      </c>
      <c r="M151" s="79">
        <v>27.083333333333332</v>
      </c>
      <c r="N151" s="78">
        <v>21.529411764705884</v>
      </c>
      <c r="O151" s="79">
        <v>20.689655172413794</v>
      </c>
      <c r="P151" s="78">
        <v>3</v>
      </c>
      <c r="Q151" s="79">
        <v>28.571428571428569</v>
      </c>
      <c r="R151" s="78"/>
      <c r="S151" s="79"/>
      <c r="T151" s="78"/>
      <c r="U151" s="79"/>
      <c r="V151" s="78">
        <v>2534.1295168067227</v>
      </c>
      <c r="W151" s="79">
        <v>14.899211734057479</v>
      </c>
    </row>
    <row r="152" spans="1:23" ht="24" customHeight="1" x14ac:dyDescent="0.15">
      <c r="A152" s="148"/>
      <c r="B152" s="161"/>
      <c r="C152" s="7" t="s">
        <v>49</v>
      </c>
      <c r="D152" s="78">
        <v>1960.3333333333333</v>
      </c>
      <c r="E152" s="79">
        <v>33.333333333333329</v>
      </c>
      <c r="F152" s="78">
        <v>857.71428571428567</v>
      </c>
      <c r="G152" s="79">
        <v>16.666666666666664</v>
      </c>
      <c r="H152" s="78">
        <v>920.47058823529414</v>
      </c>
      <c r="I152" s="79">
        <v>38.70967741935484</v>
      </c>
      <c r="J152" s="78">
        <v>1094.7750000000001</v>
      </c>
      <c r="K152" s="79">
        <v>33.333333333333329</v>
      </c>
      <c r="L152" s="78">
        <v>46.160714285714285</v>
      </c>
      <c r="M152" s="79">
        <v>22.916666666666668</v>
      </c>
      <c r="N152" s="78">
        <v>17.941176470588236</v>
      </c>
      <c r="O152" s="79">
        <v>17.241379310344826</v>
      </c>
      <c r="P152" s="78">
        <v>3</v>
      </c>
      <c r="Q152" s="79">
        <v>28.571428571428569</v>
      </c>
      <c r="R152" s="78"/>
      <c r="S152" s="79"/>
      <c r="T152" s="78"/>
      <c r="U152" s="79"/>
      <c r="V152" s="78">
        <v>4900.3950980392165</v>
      </c>
      <c r="W152" s="79">
        <v>28.811480889984935</v>
      </c>
    </row>
    <row r="153" spans="1:23" ht="24" customHeight="1" x14ac:dyDescent="0.15">
      <c r="A153" s="148"/>
      <c r="B153" s="161"/>
      <c r="C153" s="7" t="s">
        <v>50</v>
      </c>
      <c r="D153" s="78">
        <v>1960.3333333333333</v>
      </c>
      <c r="E153" s="79">
        <v>33.333333333333329</v>
      </c>
      <c r="F153" s="78">
        <v>1179.3571428571429</v>
      </c>
      <c r="G153" s="79">
        <v>22.916666666666664</v>
      </c>
      <c r="H153" s="78">
        <v>76.705882352941174</v>
      </c>
      <c r="I153" s="79">
        <v>3.225806451612903</v>
      </c>
      <c r="J153" s="78">
        <v>497.625</v>
      </c>
      <c r="K153" s="79">
        <v>15.151515151515149</v>
      </c>
      <c r="L153" s="78">
        <v>37.767857142857139</v>
      </c>
      <c r="M153" s="79">
        <v>18.75</v>
      </c>
      <c r="N153" s="78">
        <v>14.352941176470589</v>
      </c>
      <c r="O153" s="79">
        <v>13.793103448275861</v>
      </c>
      <c r="P153" s="78"/>
      <c r="Q153" s="79"/>
      <c r="R153" s="78">
        <v>1.5</v>
      </c>
      <c r="S153" s="79">
        <v>50</v>
      </c>
      <c r="T153" s="78"/>
      <c r="U153" s="79"/>
      <c r="V153" s="78">
        <v>3767.6421568627452</v>
      </c>
      <c r="W153" s="79">
        <v>22.15155060582503</v>
      </c>
    </row>
    <row r="154" spans="1:23" ht="24" customHeight="1" x14ac:dyDescent="0.15">
      <c r="A154" s="148"/>
      <c r="B154" s="161"/>
      <c r="C154" s="8" t="s">
        <v>51</v>
      </c>
      <c r="D154" s="80">
        <v>1960.3333333333333</v>
      </c>
      <c r="E154" s="81">
        <v>33.333333333333329</v>
      </c>
      <c r="F154" s="80">
        <v>1715.4285714285713</v>
      </c>
      <c r="G154" s="81">
        <v>33.333333333333329</v>
      </c>
      <c r="H154" s="80">
        <v>843.76470588235293</v>
      </c>
      <c r="I154" s="81">
        <v>35.483870967741929</v>
      </c>
      <c r="J154" s="80">
        <v>696.67500000000007</v>
      </c>
      <c r="K154" s="81">
        <v>21.212121212121211</v>
      </c>
      <c r="L154" s="80">
        <v>50.357142857142854</v>
      </c>
      <c r="M154" s="81">
        <v>25</v>
      </c>
      <c r="N154" s="80">
        <v>25.117647058823529</v>
      </c>
      <c r="O154" s="81">
        <v>24.137931034482758</v>
      </c>
      <c r="P154" s="80">
        <v>3</v>
      </c>
      <c r="Q154" s="81">
        <v>28.571428571428569</v>
      </c>
      <c r="R154" s="80">
        <v>1.5</v>
      </c>
      <c r="S154" s="81">
        <v>50</v>
      </c>
      <c r="T154" s="80"/>
      <c r="U154" s="81"/>
      <c r="V154" s="80">
        <v>5296.1764005602245</v>
      </c>
      <c r="W154" s="81">
        <v>31.138445391022827</v>
      </c>
    </row>
    <row r="155" spans="1:23" ht="24" customHeight="1" x14ac:dyDescent="0.15">
      <c r="A155" s="205"/>
      <c r="B155" s="128" t="s">
        <v>16</v>
      </c>
      <c r="C155" s="129"/>
      <c r="D155" s="82">
        <v>5881</v>
      </c>
      <c r="E155" s="83">
        <v>99.999999999999986</v>
      </c>
      <c r="F155" s="82">
        <v>5146.2857142857147</v>
      </c>
      <c r="G155" s="83">
        <v>99.999999999999986</v>
      </c>
      <c r="H155" s="82">
        <v>2377.8823529411766</v>
      </c>
      <c r="I155" s="83">
        <v>100</v>
      </c>
      <c r="J155" s="82">
        <v>3284.3250000000003</v>
      </c>
      <c r="K155" s="83">
        <v>100</v>
      </c>
      <c r="L155" s="82">
        <v>201.42857142857142</v>
      </c>
      <c r="M155" s="83">
        <v>100</v>
      </c>
      <c r="N155" s="82">
        <v>104.05882352941177</v>
      </c>
      <c r="O155" s="83">
        <v>100</v>
      </c>
      <c r="P155" s="82">
        <v>10.5</v>
      </c>
      <c r="Q155" s="83">
        <v>99.999999999999986</v>
      </c>
      <c r="R155" s="82">
        <v>3</v>
      </c>
      <c r="S155" s="83">
        <v>100</v>
      </c>
      <c r="T155" s="82"/>
      <c r="U155" s="83"/>
      <c r="V155" s="82">
        <v>17008.480462184874</v>
      </c>
      <c r="W155" s="83">
        <v>100</v>
      </c>
    </row>
    <row r="156" spans="1:23" ht="24" customHeight="1" x14ac:dyDescent="0.15">
      <c r="A156" s="167" t="s">
        <v>145</v>
      </c>
      <c r="B156" s="147" t="s">
        <v>74</v>
      </c>
      <c r="C156" s="6" t="s">
        <v>47</v>
      </c>
      <c r="D156" s="76"/>
      <c r="E156" s="77"/>
      <c r="F156" s="76">
        <v>85.291666666666671</v>
      </c>
      <c r="G156" s="77">
        <v>4.3478260869565215</v>
      </c>
      <c r="H156" s="76">
        <v>70.8</v>
      </c>
      <c r="I156" s="77">
        <v>5.8823529411764701</v>
      </c>
      <c r="J156" s="76">
        <v>80.886792452830193</v>
      </c>
      <c r="K156" s="77">
        <v>6.0000000000000009</v>
      </c>
      <c r="L156" s="76">
        <v>13.604651162790697</v>
      </c>
      <c r="M156" s="77">
        <v>11.904761904761903</v>
      </c>
      <c r="N156" s="76">
        <v>3.25</v>
      </c>
      <c r="O156" s="77">
        <v>9.0909090909090917</v>
      </c>
      <c r="P156" s="76">
        <v>4</v>
      </c>
      <c r="Q156" s="77">
        <v>33.333333333333329</v>
      </c>
      <c r="R156" s="76"/>
      <c r="S156" s="77"/>
      <c r="T156" s="76"/>
      <c r="U156" s="77"/>
      <c r="V156" s="76">
        <v>257.83311028228752</v>
      </c>
      <c r="W156" s="77">
        <v>4.5825179695764762</v>
      </c>
    </row>
    <row r="157" spans="1:23" ht="24" customHeight="1" x14ac:dyDescent="0.15">
      <c r="A157" s="148"/>
      <c r="B157" s="151"/>
      <c r="C157" s="7" t="s">
        <v>48</v>
      </c>
      <c r="D157" s="78">
        <v>475.5</v>
      </c>
      <c r="E157" s="79">
        <v>50</v>
      </c>
      <c r="F157" s="78">
        <v>170.58333333333334</v>
      </c>
      <c r="G157" s="79">
        <v>8.695652173913043</v>
      </c>
      <c r="H157" s="78">
        <v>247.79999999999998</v>
      </c>
      <c r="I157" s="79">
        <v>20.588235294117645</v>
      </c>
      <c r="J157" s="78">
        <v>539.24528301886789</v>
      </c>
      <c r="K157" s="79">
        <v>40</v>
      </c>
      <c r="L157" s="78">
        <v>57.139534883720927</v>
      </c>
      <c r="M157" s="79">
        <v>49.999999999999993</v>
      </c>
      <c r="N157" s="78">
        <v>22.75</v>
      </c>
      <c r="O157" s="79">
        <v>63.636363636363633</v>
      </c>
      <c r="P157" s="78"/>
      <c r="Q157" s="79"/>
      <c r="R157" s="78"/>
      <c r="S157" s="79"/>
      <c r="T157" s="78"/>
      <c r="U157" s="79"/>
      <c r="V157" s="78">
        <v>1513.0181512359222</v>
      </c>
      <c r="W157" s="79">
        <v>26.891165602210489</v>
      </c>
    </row>
    <row r="158" spans="1:23" ht="24" customHeight="1" x14ac:dyDescent="0.15">
      <c r="A158" s="148"/>
      <c r="B158" s="151"/>
      <c r="C158" s="7" t="s">
        <v>49</v>
      </c>
      <c r="D158" s="78"/>
      <c r="E158" s="79"/>
      <c r="F158" s="78">
        <v>767.625</v>
      </c>
      <c r="G158" s="79">
        <v>39.130434782608688</v>
      </c>
      <c r="H158" s="78">
        <v>424.79999999999995</v>
      </c>
      <c r="I158" s="79">
        <v>35.294117647058819</v>
      </c>
      <c r="J158" s="78">
        <v>323.54716981132077</v>
      </c>
      <c r="K158" s="79">
        <v>24.000000000000004</v>
      </c>
      <c r="L158" s="78">
        <v>21.767441860465116</v>
      </c>
      <c r="M158" s="79">
        <v>19.047619047619047</v>
      </c>
      <c r="N158" s="78">
        <v>9.75</v>
      </c>
      <c r="O158" s="79">
        <v>27.27272727272727</v>
      </c>
      <c r="P158" s="78">
        <v>4</v>
      </c>
      <c r="Q158" s="79">
        <v>33.333333333333329</v>
      </c>
      <c r="R158" s="78"/>
      <c r="S158" s="79"/>
      <c r="T158" s="78"/>
      <c r="U158" s="79"/>
      <c r="V158" s="78">
        <v>1551.489611671786</v>
      </c>
      <c r="W158" s="79">
        <v>27.574926344072452</v>
      </c>
    </row>
    <row r="159" spans="1:23" ht="24" customHeight="1" x14ac:dyDescent="0.15">
      <c r="A159" s="148"/>
      <c r="B159" s="151"/>
      <c r="C159" s="7" t="s">
        <v>50</v>
      </c>
      <c r="D159" s="84"/>
      <c r="E159" s="85"/>
      <c r="F159" s="78">
        <v>426.45833333333337</v>
      </c>
      <c r="G159" s="79">
        <v>21.739130434782609</v>
      </c>
      <c r="H159" s="78">
        <v>247.79999999999998</v>
      </c>
      <c r="I159" s="79">
        <v>20.588235294117645</v>
      </c>
      <c r="J159" s="78">
        <v>161.77358490566039</v>
      </c>
      <c r="K159" s="79">
        <v>12.000000000000002</v>
      </c>
      <c r="L159" s="78">
        <v>13.604651162790697</v>
      </c>
      <c r="M159" s="79">
        <v>11.904761904761903</v>
      </c>
      <c r="N159" s="78"/>
      <c r="O159" s="79"/>
      <c r="P159" s="78"/>
      <c r="Q159" s="79"/>
      <c r="R159" s="78"/>
      <c r="S159" s="79"/>
      <c r="T159" s="78"/>
      <c r="U159" s="79"/>
      <c r="V159" s="78">
        <v>849.63656940178441</v>
      </c>
      <c r="W159" s="79">
        <v>15.100755844081599</v>
      </c>
    </row>
    <row r="160" spans="1:23" ht="24" customHeight="1" x14ac:dyDescent="0.15">
      <c r="A160" s="148"/>
      <c r="B160" s="151"/>
      <c r="C160" s="8" t="s">
        <v>51</v>
      </c>
      <c r="D160" s="80">
        <v>475.5</v>
      </c>
      <c r="E160" s="81">
        <v>50</v>
      </c>
      <c r="F160" s="80">
        <v>511.75</v>
      </c>
      <c r="G160" s="81">
        <v>26.086956521739129</v>
      </c>
      <c r="H160" s="80">
        <v>212.39999999999998</v>
      </c>
      <c r="I160" s="81">
        <v>17.647058823529409</v>
      </c>
      <c r="J160" s="80">
        <v>242.66037735849056</v>
      </c>
      <c r="K160" s="81">
        <v>18.000000000000004</v>
      </c>
      <c r="L160" s="80">
        <v>8.1627906976744189</v>
      </c>
      <c r="M160" s="81">
        <v>7.1428571428571423</v>
      </c>
      <c r="N160" s="80"/>
      <c r="O160" s="81"/>
      <c r="P160" s="80">
        <v>4</v>
      </c>
      <c r="Q160" s="81">
        <v>33.333333333333329</v>
      </c>
      <c r="R160" s="80"/>
      <c r="S160" s="81"/>
      <c r="T160" s="80"/>
      <c r="U160" s="81"/>
      <c r="V160" s="80">
        <v>1454.4731680561652</v>
      </c>
      <c r="W160" s="81">
        <v>25.850634240058973</v>
      </c>
    </row>
    <row r="161" spans="1:23" ht="24" customHeight="1" x14ac:dyDescent="0.15">
      <c r="A161" s="148"/>
      <c r="B161" s="128" t="s">
        <v>16</v>
      </c>
      <c r="C161" s="129"/>
      <c r="D161" s="86">
        <v>951</v>
      </c>
      <c r="E161" s="87">
        <v>100</v>
      </c>
      <c r="F161" s="82">
        <v>1961.7083333333335</v>
      </c>
      <c r="G161" s="83">
        <v>99.999999999999986</v>
      </c>
      <c r="H161" s="82">
        <v>1203.5999999999999</v>
      </c>
      <c r="I161" s="83">
        <v>99.999999999999986</v>
      </c>
      <c r="J161" s="82">
        <v>1348.1132075471696</v>
      </c>
      <c r="K161" s="83">
        <v>100</v>
      </c>
      <c r="L161" s="82">
        <v>114.27906976744187</v>
      </c>
      <c r="M161" s="83">
        <v>99.999999999999986</v>
      </c>
      <c r="N161" s="82">
        <v>35.75</v>
      </c>
      <c r="O161" s="83">
        <v>99.999999999999986</v>
      </c>
      <c r="P161" s="82">
        <v>12</v>
      </c>
      <c r="Q161" s="83">
        <v>99.999999999999986</v>
      </c>
      <c r="R161" s="82"/>
      <c r="S161" s="83"/>
      <c r="T161" s="82"/>
      <c r="U161" s="83"/>
      <c r="V161" s="82">
        <v>5626.4506106479457</v>
      </c>
      <c r="W161" s="83">
        <v>100</v>
      </c>
    </row>
    <row r="162" spans="1:23" ht="24" customHeight="1" x14ac:dyDescent="0.15">
      <c r="A162" s="43"/>
      <c r="B162" s="152" t="s">
        <v>20</v>
      </c>
      <c r="C162" s="6" t="s">
        <v>47</v>
      </c>
      <c r="D162" s="76">
        <v>19.358490566037737</v>
      </c>
      <c r="E162" s="77">
        <v>0.12817982154770266</v>
      </c>
      <c r="F162" s="76">
        <v>1556.505289938556</v>
      </c>
      <c r="G162" s="77">
        <v>8.0246212219611905</v>
      </c>
      <c r="H162" s="76">
        <v>496.35555555555555</v>
      </c>
      <c r="I162" s="77">
        <v>4.4393194149613784</v>
      </c>
      <c r="J162" s="76">
        <v>745.37765801842397</v>
      </c>
      <c r="K162" s="77">
        <v>6.3782417137602758</v>
      </c>
      <c r="L162" s="76">
        <v>48.310049289254394</v>
      </c>
      <c r="M162" s="77">
        <v>5.6201855493471156</v>
      </c>
      <c r="N162" s="76">
        <v>57.993188184364655</v>
      </c>
      <c r="O162" s="77">
        <v>13.923867698059745</v>
      </c>
      <c r="P162" s="76">
        <v>19.5</v>
      </c>
      <c r="Q162" s="77">
        <v>32.773109243697476</v>
      </c>
      <c r="R162" s="76"/>
      <c r="S162" s="77"/>
      <c r="T162" s="76"/>
      <c r="U162" s="77"/>
      <c r="V162" s="76">
        <v>2943.4002315521921</v>
      </c>
      <c r="W162" s="77">
        <v>5.013716318519144</v>
      </c>
    </row>
    <row r="163" spans="1:23" ht="24" customHeight="1" x14ac:dyDescent="0.15">
      <c r="A163" s="43"/>
      <c r="B163" s="153"/>
      <c r="C163" s="7" t="s">
        <v>48</v>
      </c>
      <c r="D163" s="78">
        <v>2377.183962264151</v>
      </c>
      <c r="E163" s="79">
        <v>15.740225976277989</v>
      </c>
      <c r="F163" s="78">
        <v>3249.7319854652519</v>
      </c>
      <c r="G163" s="79">
        <v>16.754114762616691</v>
      </c>
      <c r="H163" s="78">
        <v>2676.5369491933793</v>
      </c>
      <c r="I163" s="79">
        <v>23.938489879732494</v>
      </c>
      <c r="J163" s="78">
        <v>3294.0156593917491</v>
      </c>
      <c r="K163" s="79">
        <v>28.187091279831055</v>
      </c>
      <c r="L163" s="78">
        <v>326.0993789438885</v>
      </c>
      <c r="M163" s="79">
        <v>37.937014019962248</v>
      </c>
      <c r="N163" s="78">
        <v>130.43525592055005</v>
      </c>
      <c r="O163" s="79">
        <v>31.316837433158273</v>
      </c>
      <c r="P163" s="78">
        <v>12.333333333333332</v>
      </c>
      <c r="Q163" s="79">
        <v>20.728291316526608</v>
      </c>
      <c r="R163" s="78">
        <v>2</v>
      </c>
      <c r="S163" s="79">
        <v>40</v>
      </c>
      <c r="T163" s="78"/>
      <c r="U163" s="79"/>
      <c r="V163" s="78">
        <v>12068.336524512306</v>
      </c>
      <c r="W163" s="79">
        <v>20.556910719008702</v>
      </c>
    </row>
    <row r="164" spans="1:23" ht="24" customHeight="1" x14ac:dyDescent="0.15">
      <c r="A164" s="43"/>
      <c r="B164" s="153"/>
      <c r="C164" s="7" t="s">
        <v>49</v>
      </c>
      <c r="D164" s="78">
        <v>4312.6305031446536</v>
      </c>
      <c r="E164" s="79">
        <v>28.555542923582671</v>
      </c>
      <c r="F164" s="78">
        <v>4256.2411575431743</v>
      </c>
      <c r="G164" s="79">
        <v>21.943210433903442</v>
      </c>
      <c r="H164" s="78">
        <v>3080.2904474306188</v>
      </c>
      <c r="I164" s="79">
        <v>27.549592291141963</v>
      </c>
      <c r="J164" s="78">
        <v>3269.4974099271299</v>
      </c>
      <c r="K164" s="79">
        <v>27.977287135849387</v>
      </c>
      <c r="L164" s="78">
        <v>202.20636602086034</v>
      </c>
      <c r="M164" s="79">
        <v>23.523828127188658</v>
      </c>
      <c r="N164" s="78">
        <v>77.025592055003827</v>
      </c>
      <c r="O164" s="79">
        <v>18.493450467476571</v>
      </c>
      <c r="P164" s="78">
        <v>15.333333333333332</v>
      </c>
      <c r="Q164" s="79">
        <v>25.770308123249297</v>
      </c>
      <c r="R164" s="78"/>
      <c r="S164" s="79"/>
      <c r="T164" s="78"/>
      <c r="U164" s="79"/>
      <c r="V164" s="78">
        <v>15213.224809454774</v>
      </c>
      <c r="W164" s="79">
        <v>25.913836883895481</v>
      </c>
    </row>
    <row r="165" spans="1:23" ht="24" customHeight="1" x14ac:dyDescent="0.15">
      <c r="A165" s="43"/>
      <c r="B165" s="153"/>
      <c r="C165" s="7" t="s">
        <v>50</v>
      </c>
      <c r="D165" s="78">
        <v>2828.1588050314467</v>
      </c>
      <c r="E165" s="79">
        <v>18.726299434393006</v>
      </c>
      <c r="F165" s="78">
        <v>4076.5430078434115</v>
      </c>
      <c r="G165" s="79">
        <v>21.016769903987349</v>
      </c>
      <c r="H165" s="78">
        <v>2168.227674363553</v>
      </c>
      <c r="I165" s="79">
        <v>19.39225843878226</v>
      </c>
      <c r="J165" s="78">
        <v>1728.095231809481</v>
      </c>
      <c r="K165" s="79">
        <v>14.78741544545332</v>
      </c>
      <c r="L165" s="78">
        <v>134.49010795362713</v>
      </c>
      <c r="M165" s="79">
        <v>15.646006832355571</v>
      </c>
      <c r="N165" s="78">
        <v>57.777183600713009</v>
      </c>
      <c r="O165" s="79">
        <v>13.872006102946566</v>
      </c>
      <c r="P165" s="78">
        <v>3.333333333333333</v>
      </c>
      <c r="Q165" s="79">
        <v>5.6022408963585431</v>
      </c>
      <c r="R165" s="78">
        <v>1.5</v>
      </c>
      <c r="S165" s="79">
        <v>30</v>
      </c>
      <c r="T165" s="78"/>
      <c r="U165" s="79"/>
      <c r="V165" s="78">
        <v>10998.125343935566</v>
      </c>
      <c r="W165" s="79">
        <v>18.733939040607485</v>
      </c>
    </row>
    <row r="166" spans="1:23" ht="24" customHeight="1" x14ac:dyDescent="0.15">
      <c r="A166" s="43"/>
      <c r="B166" s="153"/>
      <c r="C166" s="8" t="s">
        <v>51</v>
      </c>
      <c r="D166" s="80">
        <v>5565.2720125786163</v>
      </c>
      <c r="E166" s="81">
        <v>36.849751844198636</v>
      </c>
      <c r="F166" s="80">
        <v>6257.5986224572925</v>
      </c>
      <c r="G166" s="81">
        <v>32.261283677531324</v>
      </c>
      <c r="H166" s="80">
        <v>2759.4824149159008</v>
      </c>
      <c r="I166" s="81">
        <v>24.680339975381898</v>
      </c>
      <c r="J166" s="80">
        <v>2649.2700886659386</v>
      </c>
      <c r="K166" s="81">
        <v>22.669964425105967</v>
      </c>
      <c r="L166" s="80">
        <v>148.47513591070125</v>
      </c>
      <c r="M166" s="81">
        <v>17.272965471146406</v>
      </c>
      <c r="N166" s="80">
        <v>93.270785586962063</v>
      </c>
      <c r="O166" s="81">
        <v>22.393838298358855</v>
      </c>
      <c r="P166" s="80">
        <v>9</v>
      </c>
      <c r="Q166" s="81">
        <v>15.126050420168067</v>
      </c>
      <c r="R166" s="80">
        <v>1.5</v>
      </c>
      <c r="S166" s="81">
        <v>30</v>
      </c>
      <c r="T166" s="80"/>
      <c r="U166" s="81"/>
      <c r="V166" s="80">
        <v>17483.869060115412</v>
      </c>
      <c r="W166" s="81">
        <v>29.781597037969192</v>
      </c>
    </row>
    <row r="167" spans="1:23" ht="24" customHeight="1" x14ac:dyDescent="0.15">
      <c r="A167" s="44"/>
      <c r="B167" s="128" t="s">
        <v>16</v>
      </c>
      <c r="C167" s="129"/>
      <c r="D167" s="82">
        <v>15102.603773584904</v>
      </c>
      <c r="E167" s="83">
        <v>100</v>
      </c>
      <c r="F167" s="82">
        <v>19396.620063247687</v>
      </c>
      <c r="G167" s="83">
        <v>100</v>
      </c>
      <c r="H167" s="82">
        <v>11180.893041459009</v>
      </c>
      <c r="I167" s="83">
        <v>100</v>
      </c>
      <c r="J167" s="82">
        <v>11686.256047812722</v>
      </c>
      <c r="K167" s="83">
        <v>100</v>
      </c>
      <c r="L167" s="82">
        <v>859.58103811833166</v>
      </c>
      <c r="M167" s="83">
        <v>99.999999999999986</v>
      </c>
      <c r="N167" s="82">
        <v>416.50200534759358</v>
      </c>
      <c r="O167" s="83">
        <v>100.00000000000001</v>
      </c>
      <c r="P167" s="82">
        <v>59.5</v>
      </c>
      <c r="Q167" s="83">
        <v>99.999999999999986</v>
      </c>
      <c r="R167" s="82">
        <v>5</v>
      </c>
      <c r="S167" s="83">
        <v>100</v>
      </c>
      <c r="T167" s="82"/>
      <c r="U167" s="83"/>
      <c r="V167" s="82">
        <v>58706.955969570248</v>
      </c>
      <c r="W167" s="83">
        <v>100</v>
      </c>
    </row>
    <row r="168" spans="1:23" ht="24" customHeight="1" x14ac:dyDescent="0.15">
      <c r="A168" s="162" t="s">
        <v>57</v>
      </c>
      <c r="B168" s="175"/>
      <c r="C168" s="6" t="s">
        <v>47</v>
      </c>
      <c r="D168" s="76">
        <v>46.483490566037737</v>
      </c>
      <c r="E168" s="77">
        <v>0.22587063668217636</v>
      </c>
      <c r="F168" s="76">
        <v>2090.7481470814132</v>
      </c>
      <c r="G168" s="77">
        <v>6.3854224541771973</v>
      </c>
      <c r="H168" s="76">
        <v>776.10887781469182</v>
      </c>
      <c r="I168" s="77">
        <v>4.1170083640842039</v>
      </c>
      <c r="J168" s="76">
        <v>1317.2159852860611</v>
      </c>
      <c r="K168" s="77">
        <v>6.7768288632535034</v>
      </c>
      <c r="L168" s="76">
        <v>81.431695085318793</v>
      </c>
      <c r="M168" s="77">
        <v>5.0963535131475624</v>
      </c>
      <c r="N168" s="76">
        <v>81.077865603719488</v>
      </c>
      <c r="O168" s="77">
        <v>10.984042309466604</v>
      </c>
      <c r="P168" s="76">
        <v>25.222222222222221</v>
      </c>
      <c r="Q168" s="77">
        <v>22.464126669965363</v>
      </c>
      <c r="R168" s="76">
        <v>1</v>
      </c>
      <c r="S168" s="77">
        <v>8.3333333333333321</v>
      </c>
      <c r="T168" s="76">
        <v>1</v>
      </c>
      <c r="U168" s="77">
        <v>25</v>
      </c>
      <c r="V168" s="76">
        <v>4420.2882836594645</v>
      </c>
      <c r="W168" s="77">
        <v>4.6986946172436577</v>
      </c>
    </row>
    <row r="169" spans="1:23" ht="24" customHeight="1" x14ac:dyDescent="0.15">
      <c r="A169" s="164"/>
      <c r="B169" s="163"/>
      <c r="C169" s="7" t="s">
        <v>48</v>
      </c>
      <c r="D169" s="78">
        <v>2751.3993468795356</v>
      </c>
      <c r="E169" s="79">
        <v>13.369484835991702</v>
      </c>
      <c r="F169" s="78">
        <v>5304.757173730959</v>
      </c>
      <c r="G169" s="79">
        <v>16.201432782989443</v>
      </c>
      <c r="H169" s="78">
        <v>4334.1991106753085</v>
      </c>
      <c r="I169" s="79">
        <v>22.991534435864398</v>
      </c>
      <c r="J169" s="78">
        <v>5076.9215235512611</v>
      </c>
      <c r="K169" s="79">
        <v>26.119807762432579</v>
      </c>
      <c r="L169" s="78">
        <v>512.23964472461944</v>
      </c>
      <c r="M169" s="79">
        <v>32.05820915591412</v>
      </c>
      <c r="N169" s="78">
        <v>252.17880430764683</v>
      </c>
      <c r="O169" s="79">
        <v>34.16398095140309</v>
      </c>
      <c r="P169" s="78">
        <v>25.777777777777779</v>
      </c>
      <c r="Q169" s="79">
        <v>22.958931222167241</v>
      </c>
      <c r="R169" s="78">
        <v>2</v>
      </c>
      <c r="S169" s="79">
        <v>16.666666666666664</v>
      </c>
      <c r="T169" s="78">
        <v>2</v>
      </c>
      <c r="U169" s="79">
        <v>50</v>
      </c>
      <c r="V169" s="78">
        <v>18261.473381647113</v>
      </c>
      <c r="W169" s="79">
        <v>19.411649461525027</v>
      </c>
    </row>
    <row r="170" spans="1:23" ht="24" customHeight="1" x14ac:dyDescent="0.15">
      <c r="A170" s="164"/>
      <c r="B170" s="163"/>
      <c r="C170" s="7" t="s">
        <v>49</v>
      </c>
      <c r="D170" s="78">
        <v>6130.5439646831146</v>
      </c>
      <c r="E170" s="79">
        <v>29.789283284219632</v>
      </c>
      <c r="F170" s="78">
        <v>7599.3079665799287</v>
      </c>
      <c r="G170" s="79">
        <v>23.209295578592517</v>
      </c>
      <c r="H170" s="78">
        <v>4603.1131847707984</v>
      </c>
      <c r="I170" s="79">
        <v>24.418037242259864</v>
      </c>
      <c r="J170" s="78">
        <v>5238.5679470678542</v>
      </c>
      <c r="K170" s="79">
        <v>26.95144825325994</v>
      </c>
      <c r="L170" s="78">
        <v>396.22354976734641</v>
      </c>
      <c r="M170" s="79">
        <v>24.797411839860743</v>
      </c>
      <c r="N170" s="78">
        <v>143.43285011951997</v>
      </c>
      <c r="O170" s="79">
        <v>19.431598039106667</v>
      </c>
      <c r="P170" s="78">
        <v>20.222222222222221</v>
      </c>
      <c r="Q170" s="79">
        <v>18.010885700148442</v>
      </c>
      <c r="R170" s="78"/>
      <c r="S170" s="79"/>
      <c r="T170" s="78"/>
      <c r="U170" s="79"/>
      <c r="V170" s="78">
        <v>24131.411685210784</v>
      </c>
      <c r="W170" s="79">
        <v>25.651298493572593</v>
      </c>
    </row>
    <row r="171" spans="1:23" ht="24" customHeight="1" x14ac:dyDescent="0.15">
      <c r="A171" s="164"/>
      <c r="B171" s="163"/>
      <c r="C171" s="7" t="s">
        <v>50</v>
      </c>
      <c r="D171" s="78">
        <v>4362.9914973391387</v>
      </c>
      <c r="E171" s="79">
        <v>21.200466129859212</v>
      </c>
      <c r="F171" s="78">
        <v>6238.5478634127048</v>
      </c>
      <c r="G171" s="79">
        <v>19.053353539546851</v>
      </c>
      <c r="H171" s="78">
        <v>3617.0870068914901</v>
      </c>
      <c r="I171" s="79">
        <v>19.187485012313132</v>
      </c>
      <c r="J171" s="78">
        <v>3175.2649614660695</v>
      </c>
      <c r="K171" s="79">
        <v>16.336141892984728</v>
      </c>
      <c r="L171" s="78">
        <v>235.75152374713593</v>
      </c>
      <c r="M171" s="79">
        <v>14.754366896326824</v>
      </c>
      <c r="N171" s="78">
        <v>104.62799005232591</v>
      </c>
      <c r="O171" s="79">
        <v>14.174500783065472</v>
      </c>
      <c r="P171" s="78">
        <v>11.555555555555554</v>
      </c>
      <c r="Q171" s="79">
        <v>10.291934685799106</v>
      </c>
      <c r="R171" s="78">
        <v>2.5</v>
      </c>
      <c r="S171" s="79">
        <v>20.833333333333336</v>
      </c>
      <c r="T171" s="78"/>
      <c r="U171" s="79"/>
      <c r="V171" s="78">
        <v>17748.326398464418</v>
      </c>
      <c r="W171" s="79">
        <v>18.866182556877977</v>
      </c>
    </row>
    <row r="172" spans="1:23" ht="24" customHeight="1" x14ac:dyDescent="0.15">
      <c r="A172" s="164"/>
      <c r="B172" s="163"/>
      <c r="C172" s="8" t="s">
        <v>51</v>
      </c>
      <c r="D172" s="80">
        <v>7288.2777818093855</v>
      </c>
      <c r="E172" s="81">
        <v>35.414895113247283</v>
      </c>
      <c r="F172" s="80">
        <v>11509.157642351638</v>
      </c>
      <c r="G172" s="81">
        <v>35.15049564469399</v>
      </c>
      <c r="H172" s="80">
        <v>5520.774333268866</v>
      </c>
      <c r="I172" s="81">
        <v>29.285934945478409</v>
      </c>
      <c r="J172" s="80">
        <v>4629.0850530494154</v>
      </c>
      <c r="K172" s="81">
        <v>23.815773228069261</v>
      </c>
      <c r="L172" s="80">
        <v>372.19594347522974</v>
      </c>
      <c r="M172" s="81">
        <v>23.293658594750752</v>
      </c>
      <c r="N172" s="80">
        <v>156.82481784502659</v>
      </c>
      <c r="O172" s="81">
        <v>21.245877916958161</v>
      </c>
      <c r="P172" s="80">
        <v>29.5</v>
      </c>
      <c r="Q172" s="81">
        <v>26.27412172191984</v>
      </c>
      <c r="R172" s="80">
        <v>6.5</v>
      </c>
      <c r="S172" s="81">
        <v>54.166666666666664</v>
      </c>
      <c r="T172" s="80">
        <v>1</v>
      </c>
      <c r="U172" s="81">
        <v>25</v>
      </c>
      <c r="V172" s="80">
        <v>29513.315571799558</v>
      </c>
      <c r="W172" s="81">
        <v>31.37217487078075</v>
      </c>
    </row>
    <row r="173" spans="1:23" ht="24" customHeight="1" x14ac:dyDescent="0.15">
      <c r="A173" s="128" t="s">
        <v>57</v>
      </c>
      <c r="B173" s="157"/>
      <c r="C173" s="158"/>
      <c r="D173" s="82">
        <v>20579.696081277212</v>
      </c>
      <c r="E173" s="83">
        <v>100</v>
      </c>
      <c r="F173" s="82">
        <v>32742.518793156643</v>
      </c>
      <c r="G173" s="83">
        <v>100</v>
      </c>
      <c r="H173" s="82">
        <v>18851.282513421153</v>
      </c>
      <c r="I173" s="83">
        <v>100</v>
      </c>
      <c r="J173" s="82">
        <v>19437.055470420659</v>
      </c>
      <c r="K173" s="83">
        <v>100.00000000000001</v>
      </c>
      <c r="L173" s="82">
        <v>1597.8423567996504</v>
      </c>
      <c r="M173" s="83">
        <v>100</v>
      </c>
      <c r="N173" s="82">
        <v>738.14232792823884</v>
      </c>
      <c r="O173" s="83">
        <v>100</v>
      </c>
      <c r="P173" s="82">
        <v>112.27777777777779</v>
      </c>
      <c r="Q173" s="83">
        <v>100</v>
      </c>
      <c r="R173" s="82">
        <v>12</v>
      </c>
      <c r="S173" s="83">
        <v>100</v>
      </c>
      <c r="T173" s="82">
        <v>4</v>
      </c>
      <c r="U173" s="83">
        <v>100</v>
      </c>
      <c r="V173" s="82">
        <v>94074.81532078133</v>
      </c>
      <c r="W173" s="83">
        <v>100</v>
      </c>
    </row>
    <row r="174" spans="1:23" ht="24" customHeight="1" x14ac:dyDescent="0.15">
      <c r="A174" s="168" t="s">
        <v>147</v>
      </c>
      <c r="B174" s="168" t="s">
        <v>75</v>
      </c>
      <c r="C174" s="6" t="s">
        <v>47</v>
      </c>
      <c r="D174" s="88">
        <v>606.14285714285711</v>
      </c>
      <c r="E174" s="89">
        <v>15.789473684210527</v>
      </c>
      <c r="F174" s="88">
        <v>1057.3</v>
      </c>
      <c r="G174" s="89">
        <v>11.111111111111109</v>
      </c>
      <c r="H174" s="88">
        <v>238.50980392156862</v>
      </c>
      <c r="I174" s="89">
        <v>4.6511627906976747</v>
      </c>
      <c r="J174" s="88">
        <v>737.66666666666663</v>
      </c>
      <c r="K174" s="89">
        <v>8.791208791208792</v>
      </c>
      <c r="L174" s="88">
        <v>127.19101123595506</v>
      </c>
      <c r="M174" s="89">
        <v>11.627906976744185</v>
      </c>
      <c r="N174" s="88">
        <v>35.097222222222229</v>
      </c>
      <c r="O174" s="89">
        <v>10.606060606060607</v>
      </c>
      <c r="P174" s="88">
        <v>15</v>
      </c>
      <c r="Q174" s="89">
        <v>28.571428571428569</v>
      </c>
      <c r="R174" s="88">
        <v>1.8333333333333333</v>
      </c>
      <c r="S174" s="89">
        <v>16.666666666666664</v>
      </c>
      <c r="T174" s="88">
        <v>3.75</v>
      </c>
      <c r="U174" s="89">
        <v>25</v>
      </c>
      <c r="V174" s="88">
        <v>2822.490894522603</v>
      </c>
      <c r="W174" s="89">
        <v>9.9464793819926882</v>
      </c>
    </row>
    <row r="175" spans="1:23" ht="24" customHeight="1" x14ac:dyDescent="0.15">
      <c r="A175" s="151"/>
      <c r="B175" s="151"/>
      <c r="C175" s="7" t="s">
        <v>48</v>
      </c>
      <c r="D175" s="78">
        <v>404.09523809523807</v>
      </c>
      <c r="E175" s="79">
        <v>10.526315789473685</v>
      </c>
      <c r="F175" s="78">
        <v>634.38</v>
      </c>
      <c r="G175" s="79">
        <v>6.666666666666667</v>
      </c>
      <c r="H175" s="78">
        <v>715.52941176470586</v>
      </c>
      <c r="I175" s="79">
        <v>13.953488372093023</v>
      </c>
      <c r="J175" s="78">
        <v>2120.7916666666665</v>
      </c>
      <c r="K175" s="79">
        <v>25.274725274725281</v>
      </c>
      <c r="L175" s="78">
        <v>254.38202247191012</v>
      </c>
      <c r="M175" s="79">
        <v>23.255813953488371</v>
      </c>
      <c r="N175" s="78">
        <v>75.208333333333343</v>
      </c>
      <c r="O175" s="79">
        <v>22.72727272727273</v>
      </c>
      <c r="P175" s="78">
        <v>15</v>
      </c>
      <c r="Q175" s="79">
        <v>28.571428571428569</v>
      </c>
      <c r="R175" s="78">
        <v>1.8333333333333333</v>
      </c>
      <c r="S175" s="79">
        <v>16.666666666666664</v>
      </c>
      <c r="T175" s="78">
        <v>7.5</v>
      </c>
      <c r="U175" s="79">
        <v>50</v>
      </c>
      <c r="V175" s="78">
        <v>4228.7200056651864</v>
      </c>
      <c r="W175" s="79">
        <v>14.902041466349166</v>
      </c>
    </row>
    <row r="176" spans="1:23" ht="24" customHeight="1" x14ac:dyDescent="0.15">
      <c r="A176" s="151"/>
      <c r="B176" s="151"/>
      <c r="C176" s="7" t="s">
        <v>49</v>
      </c>
      <c r="D176" s="78">
        <v>606.14285714285711</v>
      </c>
      <c r="E176" s="79">
        <v>15.789473684210527</v>
      </c>
      <c r="F176" s="78">
        <v>2326.06</v>
      </c>
      <c r="G176" s="79">
        <v>24.444444444444439</v>
      </c>
      <c r="H176" s="78">
        <v>1073.2941176470588</v>
      </c>
      <c r="I176" s="79">
        <v>20.930232558139533</v>
      </c>
      <c r="J176" s="78">
        <v>1290.9166666666665</v>
      </c>
      <c r="K176" s="79">
        <v>15.384615384615385</v>
      </c>
      <c r="L176" s="78">
        <v>254.38202247191012</v>
      </c>
      <c r="M176" s="79">
        <v>23.255813953488371</v>
      </c>
      <c r="N176" s="78">
        <v>85.236111111111114</v>
      </c>
      <c r="O176" s="79">
        <v>25.757575757575758</v>
      </c>
      <c r="P176" s="78">
        <v>12.5</v>
      </c>
      <c r="Q176" s="79">
        <v>23.809523809523807</v>
      </c>
      <c r="R176" s="78">
        <v>3.6666666666666665</v>
      </c>
      <c r="S176" s="79">
        <v>33.333333333333329</v>
      </c>
      <c r="T176" s="78"/>
      <c r="U176" s="79"/>
      <c r="V176" s="78">
        <v>5652.1984417062704</v>
      </c>
      <c r="W176" s="79">
        <v>19.918390302857507</v>
      </c>
    </row>
    <row r="177" spans="1:23" ht="24" customHeight="1" x14ac:dyDescent="0.15">
      <c r="A177" s="151"/>
      <c r="B177" s="151"/>
      <c r="C177" s="7" t="s">
        <v>50</v>
      </c>
      <c r="D177" s="78">
        <v>808.19047619047615</v>
      </c>
      <c r="E177" s="79">
        <v>21.05263157894737</v>
      </c>
      <c r="F177" s="78">
        <v>1903.14</v>
      </c>
      <c r="G177" s="79">
        <v>20</v>
      </c>
      <c r="H177" s="78">
        <v>1192.5490196078431</v>
      </c>
      <c r="I177" s="79">
        <v>23.255813953488371</v>
      </c>
      <c r="J177" s="78">
        <v>2120.7916666666665</v>
      </c>
      <c r="K177" s="79">
        <v>25.274725274725281</v>
      </c>
      <c r="L177" s="78">
        <v>203.50561797752809</v>
      </c>
      <c r="M177" s="79">
        <v>18.604651162790695</v>
      </c>
      <c r="N177" s="78">
        <v>35.097222222222229</v>
      </c>
      <c r="O177" s="79">
        <v>10.606060606060607</v>
      </c>
      <c r="P177" s="78">
        <v>5</v>
      </c>
      <c r="Q177" s="79">
        <v>9.5238095238095237</v>
      </c>
      <c r="R177" s="78">
        <v>1.8333333333333333</v>
      </c>
      <c r="S177" s="79">
        <v>16.666666666666664</v>
      </c>
      <c r="T177" s="78">
        <v>3.75</v>
      </c>
      <c r="U177" s="79">
        <v>25</v>
      </c>
      <c r="V177" s="78">
        <v>6273.8573359980701</v>
      </c>
      <c r="W177" s="79">
        <v>22.109120975082263</v>
      </c>
    </row>
    <row r="178" spans="1:23" ht="24" customHeight="1" x14ac:dyDescent="0.15">
      <c r="A178" s="151"/>
      <c r="B178" s="151"/>
      <c r="C178" s="8" t="s">
        <v>51</v>
      </c>
      <c r="D178" s="80">
        <v>1414.3333333333333</v>
      </c>
      <c r="E178" s="81">
        <v>36.842105263157897</v>
      </c>
      <c r="F178" s="80">
        <v>3594.82</v>
      </c>
      <c r="G178" s="81">
        <v>37.777777777777779</v>
      </c>
      <c r="H178" s="80">
        <v>1908.0784313725489</v>
      </c>
      <c r="I178" s="81">
        <v>37.209302325581397</v>
      </c>
      <c r="J178" s="80">
        <v>2120.7916666666665</v>
      </c>
      <c r="K178" s="81">
        <v>25.274725274725281</v>
      </c>
      <c r="L178" s="80">
        <v>254.38202247191012</v>
      </c>
      <c r="M178" s="81">
        <v>23.255813953488371</v>
      </c>
      <c r="N178" s="80">
        <v>100.27777777777779</v>
      </c>
      <c r="O178" s="81">
        <v>30.303030303030305</v>
      </c>
      <c r="P178" s="80">
        <v>5</v>
      </c>
      <c r="Q178" s="81">
        <v>9.5238095238095237</v>
      </c>
      <c r="R178" s="80">
        <v>1.8333333333333333</v>
      </c>
      <c r="S178" s="81">
        <v>16.666666666666664</v>
      </c>
      <c r="T178" s="80"/>
      <c r="U178" s="81"/>
      <c r="V178" s="80">
        <v>9399.5165649555693</v>
      </c>
      <c r="W178" s="81">
        <v>33.123967873718371</v>
      </c>
    </row>
    <row r="179" spans="1:23" ht="24" customHeight="1" x14ac:dyDescent="0.15">
      <c r="A179" s="151"/>
      <c r="B179" s="165" t="s">
        <v>16</v>
      </c>
      <c r="C179" s="129"/>
      <c r="D179" s="82">
        <v>3838.9047619047615</v>
      </c>
      <c r="E179" s="83">
        <v>100</v>
      </c>
      <c r="F179" s="82">
        <v>9515.7000000000007</v>
      </c>
      <c r="G179" s="83">
        <v>100</v>
      </c>
      <c r="H179" s="82">
        <v>5127.9607843137255</v>
      </c>
      <c r="I179" s="83">
        <v>100</v>
      </c>
      <c r="J179" s="82">
        <v>8390.9583333333321</v>
      </c>
      <c r="K179" s="83">
        <v>100</v>
      </c>
      <c r="L179" s="82">
        <v>1093.8426966292136</v>
      </c>
      <c r="M179" s="83">
        <v>100</v>
      </c>
      <c r="N179" s="82">
        <v>330.91666666666669</v>
      </c>
      <c r="O179" s="83">
        <v>100</v>
      </c>
      <c r="P179" s="82">
        <v>52.5</v>
      </c>
      <c r="Q179" s="83">
        <v>100</v>
      </c>
      <c r="R179" s="82">
        <v>11</v>
      </c>
      <c r="S179" s="83">
        <v>100</v>
      </c>
      <c r="T179" s="82">
        <v>15</v>
      </c>
      <c r="U179" s="83">
        <v>100</v>
      </c>
      <c r="V179" s="82">
        <v>28376.783242847701</v>
      </c>
      <c r="W179" s="83">
        <v>100</v>
      </c>
    </row>
    <row r="180" spans="1:23" ht="24" customHeight="1" x14ac:dyDescent="0.15">
      <c r="A180" s="43"/>
      <c r="B180" s="147" t="s">
        <v>76</v>
      </c>
      <c r="C180" s="6" t="s">
        <v>47</v>
      </c>
      <c r="D180" s="76">
        <v>332.33333333333331</v>
      </c>
      <c r="E180" s="77">
        <v>10</v>
      </c>
      <c r="F180" s="76">
        <v>357.34426229508193</v>
      </c>
      <c r="G180" s="77">
        <v>5.3571428571428568</v>
      </c>
      <c r="H180" s="76">
        <v>350.40983606557376</v>
      </c>
      <c r="I180" s="77">
        <v>9.2592592592592595</v>
      </c>
      <c r="J180" s="76">
        <v>815.85470085470081</v>
      </c>
      <c r="K180" s="77">
        <v>16.19047619047619</v>
      </c>
      <c r="L180" s="76">
        <v>74.310810810810807</v>
      </c>
      <c r="M180" s="77">
        <v>12.500000000000004</v>
      </c>
      <c r="N180" s="76">
        <v>23.264705882352942</v>
      </c>
      <c r="O180" s="77">
        <v>10.606060606060604</v>
      </c>
      <c r="P180" s="76">
        <v>10.869565217391305</v>
      </c>
      <c r="Q180" s="77">
        <v>21.739130434782609</v>
      </c>
      <c r="R180" s="76"/>
      <c r="S180" s="77"/>
      <c r="T180" s="76"/>
      <c r="U180" s="77"/>
      <c r="V180" s="76">
        <v>1964.3872144592447</v>
      </c>
      <c r="W180" s="77">
        <v>9.9702068931476067</v>
      </c>
    </row>
    <row r="181" spans="1:23" ht="24" customHeight="1" x14ac:dyDescent="0.15">
      <c r="A181" s="43"/>
      <c r="B181" s="151"/>
      <c r="C181" s="7" t="s">
        <v>48</v>
      </c>
      <c r="D181" s="78">
        <v>664.66666666666663</v>
      </c>
      <c r="E181" s="79">
        <v>20</v>
      </c>
      <c r="F181" s="78">
        <v>1310.2622950819671</v>
      </c>
      <c r="G181" s="79">
        <v>19.642857142857142</v>
      </c>
      <c r="H181" s="78">
        <v>630.7377049180327</v>
      </c>
      <c r="I181" s="79">
        <v>16.666666666666664</v>
      </c>
      <c r="J181" s="78">
        <v>1055.8119658119658</v>
      </c>
      <c r="K181" s="79">
        <v>20.952380952380956</v>
      </c>
      <c r="L181" s="78">
        <v>57.797297297297291</v>
      </c>
      <c r="M181" s="79">
        <v>9.7222222222222232</v>
      </c>
      <c r="N181" s="78">
        <v>69.794117647058826</v>
      </c>
      <c r="O181" s="79">
        <v>31.818181818181813</v>
      </c>
      <c r="P181" s="78">
        <v>6.5217391304347823</v>
      </c>
      <c r="Q181" s="79">
        <v>13.043478260869565</v>
      </c>
      <c r="R181" s="78">
        <v>1.1111111111111112</v>
      </c>
      <c r="S181" s="79">
        <v>25</v>
      </c>
      <c r="T181" s="78">
        <v>8.5</v>
      </c>
      <c r="U181" s="79">
        <v>50</v>
      </c>
      <c r="V181" s="78">
        <v>3805.2028976645347</v>
      </c>
      <c r="W181" s="79">
        <v>19.313229021684467</v>
      </c>
    </row>
    <row r="182" spans="1:23" ht="24" customHeight="1" x14ac:dyDescent="0.15">
      <c r="A182" s="43"/>
      <c r="B182" s="151"/>
      <c r="C182" s="7" t="s">
        <v>49</v>
      </c>
      <c r="D182" s="78">
        <v>332.33333333333331</v>
      </c>
      <c r="E182" s="79">
        <v>10</v>
      </c>
      <c r="F182" s="78">
        <v>2144.0655737704915</v>
      </c>
      <c r="G182" s="79">
        <v>32.142857142857139</v>
      </c>
      <c r="H182" s="78">
        <v>700.81967213114751</v>
      </c>
      <c r="I182" s="79">
        <v>18.518518518518519</v>
      </c>
      <c r="J182" s="78">
        <v>1103.8034188034187</v>
      </c>
      <c r="K182" s="79">
        <v>21.904761904761905</v>
      </c>
      <c r="L182" s="78">
        <v>198.16216216216213</v>
      </c>
      <c r="M182" s="79">
        <v>33.333333333333336</v>
      </c>
      <c r="N182" s="78">
        <v>49.852941176470594</v>
      </c>
      <c r="O182" s="79">
        <v>22.727272727272723</v>
      </c>
      <c r="P182" s="78">
        <v>17.391304347826086</v>
      </c>
      <c r="Q182" s="79">
        <v>34.782608695652172</v>
      </c>
      <c r="R182" s="78">
        <v>1.1111111111111112</v>
      </c>
      <c r="S182" s="79">
        <v>25</v>
      </c>
      <c r="T182" s="78">
        <v>6.8</v>
      </c>
      <c r="U182" s="79">
        <v>40</v>
      </c>
      <c r="V182" s="78">
        <v>4554.3395168359611</v>
      </c>
      <c r="W182" s="79">
        <v>23.115456520109888</v>
      </c>
    </row>
    <row r="183" spans="1:23" ht="24" customHeight="1" x14ac:dyDescent="0.15">
      <c r="A183" s="43"/>
      <c r="B183" s="151"/>
      <c r="C183" s="7" t="s">
        <v>50</v>
      </c>
      <c r="D183" s="78">
        <v>332.33333333333331</v>
      </c>
      <c r="E183" s="79">
        <v>10</v>
      </c>
      <c r="F183" s="78">
        <v>1191.1475409836064</v>
      </c>
      <c r="G183" s="79">
        <v>17.857142857142858</v>
      </c>
      <c r="H183" s="78">
        <v>981.14754098360652</v>
      </c>
      <c r="I183" s="79">
        <v>25.925925925925924</v>
      </c>
      <c r="J183" s="78">
        <v>959.82905982905982</v>
      </c>
      <c r="K183" s="79">
        <v>19.047619047619051</v>
      </c>
      <c r="L183" s="78">
        <v>140.36486486486484</v>
      </c>
      <c r="M183" s="79">
        <v>23.611111111111114</v>
      </c>
      <c r="N183" s="78">
        <v>33.235294117647058</v>
      </c>
      <c r="O183" s="79">
        <v>15.151515151515149</v>
      </c>
      <c r="P183" s="78">
        <v>10.869565217391305</v>
      </c>
      <c r="Q183" s="79">
        <v>21.739130434782609</v>
      </c>
      <c r="R183" s="78">
        <v>1.1111111111111112</v>
      </c>
      <c r="S183" s="79">
        <v>25</v>
      </c>
      <c r="T183" s="78">
        <v>1.7</v>
      </c>
      <c r="U183" s="79">
        <v>10</v>
      </c>
      <c r="V183" s="78">
        <v>3651.7383104406204</v>
      </c>
      <c r="W183" s="79">
        <v>18.534322666495669</v>
      </c>
    </row>
    <row r="184" spans="1:23" ht="24" customHeight="1" x14ac:dyDescent="0.15">
      <c r="A184" s="43"/>
      <c r="B184" s="151"/>
      <c r="C184" s="8" t="s">
        <v>51</v>
      </c>
      <c r="D184" s="80">
        <v>1661.6666666666665</v>
      </c>
      <c r="E184" s="81">
        <v>50</v>
      </c>
      <c r="F184" s="80">
        <v>1667.6065573770491</v>
      </c>
      <c r="G184" s="81">
        <v>25</v>
      </c>
      <c r="H184" s="80">
        <v>1121.311475409836</v>
      </c>
      <c r="I184" s="81">
        <v>29.629629629629626</v>
      </c>
      <c r="J184" s="80">
        <v>1103.8034188034187</v>
      </c>
      <c r="K184" s="81">
        <v>21.904761904761905</v>
      </c>
      <c r="L184" s="80">
        <v>123.85135135135134</v>
      </c>
      <c r="M184" s="81">
        <v>20.833333333333336</v>
      </c>
      <c r="N184" s="80">
        <v>43.205882352941181</v>
      </c>
      <c r="O184" s="81">
        <v>19.696969696969692</v>
      </c>
      <c r="P184" s="80">
        <v>4.3478260869565215</v>
      </c>
      <c r="Q184" s="81">
        <v>8.695652173913043</v>
      </c>
      <c r="R184" s="80">
        <v>1.1111111111111112</v>
      </c>
      <c r="S184" s="81">
        <v>25</v>
      </c>
      <c r="T184" s="80"/>
      <c r="U184" s="81"/>
      <c r="V184" s="80">
        <v>5726.9042891593317</v>
      </c>
      <c r="W184" s="81">
        <v>29.066784898562371</v>
      </c>
    </row>
    <row r="185" spans="1:23" ht="24" customHeight="1" x14ac:dyDescent="0.15">
      <c r="A185" s="44"/>
      <c r="B185" s="128" t="s">
        <v>16</v>
      </c>
      <c r="C185" s="129"/>
      <c r="D185" s="82">
        <v>3323.333333333333</v>
      </c>
      <c r="E185" s="83">
        <v>100</v>
      </c>
      <c r="F185" s="82">
        <v>6670.4262295081962</v>
      </c>
      <c r="G185" s="83">
        <v>100</v>
      </c>
      <c r="H185" s="82">
        <v>3784.4262295081967</v>
      </c>
      <c r="I185" s="83">
        <v>100</v>
      </c>
      <c r="J185" s="82">
        <v>5039.1025641025635</v>
      </c>
      <c r="K185" s="83">
        <v>100</v>
      </c>
      <c r="L185" s="82">
        <v>594.48648648648634</v>
      </c>
      <c r="M185" s="83">
        <v>100</v>
      </c>
      <c r="N185" s="82">
        <v>219.35294117647064</v>
      </c>
      <c r="O185" s="83">
        <v>100</v>
      </c>
      <c r="P185" s="82">
        <v>50</v>
      </c>
      <c r="Q185" s="83">
        <v>100</v>
      </c>
      <c r="R185" s="82">
        <v>4.4444444444444446</v>
      </c>
      <c r="S185" s="83">
        <v>100</v>
      </c>
      <c r="T185" s="82">
        <v>17</v>
      </c>
      <c r="U185" s="83">
        <v>100</v>
      </c>
      <c r="V185" s="82">
        <v>19702.572228559693</v>
      </c>
      <c r="W185" s="83">
        <v>100</v>
      </c>
    </row>
    <row r="186" spans="1:23" ht="24" customHeight="1" x14ac:dyDescent="0.15">
      <c r="A186" s="43"/>
      <c r="B186" s="170" t="s">
        <v>21</v>
      </c>
      <c r="C186" s="6" t="s">
        <v>47</v>
      </c>
      <c r="D186" s="76"/>
      <c r="E186" s="77"/>
      <c r="F186" s="76">
        <v>92.333333333333329</v>
      </c>
      <c r="G186" s="77">
        <v>5.882352941176471</v>
      </c>
      <c r="H186" s="76"/>
      <c r="I186" s="77"/>
      <c r="J186" s="76">
        <v>244.4</v>
      </c>
      <c r="K186" s="77">
        <v>11.111111111111112</v>
      </c>
      <c r="L186" s="76">
        <v>27.073170731707318</v>
      </c>
      <c r="M186" s="77">
        <v>13.888888888888889</v>
      </c>
      <c r="N186" s="76">
        <v>32.59375</v>
      </c>
      <c r="O186" s="77">
        <v>31.818181818181817</v>
      </c>
      <c r="P186" s="76">
        <v>5</v>
      </c>
      <c r="Q186" s="77">
        <v>14.285714285714285</v>
      </c>
      <c r="R186" s="76"/>
      <c r="S186" s="77"/>
      <c r="T186" s="76"/>
      <c r="U186" s="77"/>
      <c r="V186" s="76">
        <v>401.40025406504066</v>
      </c>
      <c r="W186" s="77">
        <v>7.5584286381843118</v>
      </c>
    </row>
    <row r="187" spans="1:23" ht="24" customHeight="1" x14ac:dyDescent="0.15">
      <c r="A187" s="43"/>
      <c r="B187" s="171"/>
      <c r="C187" s="7" t="s">
        <v>48</v>
      </c>
      <c r="D187" s="78">
        <v>28</v>
      </c>
      <c r="E187" s="79">
        <v>28.571428571428569</v>
      </c>
      <c r="F187" s="78">
        <v>184.66666666666666</v>
      </c>
      <c r="G187" s="79">
        <v>11.764705882352942</v>
      </c>
      <c r="H187" s="78">
        <v>42</v>
      </c>
      <c r="I187" s="79">
        <v>3.8461538461538463</v>
      </c>
      <c r="J187" s="78">
        <v>285.13333333333333</v>
      </c>
      <c r="K187" s="79">
        <v>12.962962962962962</v>
      </c>
      <c r="L187" s="78">
        <v>43.31707317073171</v>
      </c>
      <c r="M187" s="79">
        <v>22.222222222222225</v>
      </c>
      <c r="N187" s="78">
        <v>18.625</v>
      </c>
      <c r="O187" s="79">
        <v>18.181818181818183</v>
      </c>
      <c r="P187" s="78"/>
      <c r="Q187" s="79"/>
      <c r="R187" s="78">
        <v>2.75</v>
      </c>
      <c r="S187" s="79">
        <v>25</v>
      </c>
      <c r="T187" s="78">
        <v>4</v>
      </c>
      <c r="U187" s="79">
        <v>50</v>
      </c>
      <c r="V187" s="78">
        <v>608.49207317073171</v>
      </c>
      <c r="W187" s="79">
        <v>11.457999503947914</v>
      </c>
    </row>
    <row r="188" spans="1:23" ht="24" customHeight="1" x14ac:dyDescent="0.15">
      <c r="A188" s="43"/>
      <c r="B188" s="171"/>
      <c r="C188" s="7" t="s">
        <v>49</v>
      </c>
      <c r="D188" s="78"/>
      <c r="E188" s="79"/>
      <c r="F188" s="78">
        <v>184.66666666666666</v>
      </c>
      <c r="G188" s="79">
        <v>11.764705882352942</v>
      </c>
      <c r="H188" s="78">
        <v>210</v>
      </c>
      <c r="I188" s="79">
        <v>19.230769230769234</v>
      </c>
      <c r="J188" s="78">
        <v>366.6</v>
      </c>
      <c r="K188" s="79">
        <v>16.666666666666668</v>
      </c>
      <c r="L188" s="78">
        <v>27.073170731707318</v>
      </c>
      <c r="M188" s="79">
        <v>13.888888888888889</v>
      </c>
      <c r="N188" s="78">
        <v>13.96875</v>
      </c>
      <c r="O188" s="79">
        <v>13.636363636363635</v>
      </c>
      <c r="P188" s="78">
        <v>20</v>
      </c>
      <c r="Q188" s="79">
        <v>57.142857142857139</v>
      </c>
      <c r="R188" s="78">
        <v>5.5</v>
      </c>
      <c r="S188" s="79">
        <v>50</v>
      </c>
      <c r="T188" s="78">
        <v>4</v>
      </c>
      <c r="U188" s="79">
        <v>50</v>
      </c>
      <c r="V188" s="78">
        <v>831.80858739837402</v>
      </c>
      <c r="W188" s="79">
        <v>15.663083879017103</v>
      </c>
    </row>
    <row r="189" spans="1:23" ht="24" customHeight="1" x14ac:dyDescent="0.15">
      <c r="A189" s="43"/>
      <c r="B189" s="171"/>
      <c r="C189" s="7" t="s">
        <v>50</v>
      </c>
      <c r="D189" s="78">
        <v>14</v>
      </c>
      <c r="E189" s="79">
        <v>14.285714285714285</v>
      </c>
      <c r="F189" s="78">
        <v>184.66666666666666</v>
      </c>
      <c r="G189" s="79">
        <v>11.764705882352942</v>
      </c>
      <c r="H189" s="78">
        <v>336</v>
      </c>
      <c r="I189" s="79">
        <v>30.76923076923077</v>
      </c>
      <c r="J189" s="78">
        <v>366.6</v>
      </c>
      <c r="K189" s="79">
        <v>16.666666666666668</v>
      </c>
      <c r="L189" s="78">
        <v>27.073170731707318</v>
      </c>
      <c r="M189" s="79">
        <v>13.888888888888889</v>
      </c>
      <c r="N189" s="78">
        <v>9.3125</v>
      </c>
      <c r="O189" s="79">
        <v>9.0909090909090917</v>
      </c>
      <c r="P189" s="78">
        <v>5</v>
      </c>
      <c r="Q189" s="79">
        <v>14.285714285714285</v>
      </c>
      <c r="R189" s="78"/>
      <c r="S189" s="79"/>
      <c r="T189" s="78"/>
      <c r="U189" s="79"/>
      <c r="V189" s="78">
        <v>942.65233739837402</v>
      </c>
      <c r="W189" s="79">
        <v>17.750288772086225</v>
      </c>
    </row>
    <row r="190" spans="1:23" ht="24" customHeight="1" x14ac:dyDescent="0.15">
      <c r="A190" s="43"/>
      <c r="B190" s="171"/>
      <c r="C190" s="8" t="s">
        <v>51</v>
      </c>
      <c r="D190" s="80">
        <v>56</v>
      </c>
      <c r="E190" s="81">
        <v>57.142857142857139</v>
      </c>
      <c r="F190" s="80">
        <v>923.33333333333326</v>
      </c>
      <c r="G190" s="81">
        <v>58.82352941176471</v>
      </c>
      <c r="H190" s="80">
        <v>504</v>
      </c>
      <c r="I190" s="81">
        <v>46.153846153846153</v>
      </c>
      <c r="J190" s="80">
        <v>936.86666666666667</v>
      </c>
      <c r="K190" s="81">
        <v>42.592592592592595</v>
      </c>
      <c r="L190" s="80">
        <v>70.390243902439025</v>
      </c>
      <c r="M190" s="81">
        <v>36.111111111111107</v>
      </c>
      <c r="N190" s="80">
        <v>27.9375</v>
      </c>
      <c r="O190" s="81">
        <v>27.27272727272727</v>
      </c>
      <c r="P190" s="80">
        <v>5</v>
      </c>
      <c r="Q190" s="81">
        <v>14.285714285714285</v>
      </c>
      <c r="R190" s="80">
        <v>2.75</v>
      </c>
      <c r="S190" s="81">
        <v>25</v>
      </c>
      <c r="T190" s="80"/>
      <c r="U190" s="81"/>
      <c r="V190" s="80">
        <v>2526.2777439024389</v>
      </c>
      <c r="W190" s="81">
        <v>47.57019920676445</v>
      </c>
    </row>
    <row r="191" spans="1:23" ht="24" customHeight="1" x14ac:dyDescent="0.15">
      <c r="A191" s="44"/>
      <c r="B191" s="128" t="s">
        <v>16</v>
      </c>
      <c r="C191" s="129"/>
      <c r="D191" s="82">
        <v>98</v>
      </c>
      <c r="E191" s="83">
        <v>100</v>
      </c>
      <c r="F191" s="82">
        <v>1569.6666666666665</v>
      </c>
      <c r="G191" s="83">
        <v>100</v>
      </c>
      <c r="H191" s="82">
        <v>1092</v>
      </c>
      <c r="I191" s="83">
        <v>100</v>
      </c>
      <c r="J191" s="82">
        <v>2199.6</v>
      </c>
      <c r="K191" s="83">
        <v>100</v>
      </c>
      <c r="L191" s="82">
        <v>194.92682926829269</v>
      </c>
      <c r="M191" s="83">
        <v>100</v>
      </c>
      <c r="N191" s="82">
        <v>102.4375</v>
      </c>
      <c r="O191" s="83">
        <v>100</v>
      </c>
      <c r="P191" s="82">
        <v>35</v>
      </c>
      <c r="Q191" s="83">
        <v>100</v>
      </c>
      <c r="R191" s="82">
        <v>11</v>
      </c>
      <c r="S191" s="83">
        <v>100</v>
      </c>
      <c r="T191" s="82">
        <v>8</v>
      </c>
      <c r="U191" s="83">
        <v>100</v>
      </c>
      <c r="V191" s="82">
        <v>5310.6309959349592</v>
      </c>
      <c r="W191" s="83">
        <v>100</v>
      </c>
    </row>
    <row r="192" spans="1:23" ht="24" customHeight="1" x14ac:dyDescent="0.15">
      <c r="A192" s="43"/>
      <c r="B192" s="147" t="s">
        <v>77</v>
      </c>
      <c r="C192" s="6" t="s">
        <v>47</v>
      </c>
      <c r="D192" s="90"/>
      <c r="E192" s="91"/>
      <c r="F192" s="76"/>
      <c r="G192" s="77"/>
      <c r="H192" s="76">
        <v>69.333333333333329</v>
      </c>
      <c r="I192" s="77">
        <v>16.666666666666664</v>
      </c>
      <c r="J192" s="76"/>
      <c r="K192" s="77"/>
      <c r="L192" s="76">
        <v>2.8333333333333335</v>
      </c>
      <c r="M192" s="77">
        <v>8.3333333333333339</v>
      </c>
      <c r="N192" s="76"/>
      <c r="O192" s="77"/>
      <c r="P192" s="76"/>
      <c r="Q192" s="77"/>
      <c r="R192" s="76"/>
      <c r="S192" s="77"/>
      <c r="T192" s="76"/>
      <c r="U192" s="77"/>
      <c r="V192" s="76">
        <v>72.166666666666657</v>
      </c>
      <c r="W192" s="77">
        <v>3.132787755036416</v>
      </c>
    </row>
    <row r="193" spans="1:23" ht="24" customHeight="1" x14ac:dyDescent="0.15">
      <c r="A193" s="43"/>
      <c r="B193" s="151"/>
      <c r="C193" s="7" t="s">
        <v>48</v>
      </c>
      <c r="D193" s="78">
        <v>44.333333333333336</v>
      </c>
      <c r="E193" s="79">
        <v>11.111111111111112</v>
      </c>
      <c r="F193" s="78">
        <v>253.5</v>
      </c>
      <c r="G193" s="79">
        <v>25</v>
      </c>
      <c r="H193" s="78"/>
      <c r="I193" s="79"/>
      <c r="J193" s="78">
        <v>131.25925925925927</v>
      </c>
      <c r="K193" s="79">
        <v>30.76923076923077</v>
      </c>
      <c r="L193" s="78">
        <v>14.166666666666668</v>
      </c>
      <c r="M193" s="79">
        <v>41.666666666666671</v>
      </c>
      <c r="N193" s="78">
        <v>2.8</v>
      </c>
      <c r="O193" s="79">
        <v>20</v>
      </c>
      <c r="P193" s="78"/>
      <c r="Q193" s="79"/>
      <c r="R193" s="78"/>
      <c r="S193" s="79"/>
      <c r="T193" s="78"/>
      <c r="U193" s="79"/>
      <c r="V193" s="78">
        <v>446.05925925925931</v>
      </c>
      <c r="W193" s="79">
        <v>19.363634902004922</v>
      </c>
    </row>
    <row r="194" spans="1:23" ht="24" customHeight="1" x14ac:dyDescent="0.15">
      <c r="A194" s="43"/>
      <c r="B194" s="151"/>
      <c r="C194" s="7" t="s">
        <v>49</v>
      </c>
      <c r="D194" s="78">
        <v>177.33333333333334</v>
      </c>
      <c r="E194" s="79">
        <v>44.44444444444445</v>
      </c>
      <c r="F194" s="78">
        <v>253.5</v>
      </c>
      <c r="G194" s="79">
        <v>25</v>
      </c>
      <c r="H194" s="78">
        <v>138.66666666666666</v>
      </c>
      <c r="I194" s="79">
        <v>33.333333333333329</v>
      </c>
      <c r="J194" s="78">
        <v>131.25925925925927</v>
      </c>
      <c r="K194" s="79">
        <v>30.76923076923077</v>
      </c>
      <c r="L194" s="78">
        <v>5.666666666666667</v>
      </c>
      <c r="M194" s="79">
        <v>16.666666666666668</v>
      </c>
      <c r="N194" s="78">
        <v>5.6</v>
      </c>
      <c r="O194" s="79">
        <v>40</v>
      </c>
      <c r="P194" s="78"/>
      <c r="Q194" s="79"/>
      <c r="R194" s="78"/>
      <c r="S194" s="79"/>
      <c r="T194" s="78"/>
      <c r="U194" s="79"/>
      <c r="V194" s="78">
        <v>712.02592592592589</v>
      </c>
      <c r="W194" s="79">
        <v>30.909368619065226</v>
      </c>
    </row>
    <row r="195" spans="1:23" ht="24" customHeight="1" x14ac:dyDescent="0.15">
      <c r="A195" s="43"/>
      <c r="B195" s="151"/>
      <c r="C195" s="7" t="s">
        <v>50</v>
      </c>
      <c r="D195" s="78">
        <v>44.333333333333336</v>
      </c>
      <c r="E195" s="79">
        <v>11.111111111111112</v>
      </c>
      <c r="F195" s="78">
        <v>253.5</v>
      </c>
      <c r="G195" s="79">
        <v>25</v>
      </c>
      <c r="H195" s="78">
        <v>69.333333333333329</v>
      </c>
      <c r="I195" s="79">
        <v>16.666666666666664</v>
      </c>
      <c r="J195" s="78">
        <v>98.444444444444457</v>
      </c>
      <c r="K195" s="79">
        <v>23.076923076923077</v>
      </c>
      <c r="L195" s="78">
        <v>5.666666666666667</v>
      </c>
      <c r="M195" s="79">
        <v>16.666666666666668</v>
      </c>
      <c r="N195" s="78">
        <v>2.8</v>
      </c>
      <c r="O195" s="79">
        <v>20</v>
      </c>
      <c r="P195" s="78"/>
      <c r="Q195" s="79"/>
      <c r="R195" s="78"/>
      <c r="S195" s="79"/>
      <c r="T195" s="78"/>
      <c r="U195" s="79"/>
      <c r="V195" s="78">
        <v>474.07777777777778</v>
      </c>
      <c r="W195" s="79">
        <v>20.579931507950544</v>
      </c>
    </row>
    <row r="196" spans="1:23" ht="24" customHeight="1" x14ac:dyDescent="0.15">
      <c r="A196" s="43"/>
      <c r="B196" s="151"/>
      <c r="C196" s="8" t="s">
        <v>51</v>
      </c>
      <c r="D196" s="80">
        <v>133</v>
      </c>
      <c r="E196" s="81">
        <v>33.333333333333329</v>
      </c>
      <c r="F196" s="80">
        <v>253.5</v>
      </c>
      <c r="G196" s="81">
        <v>25</v>
      </c>
      <c r="H196" s="80">
        <v>138.66666666666666</v>
      </c>
      <c r="I196" s="81">
        <v>33.333333333333329</v>
      </c>
      <c r="J196" s="80">
        <v>65.629629629629633</v>
      </c>
      <c r="K196" s="81">
        <v>15.384615384615385</v>
      </c>
      <c r="L196" s="80">
        <v>5.666666666666667</v>
      </c>
      <c r="M196" s="81">
        <v>16.666666666666668</v>
      </c>
      <c r="N196" s="80">
        <v>2.8</v>
      </c>
      <c r="O196" s="81">
        <v>20</v>
      </c>
      <c r="P196" s="80"/>
      <c r="Q196" s="81"/>
      <c r="R196" s="80"/>
      <c r="S196" s="81"/>
      <c r="T196" s="80"/>
      <c r="U196" s="81"/>
      <c r="V196" s="80">
        <v>599.26296296296289</v>
      </c>
      <c r="W196" s="81">
        <v>26.014277215942887</v>
      </c>
    </row>
    <row r="197" spans="1:23" ht="24" customHeight="1" x14ac:dyDescent="0.15">
      <c r="A197" s="44"/>
      <c r="B197" s="128" t="s">
        <v>16</v>
      </c>
      <c r="C197" s="129"/>
      <c r="D197" s="86">
        <v>399</v>
      </c>
      <c r="E197" s="87">
        <v>100</v>
      </c>
      <c r="F197" s="82">
        <v>1014</v>
      </c>
      <c r="G197" s="83">
        <v>100</v>
      </c>
      <c r="H197" s="82">
        <v>416</v>
      </c>
      <c r="I197" s="83">
        <v>100</v>
      </c>
      <c r="J197" s="82">
        <v>426.59259259259261</v>
      </c>
      <c r="K197" s="83">
        <v>100</v>
      </c>
      <c r="L197" s="82">
        <v>34</v>
      </c>
      <c r="M197" s="83">
        <v>100</v>
      </c>
      <c r="N197" s="82">
        <v>14</v>
      </c>
      <c r="O197" s="83">
        <v>100</v>
      </c>
      <c r="P197" s="82"/>
      <c r="Q197" s="83"/>
      <c r="R197" s="82"/>
      <c r="S197" s="83"/>
      <c r="T197" s="82"/>
      <c r="U197" s="83"/>
      <c r="V197" s="82">
        <v>2303.5925925925926</v>
      </c>
      <c r="W197" s="83">
        <v>100</v>
      </c>
    </row>
    <row r="198" spans="1:23" ht="24" customHeight="1" x14ac:dyDescent="0.15">
      <c r="A198" s="47"/>
      <c r="B198" s="168" t="s">
        <v>78</v>
      </c>
      <c r="C198" s="6" t="s">
        <v>47</v>
      </c>
      <c r="D198" s="76">
        <v>18.555555555555557</v>
      </c>
      <c r="E198" s="77">
        <v>11.111111111111111</v>
      </c>
      <c r="F198" s="76"/>
      <c r="G198" s="77"/>
      <c r="H198" s="76"/>
      <c r="I198" s="77"/>
      <c r="J198" s="76">
        <v>129.09090909090909</v>
      </c>
      <c r="K198" s="77">
        <v>7.5471698113207548</v>
      </c>
      <c r="L198" s="76">
        <v>10.214285714285714</v>
      </c>
      <c r="M198" s="77">
        <v>7.6923076923076925</v>
      </c>
      <c r="N198" s="76">
        <v>10.054054054054054</v>
      </c>
      <c r="O198" s="77">
        <v>11.428571428571429</v>
      </c>
      <c r="P198" s="76">
        <v>5.333333333333333</v>
      </c>
      <c r="Q198" s="77">
        <v>33.333333333333329</v>
      </c>
      <c r="R198" s="76"/>
      <c r="S198" s="77"/>
      <c r="T198" s="76"/>
      <c r="U198" s="77"/>
      <c r="V198" s="76">
        <v>173.24813774813779</v>
      </c>
      <c r="W198" s="77">
        <v>3.7960171775706515</v>
      </c>
    </row>
    <row r="199" spans="1:23" ht="24" customHeight="1" x14ac:dyDescent="0.15">
      <c r="A199" s="64"/>
      <c r="B199" s="161"/>
      <c r="C199" s="7" t="s">
        <v>48</v>
      </c>
      <c r="D199" s="78"/>
      <c r="E199" s="79"/>
      <c r="F199" s="78">
        <v>243.64864864864865</v>
      </c>
      <c r="G199" s="79">
        <v>13.888888888888889</v>
      </c>
      <c r="H199" s="78">
        <v>188.30769230769229</v>
      </c>
      <c r="I199" s="79">
        <v>27.272727272727277</v>
      </c>
      <c r="J199" s="78">
        <v>258.18181818181819</v>
      </c>
      <c r="K199" s="79">
        <v>15.09433962264151</v>
      </c>
      <c r="L199" s="78">
        <v>23.833333333333332</v>
      </c>
      <c r="M199" s="79">
        <v>17.948717948717949</v>
      </c>
      <c r="N199" s="78">
        <v>25.135135135135137</v>
      </c>
      <c r="O199" s="79">
        <v>28.571428571428569</v>
      </c>
      <c r="P199" s="78">
        <v>5.333333333333333</v>
      </c>
      <c r="Q199" s="79">
        <v>33.333333333333329</v>
      </c>
      <c r="R199" s="78"/>
      <c r="S199" s="79"/>
      <c r="T199" s="78">
        <v>1.5</v>
      </c>
      <c r="U199" s="79">
        <v>50</v>
      </c>
      <c r="V199" s="78">
        <v>745.939960939961</v>
      </c>
      <c r="W199" s="79">
        <v>16.344192451182117</v>
      </c>
    </row>
    <row r="200" spans="1:23" ht="24" customHeight="1" x14ac:dyDescent="0.15">
      <c r="A200" s="64"/>
      <c r="B200" s="161"/>
      <c r="C200" s="7" t="s">
        <v>49</v>
      </c>
      <c r="D200" s="78"/>
      <c r="E200" s="79"/>
      <c r="F200" s="78">
        <v>243.64864864864865</v>
      </c>
      <c r="G200" s="79">
        <v>13.888888888888889</v>
      </c>
      <c r="H200" s="78">
        <v>62.769230769230766</v>
      </c>
      <c r="I200" s="79">
        <v>9.0909090909090917</v>
      </c>
      <c r="J200" s="78">
        <v>548.63636363636363</v>
      </c>
      <c r="K200" s="79">
        <v>32.075471698113205</v>
      </c>
      <c r="L200" s="78">
        <v>27.238095238095237</v>
      </c>
      <c r="M200" s="79">
        <v>20.512820512820511</v>
      </c>
      <c r="N200" s="78">
        <v>17.594594594594597</v>
      </c>
      <c r="O200" s="79">
        <v>20</v>
      </c>
      <c r="P200" s="78"/>
      <c r="Q200" s="79"/>
      <c r="R200" s="78">
        <v>2</v>
      </c>
      <c r="S200" s="79">
        <v>100</v>
      </c>
      <c r="T200" s="78"/>
      <c r="U200" s="79"/>
      <c r="V200" s="78">
        <v>901.88693288693275</v>
      </c>
      <c r="W200" s="79">
        <v>19.761126058638432</v>
      </c>
    </row>
    <row r="201" spans="1:23" ht="24" customHeight="1" x14ac:dyDescent="0.15">
      <c r="A201" s="64"/>
      <c r="B201" s="161"/>
      <c r="C201" s="7" t="s">
        <v>50</v>
      </c>
      <c r="D201" s="78">
        <v>18.555555555555557</v>
      </c>
      <c r="E201" s="79">
        <v>11.111111111111111</v>
      </c>
      <c r="F201" s="78">
        <v>243.64864864864865</v>
      </c>
      <c r="G201" s="79">
        <v>13.888888888888889</v>
      </c>
      <c r="H201" s="78">
        <v>125.53846153846153</v>
      </c>
      <c r="I201" s="79">
        <v>18.181818181818183</v>
      </c>
      <c r="J201" s="78">
        <v>290.45454545454544</v>
      </c>
      <c r="K201" s="79">
        <v>16.981132075471699</v>
      </c>
      <c r="L201" s="78">
        <v>17.023809523809522</v>
      </c>
      <c r="M201" s="79">
        <v>12.820512820512819</v>
      </c>
      <c r="N201" s="78">
        <v>10.054054054054054</v>
      </c>
      <c r="O201" s="79">
        <v>11.428571428571429</v>
      </c>
      <c r="P201" s="78"/>
      <c r="Q201" s="79"/>
      <c r="R201" s="78"/>
      <c r="S201" s="79"/>
      <c r="T201" s="78">
        <v>1.5</v>
      </c>
      <c r="U201" s="79">
        <v>50</v>
      </c>
      <c r="V201" s="78">
        <v>706.7750747750747</v>
      </c>
      <c r="W201" s="79">
        <v>15.48605577755368</v>
      </c>
    </row>
    <row r="202" spans="1:23" ht="24" customHeight="1" x14ac:dyDescent="0.15">
      <c r="A202" s="64"/>
      <c r="B202" s="161"/>
      <c r="C202" s="8" t="s">
        <v>51</v>
      </c>
      <c r="D202" s="80">
        <v>129.88888888888891</v>
      </c>
      <c r="E202" s="81">
        <v>77.777777777777786</v>
      </c>
      <c r="F202" s="80">
        <v>1023.3243243243243</v>
      </c>
      <c r="G202" s="81">
        <v>58.333333333333336</v>
      </c>
      <c r="H202" s="80">
        <v>313.84615384615381</v>
      </c>
      <c r="I202" s="81">
        <v>45.45454545454546</v>
      </c>
      <c r="J202" s="80">
        <v>484.09090909090912</v>
      </c>
      <c r="K202" s="81">
        <v>28.30188679245283</v>
      </c>
      <c r="L202" s="80">
        <v>54.476190476190474</v>
      </c>
      <c r="M202" s="81">
        <v>41.025641025641022</v>
      </c>
      <c r="N202" s="80">
        <v>25.135135135135137</v>
      </c>
      <c r="O202" s="81">
        <v>28.571428571428569</v>
      </c>
      <c r="P202" s="80">
        <v>5.333333333333333</v>
      </c>
      <c r="Q202" s="81">
        <v>33.333333333333329</v>
      </c>
      <c r="R202" s="80"/>
      <c r="S202" s="81"/>
      <c r="T202" s="80"/>
      <c r="U202" s="81"/>
      <c r="V202" s="80">
        <v>2036.094935094935</v>
      </c>
      <c r="W202" s="81">
        <v>44.612608535055102</v>
      </c>
    </row>
    <row r="203" spans="1:23" ht="24" customHeight="1" x14ac:dyDescent="0.15">
      <c r="A203" s="42"/>
      <c r="B203" s="128" t="s">
        <v>16</v>
      </c>
      <c r="C203" s="129"/>
      <c r="D203" s="82">
        <v>167.00000000000003</v>
      </c>
      <c r="E203" s="83">
        <v>100</v>
      </c>
      <c r="F203" s="82">
        <v>1754.2702702702702</v>
      </c>
      <c r="G203" s="83">
        <v>100</v>
      </c>
      <c r="H203" s="82">
        <v>690.46153846153834</v>
      </c>
      <c r="I203" s="83">
        <v>100</v>
      </c>
      <c r="J203" s="82">
        <v>1710.4545454545455</v>
      </c>
      <c r="K203" s="83">
        <v>100</v>
      </c>
      <c r="L203" s="82">
        <v>132.78571428571428</v>
      </c>
      <c r="M203" s="83">
        <v>100</v>
      </c>
      <c r="N203" s="82">
        <v>87.972972972972983</v>
      </c>
      <c r="O203" s="83">
        <v>100</v>
      </c>
      <c r="P203" s="82">
        <v>16</v>
      </c>
      <c r="Q203" s="83">
        <v>100</v>
      </c>
      <c r="R203" s="82">
        <v>2</v>
      </c>
      <c r="S203" s="83">
        <v>100</v>
      </c>
      <c r="T203" s="82">
        <v>3</v>
      </c>
      <c r="U203" s="83">
        <v>100</v>
      </c>
      <c r="V203" s="82">
        <v>4563.9450414450421</v>
      </c>
      <c r="W203" s="83">
        <v>100</v>
      </c>
    </row>
    <row r="204" spans="1:23" ht="24" customHeight="1" x14ac:dyDescent="0.15">
      <c r="A204" s="167" t="s">
        <v>147</v>
      </c>
      <c r="B204" s="147" t="s">
        <v>79</v>
      </c>
      <c r="C204" s="6" t="s">
        <v>47</v>
      </c>
      <c r="D204" s="76">
        <v>1.7142857142857142</v>
      </c>
      <c r="E204" s="77">
        <v>7.6923076923076943</v>
      </c>
      <c r="F204" s="76">
        <v>11.8</v>
      </c>
      <c r="G204" s="77">
        <v>11.111111111111111</v>
      </c>
      <c r="H204" s="76">
        <v>11.04</v>
      </c>
      <c r="I204" s="77">
        <v>17.39130434782609</v>
      </c>
      <c r="J204" s="76">
        <v>21.219512195121951</v>
      </c>
      <c r="K204" s="77">
        <v>16.216216216216214</v>
      </c>
      <c r="L204" s="76"/>
      <c r="M204" s="77"/>
      <c r="N204" s="76"/>
      <c r="O204" s="77"/>
      <c r="P204" s="76"/>
      <c r="Q204" s="77"/>
      <c r="R204" s="76"/>
      <c r="S204" s="77"/>
      <c r="T204" s="76"/>
      <c r="U204" s="77"/>
      <c r="V204" s="76">
        <v>45.773797909407662</v>
      </c>
      <c r="W204" s="77">
        <v>13.160220932487684</v>
      </c>
    </row>
    <row r="205" spans="1:23" ht="24" customHeight="1" x14ac:dyDescent="0.15">
      <c r="A205" s="148"/>
      <c r="B205" s="151"/>
      <c r="C205" s="7" t="s">
        <v>48</v>
      </c>
      <c r="D205" s="78">
        <v>10.285714285714285</v>
      </c>
      <c r="E205" s="79">
        <v>46.153846153846153</v>
      </c>
      <c r="F205" s="78">
        <v>41.300000000000004</v>
      </c>
      <c r="G205" s="79">
        <v>38.888888888888886</v>
      </c>
      <c r="H205" s="78">
        <v>19.32</v>
      </c>
      <c r="I205" s="79">
        <v>30.434782608695659</v>
      </c>
      <c r="J205" s="78">
        <v>56.585365853658537</v>
      </c>
      <c r="K205" s="79">
        <v>43.243243243243235</v>
      </c>
      <c r="L205" s="78">
        <v>18</v>
      </c>
      <c r="M205" s="79">
        <v>100</v>
      </c>
      <c r="N205" s="78"/>
      <c r="O205" s="79"/>
      <c r="P205" s="78"/>
      <c r="Q205" s="79"/>
      <c r="R205" s="78"/>
      <c r="S205" s="79"/>
      <c r="T205" s="78"/>
      <c r="U205" s="79"/>
      <c r="V205" s="78">
        <v>145.49108013937283</v>
      </c>
      <c r="W205" s="79">
        <v>41.829492980456834</v>
      </c>
    </row>
    <row r="206" spans="1:23" ht="24" customHeight="1" x14ac:dyDescent="0.15">
      <c r="A206" s="148"/>
      <c r="B206" s="151"/>
      <c r="C206" s="7" t="s">
        <v>49</v>
      </c>
      <c r="D206" s="78">
        <v>5.1428571428571423</v>
      </c>
      <c r="E206" s="79">
        <v>23.076923076923077</v>
      </c>
      <c r="F206" s="78">
        <v>23.6</v>
      </c>
      <c r="G206" s="79">
        <v>22.222222222222221</v>
      </c>
      <c r="H206" s="78">
        <v>13.799999999999999</v>
      </c>
      <c r="I206" s="79">
        <v>21.739130434782609</v>
      </c>
      <c r="J206" s="78">
        <v>7.0731707317073171</v>
      </c>
      <c r="K206" s="79">
        <v>5.4054054054054044</v>
      </c>
      <c r="L206" s="78"/>
      <c r="M206" s="79"/>
      <c r="N206" s="78"/>
      <c r="O206" s="79"/>
      <c r="P206" s="78"/>
      <c r="Q206" s="79"/>
      <c r="R206" s="78"/>
      <c r="S206" s="79"/>
      <c r="T206" s="78"/>
      <c r="U206" s="79"/>
      <c r="V206" s="78">
        <v>49.616027874564459</v>
      </c>
      <c r="W206" s="79">
        <v>14.264883370919424</v>
      </c>
    </row>
    <row r="207" spans="1:23" ht="24" customHeight="1" x14ac:dyDescent="0.15">
      <c r="A207" s="148"/>
      <c r="B207" s="151"/>
      <c r="C207" s="7" t="s">
        <v>50</v>
      </c>
      <c r="D207" s="78"/>
      <c r="E207" s="79"/>
      <c r="F207" s="78">
        <v>11.8</v>
      </c>
      <c r="G207" s="79">
        <v>11.111111111111111</v>
      </c>
      <c r="H207" s="78">
        <v>5.52</v>
      </c>
      <c r="I207" s="79">
        <v>8.6956521739130448</v>
      </c>
      <c r="J207" s="78">
        <v>21.219512195121951</v>
      </c>
      <c r="K207" s="79">
        <v>16.216216216216214</v>
      </c>
      <c r="L207" s="78"/>
      <c r="M207" s="79"/>
      <c r="N207" s="78">
        <v>7</v>
      </c>
      <c r="O207" s="79">
        <v>100</v>
      </c>
      <c r="P207" s="78"/>
      <c r="Q207" s="79"/>
      <c r="R207" s="78"/>
      <c r="S207" s="79"/>
      <c r="T207" s="78"/>
      <c r="U207" s="79"/>
      <c r="V207" s="78">
        <v>45.539512195121951</v>
      </c>
      <c r="W207" s="79">
        <v>13.092862489401364</v>
      </c>
    </row>
    <row r="208" spans="1:23" ht="24" customHeight="1" x14ac:dyDescent="0.15">
      <c r="A208" s="148"/>
      <c r="B208" s="151"/>
      <c r="C208" s="8" t="s">
        <v>51</v>
      </c>
      <c r="D208" s="80">
        <v>5.1428571428571423</v>
      </c>
      <c r="E208" s="81">
        <v>23.076923076923077</v>
      </c>
      <c r="F208" s="80">
        <v>17.700000000000003</v>
      </c>
      <c r="G208" s="81">
        <v>16.666666666666664</v>
      </c>
      <c r="H208" s="80">
        <v>13.799999999999999</v>
      </c>
      <c r="I208" s="81">
        <v>21.739130434782609</v>
      </c>
      <c r="J208" s="80">
        <v>24.756097560975611</v>
      </c>
      <c r="K208" s="81">
        <v>18.918918918918916</v>
      </c>
      <c r="L208" s="80"/>
      <c r="M208" s="81"/>
      <c r="N208" s="80"/>
      <c r="O208" s="81"/>
      <c r="P208" s="80"/>
      <c r="Q208" s="81"/>
      <c r="R208" s="80"/>
      <c r="S208" s="81"/>
      <c r="T208" s="80"/>
      <c r="U208" s="81"/>
      <c r="V208" s="80">
        <v>61.398954703832757</v>
      </c>
      <c r="W208" s="81">
        <v>17.652540226734693</v>
      </c>
    </row>
    <row r="209" spans="1:23" ht="24" customHeight="1" x14ac:dyDescent="0.15">
      <c r="A209" s="148"/>
      <c r="B209" s="128" t="s">
        <v>16</v>
      </c>
      <c r="C209" s="129"/>
      <c r="D209" s="82">
        <v>22.285714285714281</v>
      </c>
      <c r="E209" s="83">
        <v>100</v>
      </c>
      <c r="F209" s="82">
        <v>106.20000000000002</v>
      </c>
      <c r="G209" s="83">
        <v>100</v>
      </c>
      <c r="H209" s="82">
        <v>63.47999999999999</v>
      </c>
      <c r="I209" s="83">
        <v>100</v>
      </c>
      <c r="J209" s="82">
        <v>130.85365853658539</v>
      </c>
      <c r="K209" s="83">
        <v>100</v>
      </c>
      <c r="L209" s="82">
        <v>18</v>
      </c>
      <c r="M209" s="83">
        <v>100</v>
      </c>
      <c r="N209" s="82">
        <v>7</v>
      </c>
      <c r="O209" s="83">
        <v>100</v>
      </c>
      <c r="P209" s="82"/>
      <c r="Q209" s="83"/>
      <c r="R209" s="82"/>
      <c r="S209" s="83"/>
      <c r="T209" s="82"/>
      <c r="U209" s="83"/>
      <c r="V209" s="82">
        <v>347.81937282229967</v>
      </c>
      <c r="W209" s="83">
        <v>100</v>
      </c>
    </row>
    <row r="210" spans="1:23" ht="24" customHeight="1" x14ac:dyDescent="0.15">
      <c r="A210" s="43"/>
      <c r="B210" s="159" t="s">
        <v>80</v>
      </c>
      <c r="C210" s="6" t="s">
        <v>47</v>
      </c>
      <c r="D210" s="76"/>
      <c r="E210" s="77"/>
      <c r="F210" s="76">
        <v>99.333333333333329</v>
      </c>
      <c r="G210" s="77">
        <v>33.333333333333329</v>
      </c>
      <c r="H210" s="76"/>
      <c r="I210" s="77"/>
      <c r="J210" s="76"/>
      <c r="K210" s="77"/>
      <c r="L210" s="76">
        <v>4.333333333333333</v>
      </c>
      <c r="M210" s="77">
        <v>16.666666666666668</v>
      </c>
      <c r="N210" s="76">
        <v>8</v>
      </c>
      <c r="O210" s="77">
        <v>66.666666666666657</v>
      </c>
      <c r="P210" s="76"/>
      <c r="Q210" s="77"/>
      <c r="R210" s="76"/>
      <c r="S210" s="77"/>
      <c r="T210" s="76"/>
      <c r="U210" s="77"/>
      <c r="V210" s="76">
        <v>111.66666666666666</v>
      </c>
      <c r="W210" s="77">
        <v>12.835249042145595</v>
      </c>
    </row>
    <row r="211" spans="1:23" ht="24" customHeight="1" x14ac:dyDescent="0.15">
      <c r="A211" s="43"/>
      <c r="B211" s="151"/>
      <c r="C211" s="7" t="s">
        <v>48</v>
      </c>
      <c r="D211" s="78">
        <v>105</v>
      </c>
      <c r="E211" s="79">
        <v>100</v>
      </c>
      <c r="F211" s="78"/>
      <c r="G211" s="79"/>
      <c r="H211" s="78"/>
      <c r="I211" s="79"/>
      <c r="J211" s="78">
        <v>140</v>
      </c>
      <c r="K211" s="79">
        <v>44.444444444444443</v>
      </c>
      <c r="L211" s="78">
        <v>8.6666666666666661</v>
      </c>
      <c r="M211" s="79">
        <v>33.333333333333336</v>
      </c>
      <c r="N211" s="78">
        <v>4</v>
      </c>
      <c r="O211" s="79">
        <v>33.333333333333329</v>
      </c>
      <c r="P211" s="78">
        <v>1</v>
      </c>
      <c r="Q211" s="79">
        <v>100</v>
      </c>
      <c r="R211" s="78"/>
      <c r="S211" s="79"/>
      <c r="T211" s="78"/>
      <c r="U211" s="79"/>
      <c r="V211" s="78">
        <v>258.66666666666663</v>
      </c>
      <c r="W211" s="79">
        <v>29.731800766283524</v>
      </c>
    </row>
    <row r="212" spans="1:23" ht="24" customHeight="1" x14ac:dyDescent="0.15">
      <c r="A212" s="43"/>
      <c r="B212" s="151"/>
      <c r="C212" s="7" t="s">
        <v>49</v>
      </c>
      <c r="D212" s="78"/>
      <c r="E212" s="79"/>
      <c r="F212" s="78"/>
      <c r="G212" s="79"/>
      <c r="H212" s="78"/>
      <c r="I212" s="79"/>
      <c r="J212" s="78">
        <v>105</v>
      </c>
      <c r="K212" s="79">
        <v>33.333333333333329</v>
      </c>
      <c r="L212" s="78">
        <v>4.333333333333333</v>
      </c>
      <c r="M212" s="79">
        <v>16.666666666666668</v>
      </c>
      <c r="N212" s="78"/>
      <c r="O212" s="79"/>
      <c r="P212" s="78"/>
      <c r="Q212" s="79"/>
      <c r="R212" s="78"/>
      <c r="S212" s="79"/>
      <c r="T212" s="78"/>
      <c r="U212" s="79"/>
      <c r="V212" s="78">
        <v>109.33333333333333</v>
      </c>
      <c r="W212" s="79">
        <v>12.567049808429118</v>
      </c>
    </row>
    <row r="213" spans="1:23" ht="24" customHeight="1" x14ac:dyDescent="0.15">
      <c r="A213" s="43"/>
      <c r="B213" s="151"/>
      <c r="C213" s="7" t="s">
        <v>50</v>
      </c>
      <c r="D213" s="78"/>
      <c r="E213" s="79"/>
      <c r="F213" s="78">
        <v>99.333333333333329</v>
      </c>
      <c r="G213" s="79">
        <v>33.333333333333329</v>
      </c>
      <c r="H213" s="78">
        <v>113</v>
      </c>
      <c r="I213" s="79">
        <v>100</v>
      </c>
      <c r="J213" s="78"/>
      <c r="K213" s="79"/>
      <c r="L213" s="78">
        <v>4.333333333333333</v>
      </c>
      <c r="M213" s="79">
        <v>16.666666666666668</v>
      </c>
      <c r="N213" s="78"/>
      <c r="O213" s="79"/>
      <c r="P213" s="78"/>
      <c r="Q213" s="79"/>
      <c r="R213" s="78"/>
      <c r="S213" s="79"/>
      <c r="T213" s="78"/>
      <c r="U213" s="79"/>
      <c r="V213" s="78">
        <v>216.66666666666666</v>
      </c>
      <c r="W213" s="79">
        <v>24.904214559386972</v>
      </c>
    </row>
    <row r="214" spans="1:23" ht="24" customHeight="1" x14ac:dyDescent="0.15">
      <c r="A214" s="43"/>
      <c r="B214" s="151"/>
      <c r="C214" s="8" t="s">
        <v>51</v>
      </c>
      <c r="D214" s="80"/>
      <c r="E214" s="81"/>
      <c r="F214" s="80">
        <v>99.333333333333329</v>
      </c>
      <c r="G214" s="81">
        <v>33.333333333333329</v>
      </c>
      <c r="H214" s="80"/>
      <c r="I214" s="81"/>
      <c r="J214" s="80">
        <v>70</v>
      </c>
      <c r="K214" s="81">
        <v>22.222222222222221</v>
      </c>
      <c r="L214" s="80">
        <v>4.333333333333333</v>
      </c>
      <c r="M214" s="81">
        <v>16.666666666666668</v>
      </c>
      <c r="N214" s="80"/>
      <c r="O214" s="81"/>
      <c r="P214" s="80"/>
      <c r="Q214" s="81"/>
      <c r="R214" s="80"/>
      <c r="S214" s="81"/>
      <c r="T214" s="80"/>
      <c r="U214" s="81"/>
      <c r="V214" s="80">
        <v>173.66666666666666</v>
      </c>
      <c r="W214" s="81">
        <v>19.961685823754788</v>
      </c>
    </row>
    <row r="215" spans="1:23" ht="24" customHeight="1" x14ac:dyDescent="0.15">
      <c r="A215" s="43"/>
      <c r="B215" s="128" t="s">
        <v>16</v>
      </c>
      <c r="C215" s="129"/>
      <c r="D215" s="82">
        <v>105</v>
      </c>
      <c r="E215" s="83">
        <v>100</v>
      </c>
      <c r="F215" s="82">
        <v>298</v>
      </c>
      <c r="G215" s="83">
        <v>100</v>
      </c>
      <c r="H215" s="82">
        <v>113</v>
      </c>
      <c r="I215" s="83">
        <v>100</v>
      </c>
      <c r="J215" s="82">
        <v>315</v>
      </c>
      <c r="K215" s="83">
        <v>100</v>
      </c>
      <c r="L215" s="82">
        <v>25.999999999999996</v>
      </c>
      <c r="M215" s="83">
        <v>100</v>
      </c>
      <c r="N215" s="82">
        <v>12</v>
      </c>
      <c r="O215" s="83">
        <v>100</v>
      </c>
      <c r="P215" s="82">
        <v>1</v>
      </c>
      <c r="Q215" s="83">
        <v>100</v>
      </c>
      <c r="R215" s="82"/>
      <c r="S215" s="83"/>
      <c r="T215" s="82"/>
      <c r="U215" s="83"/>
      <c r="V215" s="82">
        <v>870</v>
      </c>
      <c r="W215" s="83">
        <v>100</v>
      </c>
    </row>
    <row r="216" spans="1:23" ht="24" customHeight="1" x14ac:dyDescent="0.15">
      <c r="A216" s="162" t="s">
        <v>57</v>
      </c>
      <c r="B216" s="175"/>
      <c r="C216" s="6" t="s">
        <v>47</v>
      </c>
      <c r="D216" s="76">
        <v>958.74603174603158</v>
      </c>
      <c r="E216" s="77">
        <v>12.054355461889706</v>
      </c>
      <c r="F216" s="76">
        <v>1618.1109289617484</v>
      </c>
      <c r="G216" s="77">
        <v>7.7317019386305823</v>
      </c>
      <c r="H216" s="76">
        <v>669.29297332047565</v>
      </c>
      <c r="I216" s="77">
        <v>5.9295959200645028</v>
      </c>
      <c r="J216" s="76">
        <v>1948.2317888073985</v>
      </c>
      <c r="K216" s="77">
        <v>10.697187037928503</v>
      </c>
      <c r="L216" s="76">
        <v>245.9559451594256</v>
      </c>
      <c r="M216" s="77">
        <v>11.745513092071265</v>
      </c>
      <c r="N216" s="76">
        <v>109.00973215862922</v>
      </c>
      <c r="O216" s="77">
        <v>14.089768479452278</v>
      </c>
      <c r="P216" s="76">
        <v>36.20289855072464</v>
      </c>
      <c r="Q216" s="77">
        <v>23.432296796585529</v>
      </c>
      <c r="R216" s="76">
        <v>1.8333333333333333</v>
      </c>
      <c r="S216" s="77">
        <v>6.4453125</v>
      </c>
      <c r="T216" s="76">
        <v>3.75</v>
      </c>
      <c r="U216" s="77">
        <v>8.720930232558139</v>
      </c>
      <c r="V216" s="76">
        <v>5591.1336320377668</v>
      </c>
      <c r="W216" s="77">
        <v>9.0949205259569617</v>
      </c>
    </row>
    <row r="217" spans="1:23" ht="24" customHeight="1" x14ac:dyDescent="0.15">
      <c r="A217" s="164"/>
      <c r="B217" s="163"/>
      <c r="C217" s="7" t="s">
        <v>48</v>
      </c>
      <c r="D217" s="78">
        <v>1256.3809523809521</v>
      </c>
      <c r="E217" s="79">
        <v>15.796532234888398</v>
      </c>
      <c r="F217" s="78">
        <v>2667.7576103972824</v>
      </c>
      <c r="G217" s="79">
        <v>12.747152447292292</v>
      </c>
      <c r="H217" s="78">
        <v>1595.8948089904309</v>
      </c>
      <c r="I217" s="79">
        <v>14.13881771579668</v>
      </c>
      <c r="J217" s="78">
        <v>4047.7634091067011</v>
      </c>
      <c r="K217" s="79">
        <v>22.225118449074895</v>
      </c>
      <c r="L217" s="78">
        <v>420.16305960660577</v>
      </c>
      <c r="M217" s="79">
        <v>20.064693757312032</v>
      </c>
      <c r="N217" s="78">
        <v>195.5625861155273</v>
      </c>
      <c r="O217" s="79">
        <v>25.276931766065331</v>
      </c>
      <c r="P217" s="78">
        <v>27.855072463768114</v>
      </c>
      <c r="Q217" s="79">
        <v>18.029173115707518</v>
      </c>
      <c r="R217" s="78">
        <v>5.6944444444444446</v>
      </c>
      <c r="S217" s="79">
        <v>20.019531250000004</v>
      </c>
      <c r="T217" s="78">
        <v>21.5</v>
      </c>
      <c r="U217" s="79">
        <v>50</v>
      </c>
      <c r="V217" s="78">
        <v>10238.571943505714</v>
      </c>
      <c r="W217" s="79">
        <v>16.654761673356511</v>
      </c>
    </row>
    <row r="218" spans="1:23" ht="24" customHeight="1" x14ac:dyDescent="0.15">
      <c r="A218" s="164"/>
      <c r="B218" s="163"/>
      <c r="C218" s="7" t="s">
        <v>49</v>
      </c>
      <c r="D218" s="78">
        <v>1120.9523809523807</v>
      </c>
      <c r="E218" s="79">
        <v>14.093782929399365</v>
      </c>
      <c r="F218" s="78">
        <v>5175.5408890858071</v>
      </c>
      <c r="G218" s="79">
        <v>24.729911163310941</v>
      </c>
      <c r="H218" s="78">
        <v>2199.3496872141041</v>
      </c>
      <c r="I218" s="79">
        <v>19.485121541617296</v>
      </c>
      <c r="J218" s="78">
        <v>3553.2888790974148</v>
      </c>
      <c r="K218" s="79">
        <v>19.510099341292516</v>
      </c>
      <c r="L218" s="78">
        <v>516.85545060387483</v>
      </c>
      <c r="M218" s="79">
        <v>24.682194438687919</v>
      </c>
      <c r="N218" s="78">
        <v>172.2523968821763</v>
      </c>
      <c r="O218" s="79">
        <v>22.264034082469493</v>
      </c>
      <c r="P218" s="78">
        <v>49.891304347826086</v>
      </c>
      <c r="Q218" s="79">
        <v>32.292106373997463</v>
      </c>
      <c r="R218" s="78">
        <v>12.277777777777779</v>
      </c>
      <c r="S218" s="79">
        <v>43.164062500000007</v>
      </c>
      <c r="T218" s="78">
        <v>10.8</v>
      </c>
      <c r="U218" s="79">
        <v>25.116279069767444</v>
      </c>
      <c r="V218" s="78">
        <v>12811.208765961359</v>
      </c>
      <c r="W218" s="79">
        <v>20.839588755347901</v>
      </c>
    </row>
    <row r="219" spans="1:23" ht="24" customHeight="1" x14ac:dyDescent="0.15">
      <c r="A219" s="164"/>
      <c r="B219" s="163"/>
      <c r="C219" s="7" t="s">
        <v>50</v>
      </c>
      <c r="D219" s="78">
        <v>1217.4126984126983</v>
      </c>
      <c r="E219" s="79">
        <v>15.306582686719672</v>
      </c>
      <c r="F219" s="78">
        <v>3887.2361896322554</v>
      </c>
      <c r="G219" s="79">
        <v>18.574098379385678</v>
      </c>
      <c r="H219" s="78">
        <v>2823.0883554632446</v>
      </c>
      <c r="I219" s="79">
        <v>25.011129448270786</v>
      </c>
      <c r="J219" s="78">
        <v>3857.3392285898381</v>
      </c>
      <c r="K219" s="79">
        <v>21.179553395041928</v>
      </c>
      <c r="L219" s="78">
        <v>397.96746309790973</v>
      </c>
      <c r="M219" s="79">
        <v>19.004753249631932</v>
      </c>
      <c r="N219" s="78">
        <v>97.499070393923333</v>
      </c>
      <c r="O219" s="79">
        <v>12.601987929051658</v>
      </c>
      <c r="P219" s="78">
        <v>20.869565217391305</v>
      </c>
      <c r="Q219" s="79">
        <v>13.50780920219502</v>
      </c>
      <c r="R219" s="78">
        <v>2.9444444444444446</v>
      </c>
      <c r="S219" s="79">
        <v>10.351562500000002</v>
      </c>
      <c r="T219" s="78">
        <v>6.95</v>
      </c>
      <c r="U219" s="79">
        <v>16.162790697674421</v>
      </c>
      <c r="V219" s="78">
        <v>12311.307015251708</v>
      </c>
      <c r="W219" s="79">
        <v>20.026414363049579</v>
      </c>
    </row>
    <row r="220" spans="1:23" ht="24" customHeight="1" x14ac:dyDescent="0.15">
      <c r="A220" s="164"/>
      <c r="B220" s="163"/>
      <c r="C220" s="8" t="s">
        <v>51</v>
      </c>
      <c r="D220" s="80">
        <v>3400.031746031746</v>
      </c>
      <c r="E220" s="81">
        <v>42.748746687102852</v>
      </c>
      <c r="F220" s="80">
        <v>7579.617548368039</v>
      </c>
      <c r="G220" s="81">
        <v>36.217136071380502</v>
      </c>
      <c r="H220" s="80">
        <v>3999.7027272952055</v>
      </c>
      <c r="I220" s="81">
        <v>35.435335374250748</v>
      </c>
      <c r="J220" s="80">
        <v>4805.9383884182662</v>
      </c>
      <c r="K220" s="81">
        <v>26.388041776662156</v>
      </c>
      <c r="L220" s="80">
        <v>513.09980820189094</v>
      </c>
      <c r="M220" s="81">
        <v>24.502845462296854</v>
      </c>
      <c r="N220" s="80">
        <v>199.3562952658541</v>
      </c>
      <c r="O220" s="81">
        <v>25.767277742961237</v>
      </c>
      <c r="P220" s="80">
        <v>19.681159420289855</v>
      </c>
      <c r="Q220" s="81">
        <v>12.73861451151447</v>
      </c>
      <c r="R220" s="80">
        <v>5.6944444444444446</v>
      </c>
      <c r="S220" s="81">
        <v>20.019531250000004</v>
      </c>
      <c r="T220" s="80"/>
      <c r="U220" s="81"/>
      <c r="V220" s="80">
        <v>20523.122117445739</v>
      </c>
      <c r="W220" s="81">
        <v>33.384314682289059</v>
      </c>
    </row>
    <row r="221" spans="1:23" ht="24" customHeight="1" thickBot="1" x14ac:dyDescent="0.2">
      <c r="A221" s="137" t="s">
        <v>57</v>
      </c>
      <c r="B221" s="176"/>
      <c r="C221" s="177"/>
      <c r="D221" s="92">
        <v>7953.5238095238092</v>
      </c>
      <c r="E221" s="93">
        <v>100</v>
      </c>
      <c r="F221" s="92">
        <v>20928.263166445133</v>
      </c>
      <c r="G221" s="93">
        <v>100</v>
      </c>
      <c r="H221" s="92">
        <v>11287.328552283459</v>
      </c>
      <c r="I221" s="93">
        <v>100</v>
      </c>
      <c r="J221" s="92">
        <v>18212.56169401962</v>
      </c>
      <c r="K221" s="93">
        <v>100</v>
      </c>
      <c r="L221" s="92">
        <v>2094.0417266697068</v>
      </c>
      <c r="M221" s="93">
        <v>100</v>
      </c>
      <c r="N221" s="92">
        <v>773.68008081611026</v>
      </c>
      <c r="O221" s="93">
        <v>100</v>
      </c>
      <c r="P221" s="92">
        <v>154.5</v>
      </c>
      <c r="Q221" s="93">
        <v>100</v>
      </c>
      <c r="R221" s="92">
        <v>28.444444444444443</v>
      </c>
      <c r="S221" s="93">
        <v>100</v>
      </c>
      <c r="T221" s="92">
        <v>43</v>
      </c>
      <c r="U221" s="93">
        <v>100</v>
      </c>
      <c r="V221" s="92">
        <v>61475.34347420228</v>
      </c>
      <c r="W221" s="93">
        <v>100</v>
      </c>
    </row>
    <row r="222" spans="1:23" ht="24" customHeight="1" thickTop="1" x14ac:dyDescent="0.15">
      <c r="A222" s="162" t="s">
        <v>22</v>
      </c>
      <c r="B222" s="163"/>
      <c r="C222" s="9" t="s">
        <v>47</v>
      </c>
      <c r="D222" s="88">
        <v>3193.8762527745894</v>
      </c>
      <c r="E222" s="89">
        <v>8.3143910903098295</v>
      </c>
      <c r="F222" s="88">
        <v>4969.8397742242905</v>
      </c>
      <c r="G222" s="89">
        <v>6.9872628550774989</v>
      </c>
      <c r="H222" s="88">
        <v>2940.7523252296796</v>
      </c>
      <c r="I222" s="89">
        <v>6.567613135561837</v>
      </c>
      <c r="J222" s="88">
        <v>9296.05467071973</v>
      </c>
      <c r="K222" s="89">
        <v>13.996372945967231</v>
      </c>
      <c r="L222" s="88">
        <v>1704.9838274969725</v>
      </c>
      <c r="M222" s="89">
        <v>15.2252277968204</v>
      </c>
      <c r="N222" s="88">
        <v>762.14902937071565</v>
      </c>
      <c r="O222" s="89">
        <v>17.422705478952746</v>
      </c>
      <c r="P222" s="88">
        <v>157.4816683919945</v>
      </c>
      <c r="Q222" s="89">
        <v>23.166436824726947</v>
      </c>
      <c r="R222" s="88">
        <v>22.991228070175438</v>
      </c>
      <c r="S222" s="89">
        <v>19.328528445851607</v>
      </c>
      <c r="T222" s="88">
        <v>57.55</v>
      </c>
      <c r="U222" s="89">
        <v>37.76246719160104</v>
      </c>
      <c r="V222" s="88">
        <v>23105.678776278153</v>
      </c>
      <c r="W222" s="89">
        <v>9.7385830231907029</v>
      </c>
    </row>
    <row r="223" spans="1:23" ht="24" customHeight="1" x14ac:dyDescent="0.15">
      <c r="A223" s="164"/>
      <c r="B223" s="163"/>
      <c r="C223" s="7" t="s">
        <v>48</v>
      </c>
      <c r="D223" s="78">
        <v>6127.8185767724499</v>
      </c>
      <c r="E223" s="79">
        <v>15.95211465487786</v>
      </c>
      <c r="F223" s="78">
        <v>10979.790835662912</v>
      </c>
      <c r="G223" s="79">
        <v>15.436852725201247</v>
      </c>
      <c r="H223" s="78">
        <v>8490.0917908546835</v>
      </c>
      <c r="I223" s="79">
        <v>18.961011401525621</v>
      </c>
      <c r="J223" s="78">
        <v>14823.07868809313</v>
      </c>
      <c r="K223" s="79">
        <v>22.317998858101294</v>
      </c>
      <c r="L223" s="78">
        <v>2574.0753166545687</v>
      </c>
      <c r="M223" s="79">
        <v>22.98607319916529</v>
      </c>
      <c r="N223" s="78">
        <v>1108.0282823691193</v>
      </c>
      <c r="O223" s="79">
        <v>25.32949552137659</v>
      </c>
      <c r="P223" s="78">
        <v>122.17898119392684</v>
      </c>
      <c r="Q223" s="79">
        <v>17.973213505036071</v>
      </c>
      <c r="R223" s="78">
        <v>24.385672514619884</v>
      </c>
      <c r="S223" s="79">
        <v>20.500825942459343</v>
      </c>
      <c r="T223" s="78">
        <v>26.1</v>
      </c>
      <c r="U223" s="79">
        <v>17.1259842519685</v>
      </c>
      <c r="V223" s="78">
        <v>44275.548144115404</v>
      </c>
      <c r="W223" s="79">
        <v>18.661260968512401</v>
      </c>
    </row>
    <row r="224" spans="1:23" ht="24" customHeight="1" x14ac:dyDescent="0.15">
      <c r="A224" s="164"/>
      <c r="B224" s="163"/>
      <c r="C224" s="7" t="s">
        <v>49</v>
      </c>
      <c r="D224" s="78">
        <v>7419.9130123021623</v>
      </c>
      <c r="E224" s="79">
        <v>19.315732281977375</v>
      </c>
      <c r="F224" s="78">
        <v>15160.618446419809</v>
      </c>
      <c r="G224" s="79">
        <v>21.31481716575178</v>
      </c>
      <c r="H224" s="78">
        <v>8757.0574155965915</v>
      </c>
      <c r="I224" s="79">
        <v>19.557228542546326</v>
      </c>
      <c r="J224" s="78">
        <v>13490.753451051234</v>
      </c>
      <c r="K224" s="79">
        <v>20.31201658244856</v>
      </c>
      <c r="L224" s="78">
        <v>2192.1004261591816</v>
      </c>
      <c r="M224" s="79">
        <v>19.575099659905646</v>
      </c>
      <c r="N224" s="78">
        <v>798.82974612745033</v>
      </c>
      <c r="O224" s="79">
        <v>18.261225637322749</v>
      </c>
      <c r="P224" s="78">
        <v>136.43644323671498</v>
      </c>
      <c r="Q224" s="79">
        <v>20.070566149745442</v>
      </c>
      <c r="R224" s="78">
        <v>15.877777777777778</v>
      </c>
      <c r="S224" s="79">
        <v>13.348311734282515</v>
      </c>
      <c r="T224" s="78">
        <v>18.399999999999999</v>
      </c>
      <c r="U224" s="79">
        <v>12.073490813648291</v>
      </c>
      <c r="V224" s="78">
        <v>47989.986718670923</v>
      </c>
      <c r="W224" s="79">
        <v>20.226822785289198</v>
      </c>
    </row>
    <row r="225" spans="1:23" ht="24" customHeight="1" x14ac:dyDescent="0.15">
      <c r="A225" s="164"/>
      <c r="B225" s="163"/>
      <c r="C225" s="7" t="s">
        <v>50</v>
      </c>
      <c r="D225" s="78">
        <v>6100.5533185588538</v>
      </c>
      <c r="E225" s="79">
        <v>15.881136945654099</v>
      </c>
      <c r="F225" s="78">
        <v>11633.741972711501</v>
      </c>
      <c r="G225" s="79">
        <v>16.35626435545818</v>
      </c>
      <c r="H225" s="78">
        <v>8784.587187970541</v>
      </c>
      <c r="I225" s="79">
        <v>19.618711073091653</v>
      </c>
      <c r="J225" s="78">
        <v>10296.042249782568</v>
      </c>
      <c r="K225" s="79">
        <v>15.50197931271795</v>
      </c>
      <c r="L225" s="78">
        <v>1564.2923468188455</v>
      </c>
      <c r="M225" s="79">
        <v>13.968875796378777</v>
      </c>
      <c r="N225" s="78">
        <v>511.78558108652061</v>
      </c>
      <c r="O225" s="79">
        <v>11.699404058819558</v>
      </c>
      <c r="P225" s="78">
        <v>59.651311249137329</v>
      </c>
      <c r="Q225" s="79">
        <v>8.7750425028867181</v>
      </c>
      <c r="R225" s="78">
        <v>19.360233918128657</v>
      </c>
      <c r="S225" s="79">
        <v>16.275982773200138</v>
      </c>
      <c r="T225" s="78">
        <v>27.65</v>
      </c>
      <c r="U225" s="79">
        <v>18.143044619422565</v>
      </c>
      <c r="V225" s="78">
        <v>38997.664202096101</v>
      </c>
      <c r="W225" s="79">
        <v>16.436738094555984</v>
      </c>
    </row>
    <row r="226" spans="1:23" ht="24" customHeight="1" x14ac:dyDescent="0.15">
      <c r="A226" s="164"/>
      <c r="B226" s="163"/>
      <c r="C226" s="8" t="s">
        <v>51</v>
      </c>
      <c r="D226" s="80">
        <v>15571.671170584352</v>
      </c>
      <c r="E226" s="81">
        <v>40.536625027180833</v>
      </c>
      <c r="F226" s="80">
        <v>28383.142403679132</v>
      </c>
      <c r="G226" s="81">
        <v>39.904802898511313</v>
      </c>
      <c r="H226" s="80">
        <v>15804.087861973059</v>
      </c>
      <c r="I226" s="81">
        <v>35.295435847274561</v>
      </c>
      <c r="J226" s="80">
        <v>18511.668603740818</v>
      </c>
      <c r="K226" s="81">
        <v>27.871632300764958</v>
      </c>
      <c r="L226" s="80">
        <v>3162.9606797120841</v>
      </c>
      <c r="M226" s="81">
        <v>28.24472354772989</v>
      </c>
      <c r="N226" s="80">
        <v>1193.6659105029298</v>
      </c>
      <c r="O226" s="81">
        <v>27.287169303528341</v>
      </c>
      <c r="P226" s="80">
        <v>204.0353260869565</v>
      </c>
      <c r="Q226" s="81">
        <v>30.01474101760483</v>
      </c>
      <c r="R226" s="80">
        <v>36.334795321637422</v>
      </c>
      <c r="S226" s="81">
        <v>30.546351104206405</v>
      </c>
      <c r="T226" s="80">
        <v>22.700000000000003</v>
      </c>
      <c r="U226" s="81">
        <v>14.895013123359579</v>
      </c>
      <c r="V226" s="80">
        <v>82890.266751600968</v>
      </c>
      <c r="W226" s="81">
        <v>34.936595128451728</v>
      </c>
    </row>
    <row r="227" spans="1:23" ht="24" customHeight="1" x14ac:dyDescent="0.15">
      <c r="A227" s="172"/>
      <c r="B227" s="173"/>
      <c r="C227" s="174"/>
      <c r="D227" s="113">
        <v>38413.832330992409</v>
      </c>
      <c r="E227" s="114">
        <v>100</v>
      </c>
      <c r="F227" s="115">
        <v>71127.133432697636</v>
      </c>
      <c r="G227" s="114">
        <v>100</v>
      </c>
      <c r="H227" s="115">
        <v>44776.576581624555</v>
      </c>
      <c r="I227" s="114">
        <v>100</v>
      </c>
      <c r="J227" s="115">
        <v>66417.597663387482</v>
      </c>
      <c r="K227" s="114">
        <v>100</v>
      </c>
      <c r="L227" s="115">
        <v>11198.412596841652</v>
      </c>
      <c r="M227" s="114">
        <v>100</v>
      </c>
      <c r="N227" s="115">
        <v>4374.4585494567364</v>
      </c>
      <c r="O227" s="114">
        <v>100</v>
      </c>
      <c r="P227" s="115">
        <v>679.78373015873012</v>
      </c>
      <c r="Q227" s="114">
        <v>100</v>
      </c>
      <c r="R227" s="115">
        <v>118.94970760233917</v>
      </c>
      <c r="S227" s="114">
        <v>100</v>
      </c>
      <c r="T227" s="115">
        <v>152.40000000000003</v>
      </c>
      <c r="U227" s="114">
        <v>100</v>
      </c>
      <c r="V227" s="115">
        <v>237259.1445927615</v>
      </c>
      <c r="W227" s="114">
        <v>100</v>
      </c>
    </row>
    <row r="228" spans="1:23" ht="24" customHeight="1" x14ac:dyDescent="0.15">
      <c r="H228" s="16" t="s">
        <v>23</v>
      </c>
      <c r="I228" s="67" t="s">
        <v>148</v>
      </c>
    </row>
    <row r="229" spans="1:23" ht="24" customHeight="1" x14ac:dyDescent="0.15">
      <c r="H229" s="39"/>
      <c r="I229" s="67" t="s">
        <v>30</v>
      </c>
    </row>
    <row r="230" spans="1:23" ht="24" customHeight="1" x14ac:dyDescent="0.15">
      <c r="H230" s="39"/>
    </row>
  </sheetData>
  <mergeCells count="98">
    <mergeCell ref="A221:C221"/>
    <mergeCell ref="A222:B226"/>
    <mergeCell ref="A227:C227"/>
    <mergeCell ref="A204:A209"/>
    <mergeCell ref="B204:B208"/>
    <mergeCell ref="B209:C209"/>
    <mergeCell ref="B215:C215"/>
    <mergeCell ref="A216:B220"/>
    <mergeCell ref="B210:B214"/>
    <mergeCell ref="B197:C197"/>
    <mergeCell ref="B198:B202"/>
    <mergeCell ref="B203:C203"/>
    <mergeCell ref="B162:B166"/>
    <mergeCell ref="B167:C167"/>
    <mergeCell ref="A168:B172"/>
    <mergeCell ref="A173:C173"/>
    <mergeCell ref="A174:A179"/>
    <mergeCell ref="B174:B178"/>
    <mergeCell ref="B179:C179"/>
    <mergeCell ref="B180:B184"/>
    <mergeCell ref="B185:C185"/>
    <mergeCell ref="B186:B190"/>
    <mergeCell ref="B191:C191"/>
    <mergeCell ref="B192:B196"/>
    <mergeCell ref="A156:A161"/>
    <mergeCell ref="B156:B160"/>
    <mergeCell ref="B161:C161"/>
    <mergeCell ref="B125:C125"/>
    <mergeCell ref="B126:B130"/>
    <mergeCell ref="B131:C131"/>
    <mergeCell ref="B132:B136"/>
    <mergeCell ref="B137:C137"/>
    <mergeCell ref="A138:A143"/>
    <mergeCell ref="B138:B142"/>
    <mergeCell ref="B143:C143"/>
    <mergeCell ref="B144:B148"/>
    <mergeCell ref="B149:C149"/>
    <mergeCell ref="A150:A155"/>
    <mergeCell ref="B150:B154"/>
    <mergeCell ref="B155:C155"/>
    <mergeCell ref="A108:A113"/>
    <mergeCell ref="B108:B112"/>
    <mergeCell ref="B113:C113"/>
    <mergeCell ref="B114:B118"/>
    <mergeCell ref="B119:C119"/>
    <mergeCell ref="B120:B124"/>
    <mergeCell ref="B90:B94"/>
    <mergeCell ref="B95:C95"/>
    <mergeCell ref="B96:B100"/>
    <mergeCell ref="B101:C101"/>
    <mergeCell ref="A102:A107"/>
    <mergeCell ref="B102:B106"/>
    <mergeCell ref="B107:C107"/>
    <mergeCell ref="B72:B76"/>
    <mergeCell ref="B77:C77"/>
    <mergeCell ref="B78:B82"/>
    <mergeCell ref="B83:C83"/>
    <mergeCell ref="B84:B88"/>
    <mergeCell ref="B89:C89"/>
    <mergeCell ref="A66:A71"/>
    <mergeCell ref="B66:B70"/>
    <mergeCell ref="B71:C71"/>
    <mergeCell ref="B36:B40"/>
    <mergeCell ref="B41:C41"/>
    <mergeCell ref="A42:B46"/>
    <mergeCell ref="A47:C47"/>
    <mergeCell ref="A48:A53"/>
    <mergeCell ref="B48:B52"/>
    <mergeCell ref="B53:C53"/>
    <mergeCell ref="A54:A59"/>
    <mergeCell ref="B54:B58"/>
    <mergeCell ref="B59:C59"/>
    <mergeCell ref="B60:B64"/>
    <mergeCell ref="A65:C65"/>
    <mergeCell ref="B35:C35"/>
    <mergeCell ref="R5:S5"/>
    <mergeCell ref="T5:U5"/>
    <mergeCell ref="A6:A11"/>
    <mergeCell ref="B6:B10"/>
    <mergeCell ref="B11:C11"/>
    <mergeCell ref="A12:A17"/>
    <mergeCell ref="B12:B16"/>
    <mergeCell ref="B17:C17"/>
    <mergeCell ref="D4:E5"/>
    <mergeCell ref="F4:U4"/>
    <mergeCell ref="B18:B22"/>
    <mergeCell ref="B23:C23"/>
    <mergeCell ref="B24:B28"/>
    <mergeCell ref="B29:C29"/>
    <mergeCell ref="B30:B34"/>
    <mergeCell ref="V4:W5"/>
    <mergeCell ref="A5:B5"/>
    <mergeCell ref="F5:G5"/>
    <mergeCell ref="H5:I5"/>
    <mergeCell ref="J5:K5"/>
    <mergeCell ref="L5:M5"/>
    <mergeCell ref="N5:O5"/>
    <mergeCell ref="P5:Q5"/>
  </mergeCells>
  <phoneticPr fontId="4"/>
  <pageMargins left="0.59055118110236227" right="0.59055118110236227" top="0.98425196850393704" bottom="0.98425196850393704" header="0.51181102362204722" footer="0.51181102362204722"/>
  <pageSetup paperSize="9" scale="53" fitToHeight="8" orientation="portrait" r:id="rId1"/>
  <headerFooter alignWithMargins="0"/>
  <rowBreaks count="4" manualBreakCount="4">
    <brk id="53" max="16383" man="1"/>
    <brk id="107" max="16383" man="1"/>
    <brk id="155" max="16383" man="1"/>
    <brk id="20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4">
    <pageSetUpPr fitToPage="1"/>
  </sheetPr>
  <dimension ref="A1:Z52"/>
  <sheetViews>
    <sheetView zoomScale="85" zoomScaleNormal="85" workbookViewId="0"/>
  </sheetViews>
  <sheetFormatPr defaultRowHeight="13.5" x14ac:dyDescent="0.15"/>
  <cols>
    <col min="1" max="1" width="18.125" style="2" customWidth="1"/>
    <col min="2" max="2" width="8" style="11" customWidth="1"/>
    <col min="3" max="3" width="6.375" style="12" customWidth="1"/>
    <col min="4" max="4" width="8.625" style="11" customWidth="1"/>
    <col min="5" max="5" width="7.75" style="12" customWidth="1"/>
    <col min="6" max="6" width="7.125" style="11" customWidth="1"/>
    <col min="7" max="7" width="7.75" style="12" customWidth="1"/>
    <col min="8" max="8" width="8" style="2" customWidth="1"/>
    <col min="9" max="9" width="8.125" style="2" customWidth="1"/>
    <col min="10" max="10" width="7.125" style="11" customWidth="1"/>
    <col min="11" max="11" width="8.125" style="12" customWidth="1"/>
    <col min="12" max="12" width="9.5" style="2" customWidth="1"/>
    <col min="13" max="13" width="8.125" style="2" customWidth="1"/>
    <col min="14" max="14" width="7.125" style="2" customWidth="1"/>
    <col min="15" max="15" width="7" style="2" customWidth="1"/>
    <col min="16" max="17" width="7.125" style="2" customWidth="1"/>
    <col min="18" max="18" width="7.375" style="2" customWidth="1"/>
    <col min="19" max="19" width="7.5" style="2" customWidth="1"/>
    <col min="20" max="20" width="7.125" style="2" customWidth="1"/>
    <col min="21" max="21" width="7" style="2" customWidth="1"/>
    <col min="22" max="22" width="7.125" style="2" customWidth="1"/>
    <col min="23" max="23" width="6.125" style="2" customWidth="1"/>
    <col min="24" max="24" width="7.375" style="2" customWidth="1"/>
    <col min="25" max="25" width="7.25" style="2" customWidth="1"/>
    <col min="26" max="254" width="9" style="2"/>
    <col min="255" max="255" width="18.125" style="2" customWidth="1"/>
    <col min="256" max="256" width="8" style="2" customWidth="1"/>
    <col min="257" max="257" width="6.375" style="2" customWidth="1"/>
    <col min="258" max="258" width="8.625" style="2" customWidth="1"/>
    <col min="259" max="259" width="7.75" style="2" customWidth="1"/>
    <col min="260" max="260" width="7.125" style="2" customWidth="1"/>
    <col min="261" max="261" width="7.75" style="2" customWidth="1"/>
    <col min="262" max="262" width="8" style="2" customWidth="1"/>
    <col min="263" max="263" width="8.125" style="2" customWidth="1"/>
    <col min="264" max="264" width="7.125" style="2" customWidth="1"/>
    <col min="265" max="265" width="8.125" style="2" customWidth="1"/>
    <col min="266" max="266" width="9.5" style="2" customWidth="1"/>
    <col min="267" max="267" width="8.125" style="2" customWidth="1"/>
    <col min="268" max="268" width="7.125" style="2" customWidth="1"/>
    <col min="269" max="269" width="7" style="2" customWidth="1"/>
    <col min="270" max="271" width="7.125" style="2" customWidth="1"/>
    <col min="272" max="272" width="7.375" style="2" customWidth="1"/>
    <col min="273" max="273" width="7.5" style="2" customWidth="1"/>
    <col min="274" max="274" width="7.125" style="2" customWidth="1"/>
    <col min="275" max="275" width="7" style="2" customWidth="1"/>
    <col min="276" max="276" width="7.125" style="2" customWidth="1"/>
    <col min="277" max="277" width="6.125" style="2" customWidth="1"/>
    <col min="278" max="278" width="7.375" style="2" customWidth="1"/>
    <col min="279" max="279" width="7.25" style="2" customWidth="1"/>
    <col min="280" max="510" width="9" style="2"/>
    <col min="511" max="511" width="18.125" style="2" customWidth="1"/>
    <col min="512" max="512" width="8" style="2" customWidth="1"/>
    <col min="513" max="513" width="6.375" style="2" customWidth="1"/>
    <col min="514" max="514" width="8.625" style="2" customWidth="1"/>
    <col min="515" max="515" width="7.75" style="2" customWidth="1"/>
    <col min="516" max="516" width="7.125" style="2" customWidth="1"/>
    <col min="517" max="517" width="7.75" style="2" customWidth="1"/>
    <col min="518" max="518" width="8" style="2" customWidth="1"/>
    <col min="519" max="519" width="8.125" style="2" customWidth="1"/>
    <col min="520" max="520" width="7.125" style="2" customWidth="1"/>
    <col min="521" max="521" width="8.125" style="2" customWidth="1"/>
    <col min="522" max="522" width="9.5" style="2" customWidth="1"/>
    <col min="523" max="523" width="8.125" style="2" customWidth="1"/>
    <col min="524" max="524" width="7.125" style="2" customWidth="1"/>
    <col min="525" max="525" width="7" style="2" customWidth="1"/>
    <col min="526" max="527" width="7.125" style="2" customWidth="1"/>
    <col min="528" max="528" width="7.375" style="2" customWidth="1"/>
    <col min="529" max="529" width="7.5" style="2" customWidth="1"/>
    <col min="530" max="530" width="7.125" style="2" customWidth="1"/>
    <col min="531" max="531" width="7" style="2" customWidth="1"/>
    <col min="532" max="532" width="7.125" style="2" customWidth="1"/>
    <col min="533" max="533" width="6.125" style="2" customWidth="1"/>
    <col min="534" max="534" width="7.375" style="2" customWidth="1"/>
    <col min="535" max="535" width="7.25" style="2" customWidth="1"/>
    <col min="536" max="766" width="9" style="2"/>
    <col min="767" max="767" width="18.125" style="2" customWidth="1"/>
    <col min="768" max="768" width="8" style="2" customWidth="1"/>
    <col min="769" max="769" width="6.375" style="2" customWidth="1"/>
    <col min="770" max="770" width="8.625" style="2" customWidth="1"/>
    <col min="771" max="771" width="7.75" style="2" customWidth="1"/>
    <col min="772" max="772" width="7.125" style="2" customWidth="1"/>
    <col min="773" max="773" width="7.75" style="2" customWidth="1"/>
    <col min="774" max="774" width="8" style="2" customWidth="1"/>
    <col min="775" max="775" width="8.125" style="2" customWidth="1"/>
    <col min="776" max="776" width="7.125" style="2" customWidth="1"/>
    <col min="777" max="777" width="8.125" style="2" customWidth="1"/>
    <col min="778" max="778" width="9.5" style="2" customWidth="1"/>
    <col min="779" max="779" width="8.125" style="2" customWidth="1"/>
    <col min="780" max="780" width="7.125" style="2" customWidth="1"/>
    <col min="781" max="781" width="7" style="2" customWidth="1"/>
    <col min="782" max="783" width="7.125" style="2" customWidth="1"/>
    <col min="784" max="784" width="7.375" style="2" customWidth="1"/>
    <col min="785" max="785" width="7.5" style="2" customWidth="1"/>
    <col min="786" max="786" width="7.125" style="2" customWidth="1"/>
    <col min="787" max="787" width="7" style="2" customWidth="1"/>
    <col min="788" max="788" width="7.125" style="2" customWidth="1"/>
    <col min="789" max="789" width="6.125" style="2" customWidth="1"/>
    <col min="790" max="790" width="7.375" style="2" customWidth="1"/>
    <col min="791" max="791" width="7.25" style="2" customWidth="1"/>
    <col min="792" max="1022" width="9" style="2"/>
    <col min="1023" max="1023" width="18.125" style="2" customWidth="1"/>
    <col min="1024" max="1024" width="8" style="2" customWidth="1"/>
    <col min="1025" max="1025" width="6.375" style="2" customWidth="1"/>
    <col min="1026" max="1026" width="8.625" style="2" customWidth="1"/>
    <col min="1027" max="1027" width="7.75" style="2" customWidth="1"/>
    <col min="1028" max="1028" width="7.125" style="2" customWidth="1"/>
    <col min="1029" max="1029" width="7.75" style="2" customWidth="1"/>
    <col min="1030" max="1030" width="8" style="2" customWidth="1"/>
    <col min="1031" max="1031" width="8.125" style="2" customWidth="1"/>
    <col min="1032" max="1032" width="7.125" style="2" customWidth="1"/>
    <col min="1033" max="1033" width="8.125" style="2" customWidth="1"/>
    <col min="1034" max="1034" width="9.5" style="2" customWidth="1"/>
    <col min="1035" max="1035" width="8.125" style="2" customWidth="1"/>
    <col min="1036" max="1036" width="7.125" style="2" customWidth="1"/>
    <col min="1037" max="1037" width="7" style="2" customWidth="1"/>
    <col min="1038" max="1039" width="7.125" style="2" customWidth="1"/>
    <col min="1040" max="1040" width="7.375" style="2" customWidth="1"/>
    <col min="1041" max="1041" width="7.5" style="2" customWidth="1"/>
    <col min="1042" max="1042" width="7.125" style="2" customWidth="1"/>
    <col min="1043" max="1043" width="7" style="2" customWidth="1"/>
    <col min="1044" max="1044" width="7.125" style="2" customWidth="1"/>
    <col min="1045" max="1045" width="6.125" style="2" customWidth="1"/>
    <col min="1046" max="1046" width="7.375" style="2" customWidth="1"/>
    <col min="1047" max="1047" width="7.25" style="2" customWidth="1"/>
    <col min="1048" max="1278" width="9" style="2"/>
    <col min="1279" max="1279" width="18.125" style="2" customWidth="1"/>
    <col min="1280" max="1280" width="8" style="2" customWidth="1"/>
    <col min="1281" max="1281" width="6.375" style="2" customWidth="1"/>
    <col min="1282" max="1282" width="8.625" style="2" customWidth="1"/>
    <col min="1283" max="1283" width="7.75" style="2" customWidth="1"/>
    <col min="1284" max="1284" width="7.125" style="2" customWidth="1"/>
    <col min="1285" max="1285" width="7.75" style="2" customWidth="1"/>
    <col min="1286" max="1286" width="8" style="2" customWidth="1"/>
    <col min="1287" max="1287" width="8.125" style="2" customWidth="1"/>
    <col min="1288" max="1288" width="7.125" style="2" customWidth="1"/>
    <col min="1289" max="1289" width="8.125" style="2" customWidth="1"/>
    <col min="1290" max="1290" width="9.5" style="2" customWidth="1"/>
    <col min="1291" max="1291" width="8.125" style="2" customWidth="1"/>
    <col min="1292" max="1292" width="7.125" style="2" customWidth="1"/>
    <col min="1293" max="1293" width="7" style="2" customWidth="1"/>
    <col min="1294" max="1295" width="7.125" style="2" customWidth="1"/>
    <col min="1296" max="1296" width="7.375" style="2" customWidth="1"/>
    <col min="1297" max="1297" width="7.5" style="2" customWidth="1"/>
    <col min="1298" max="1298" width="7.125" style="2" customWidth="1"/>
    <col min="1299" max="1299" width="7" style="2" customWidth="1"/>
    <col min="1300" max="1300" width="7.125" style="2" customWidth="1"/>
    <col min="1301" max="1301" width="6.125" style="2" customWidth="1"/>
    <col min="1302" max="1302" width="7.375" style="2" customWidth="1"/>
    <col min="1303" max="1303" width="7.25" style="2" customWidth="1"/>
    <col min="1304" max="1534" width="9" style="2"/>
    <col min="1535" max="1535" width="18.125" style="2" customWidth="1"/>
    <col min="1536" max="1536" width="8" style="2" customWidth="1"/>
    <col min="1537" max="1537" width="6.375" style="2" customWidth="1"/>
    <col min="1538" max="1538" width="8.625" style="2" customWidth="1"/>
    <col min="1539" max="1539" width="7.75" style="2" customWidth="1"/>
    <col min="1540" max="1540" width="7.125" style="2" customWidth="1"/>
    <col min="1541" max="1541" width="7.75" style="2" customWidth="1"/>
    <col min="1542" max="1542" width="8" style="2" customWidth="1"/>
    <col min="1543" max="1543" width="8.125" style="2" customWidth="1"/>
    <col min="1544" max="1544" width="7.125" style="2" customWidth="1"/>
    <col min="1545" max="1545" width="8.125" style="2" customWidth="1"/>
    <col min="1546" max="1546" width="9.5" style="2" customWidth="1"/>
    <col min="1547" max="1547" width="8.125" style="2" customWidth="1"/>
    <col min="1548" max="1548" width="7.125" style="2" customWidth="1"/>
    <col min="1549" max="1549" width="7" style="2" customWidth="1"/>
    <col min="1550" max="1551" width="7.125" style="2" customWidth="1"/>
    <col min="1552" max="1552" width="7.375" style="2" customWidth="1"/>
    <col min="1553" max="1553" width="7.5" style="2" customWidth="1"/>
    <col min="1554" max="1554" width="7.125" style="2" customWidth="1"/>
    <col min="1555" max="1555" width="7" style="2" customWidth="1"/>
    <col min="1556" max="1556" width="7.125" style="2" customWidth="1"/>
    <col min="1557" max="1557" width="6.125" style="2" customWidth="1"/>
    <col min="1558" max="1558" width="7.375" style="2" customWidth="1"/>
    <col min="1559" max="1559" width="7.25" style="2" customWidth="1"/>
    <col min="1560" max="1790" width="9" style="2"/>
    <col min="1791" max="1791" width="18.125" style="2" customWidth="1"/>
    <col min="1792" max="1792" width="8" style="2" customWidth="1"/>
    <col min="1793" max="1793" width="6.375" style="2" customWidth="1"/>
    <col min="1794" max="1794" width="8.625" style="2" customWidth="1"/>
    <col min="1795" max="1795" width="7.75" style="2" customWidth="1"/>
    <col min="1796" max="1796" width="7.125" style="2" customWidth="1"/>
    <col min="1797" max="1797" width="7.75" style="2" customWidth="1"/>
    <col min="1798" max="1798" width="8" style="2" customWidth="1"/>
    <col min="1799" max="1799" width="8.125" style="2" customWidth="1"/>
    <col min="1800" max="1800" width="7.125" style="2" customWidth="1"/>
    <col min="1801" max="1801" width="8.125" style="2" customWidth="1"/>
    <col min="1802" max="1802" width="9.5" style="2" customWidth="1"/>
    <col min="1803" max="1803" width="8.125" style="2" customWidth="1"/>
    <col min="1804" max="1804" width="7.125" style="2" customWidth="1"/>
    <col min="1805" max="1805" width="7" style="2" customWidth="1"/>
    <col min="1806" max="1807" width="7.125" style="2" customWidth="1"/>
    <col min="1808" max="1808" width="7.375" style="2" customWidth="1"/>
    <col min="1809" max="1809" width="7.5" style="2" customWidth="1"/>
    <col min="1810" max="1810" width="7.125" style="2" customWidth="1"/>
    <col min="1811" max="1811" width="7" style="2" customWidth="1"/>
    <col min="1812" max="1812" width="7.125" style="2" customWidth="1"/>
    <col min="1813" max="1813" width="6.125" style="2" customWidth="1"/>
    <col min="1814" max="1814" width="7.375" style="2" customWidth="1"/>
    <col min="1815" max="1815" width="7.25" style="2" customWidth="1"/>
    <col min="1816" max="2046" width="9" style="2"/>
    <col min="2047" max="2047" width="18.125" style="2" customWidth="1"/>
    <col min="2048" max="2048" width="8" style="2" customWidth="1"/>
    <col min="2049" max="2049" width="6.375" style="2" customWidth="1"/>
    <col min="2050" max="2050" width="8.625" style="2" customWidth="1"/>
    <col min="2051" max="2051" width="7.75" style="2" customWidth="1"/>
    <col min="2052" max="2052" width="7.125" style="2" customWidth="1"/>
    <col min="2053" max="2053" width="7.75" style="2" customWidth="1"/>
    <col min="2054" max="2054" width="8" style="2" customWidth="1"/>
    <col min="2055" max="2055" width="8.125" style="2" customWidth="1"/>
    <col min="2056" max="2056" width="7.125" style="2" customWidth="1"/>
    <col min="2057" max="2057" width="8.125" style="2" customWidth="1"/>
    <col min="2058" max="2058" width="9.5" style="2" customWidth="1"/>
    <col min="2059" max="2059" width="8.125" style="2" customWidth="1"/>
    <col min="2060" max="2060" width="7.125" style="2" customWidth="1"/>
    <col min="2061" max="2061" width="7" style="2" customWidth="1"/>
    <col min="2062" max="2063" width="7.125" style="2" customWidth="1"/>
    <col min="2064" max="2064" width="7.375" style="2" customWidth="1"/>
    <col min="2065" max="2065" width="7.5" style="2" customWidth="1"/>
    <col min="2066" max="2066" width="7.125" style="2" customWidth="1"/>
    <col min="2067" max="2067" width="7" style="2" customWidth="1"/>
    <col min="2068" max="2068" width="7.125" style="2" customWidth="1"/>
    <col min="2069" max="2069" width="6.125" style="2" customWidth="1"/>
    <col min="2070" max="2070" width="7.375" style="2" customWidth="1"/>
    <col min="2071" max="2071" width="7.25" style="2" customWidth="1"/>
    <col min="2072" max="2302" width="9" style="2"/>
    <col min="2303" max="2303" width="18.125" style="2" customWidth="1"/>
    <col min="2304" max="2304" width="8" style="2" customWidth="1"/>
    <col min="2305" max="2305" width="6.375" style="2" customWidth="1"/>
    <col min="2306" max="2306" width="8.625" style="2" customWidth="1"/>
    <col min="2307" max="2307" width="7.75" style="2" customWidth="1"/>
    <col min="2308" max="2308" width="7.125" style="2" customWidth="1"/>
    <col min="2309" max="2309" width="7.75" style="2" customWidth="1"/>
    <col min="2310" max="2310" width="8" style="2" customWidth="1"/>
    <col min="2311" max="2311" width="8.125" style="2" customWidth="1"/>
    <col min="2312" max="2312" width="7.125" style="2" customWidth="1"/>
    <col min="2313" max="2313" width="8.125" style="2" customWidth="1"/>
    <col min="2314" max="2314" width="9.5" style="2" customWidth="1"/>
    <col min="2315" max="2315" width="8.125" style="2" customWidth="1"/>
    <col min="2316" max="2316" width="7.125" style="2" customWidth="1"/>
    <col min="2317" max="2317" width="7" style="2" customWidth="1"/>
    <col min="2318" max="2319" width="7.125" style="2" customWidth="1"/>
    <col min="2320" max="2320" width="7.375" style="2" customWidth="1"/>
    <col min="2321" max="2321" width="7.5" style="2" customWidth="1"/>
    <col min="2322" max="2322" width="7.125" style="2" customWidth="1"/>
    <col min="2323" max="2323" width="7" style="2" customWidth="1"/>
    <col min="2324" max="2324" width="7.125" style="2" customWidth="1"/>
    <col min="2325" max="2325" width="6.125" style="2" customWidth="1"/>
    <col min="2326" max="2326" width="7.375" style="2" customWidth="1"/>
    <col min="2327" max="2327" width="7.25" style="2" customWidth="1"/>
    <col min="2328" max="2558" width="9" style="2"/>
    <col min="2559" max="2559" width="18.125" style="2" customWidth="1"/>
    <col min="2560" max="2560" width="8" style="2" customWidth="1"/>
    <col min="2561" max="2561" width="6.375" style="2" customWidth="1"/>
    <col min="2562" max="2562" width="8.625" style="2" customWidth="1"/>
    <col min="2563" max="2563" width="7.75" style="2" customWidth="1"/>
    <col min="2564" max="2564" width="7.125" style="2" customWidth="1"/>
    <col min="2565" max="2565" width="7.75" style="2" customWidth="1"/>
    <col min="2566" max="2566" width="8" style="2" customWidth="1"/>
    <col min="2567" max="2567" width="8.125" style="2" customWidth="1"/>
    <col min="2568" max="2568" width="7.125" style="2" customWidth="1"/>
    <col min="2569" max="2569" width="8.125" style="2" customWidth="1"/>
    <col min="2570" max="2570" width="9.5" style="2" customWidth="1"/>
    <col min="2571" max="2571" width="8.125" style="2" customWidth="1"/>
    <col min="2572" max="2572" width="7.125" style="2" customWidth="1"/>
    <col min="2573" max="2573" width="7" style="2" customWidth="1"/>
    <col min="2574" max="2575" width="7.125" style="2" customWidth="1"/>
    <col min="2576" max="2576" width="7.375" style="2" customWidth="1"/>
    <col min="2577" max="2577" width="7.5" style="2" customWidth="1"/>
    <col min="2578" max="2578" width="7.125" style="2" customWidth="1"/>
    <col min="2579" max="2579" width="7" style="2" customWidth="1"/>
    <col min="2580" max="2580" width="7.125" style="2" customWidth="1"/>
    <col min="2581" max="2581" width="6.125" style="2" customWidth="1"/>
    <col min="2582" max="2582" width="7.375" style="2" customWidth="1"/>
    <col min="2583" max="2583" width="7.25" style="2" customWidth="1"/>
    <col min="2584" max="2814" width="9" style="2"/>
    <col min="2815" max="2815" width="18.125" style="2" customWidth="1"/>
    <col min="2816" max="2816" width="8" style="2" customWidth="1"/>
    <col min="2817" max="2817" width="6.375" style="2" customWidth="1"/>
    <col min="2818" max="2818" width="8.625" style="2" customWidth="1"/>
    <col min="2819" max="2819" width="7.75" style="2" customWidth="1"/>
    <col min="2820" max="2820" width="7.125" style="2" customWidth="1"/>
    <col min="2821" max="2821" width="7.75" style="2" customWidth="1"/>
    <col min="2822" max="2822" width="8" style="2" customWidth="1"/>
    <col min="2823" max="2823" width="8.125" style="2" customWidth="1"/>
    <col min="2824" max="2824" width="7.125" style="2" customWidth="1"/>
    <col min="2825" max="2825" width="8.125" style="2" customWidth="1"/>
    <col min="2826" max="2826" width="9.5" style="2" customWidth="1"/>
    <col min="2827" max="2827" width="8.125" style="2" customWidth="1"/>
    <col min="2828" max="2828" width="7.125" style="2" customWidth="1"/>
    <col min="2829" max="2829" width="7" style="2" customWidth="1"/>
    <col min="2830" max="2831" width="7.125" style="2" customWidth="1"/>
    <col min="2832" max="2832" width="7.375" style="2" customWidth="1"/>
    <col min="2833" max="2833" width="7.5" style="2" customWidth="1"/>
    <col min="2834" max="2834" width="7.125" style="2" customWidth="1"/>
    <col min="2835" max="2835" width="7" style="2" customWidth="1"/>
    <col min="2836" max="2836" width="7.125" style="2" customWidth="1"/>
    <col min="2837" max="2837" width="6.125" style="2" customWidth="1"/>
    <col min="2838" max="2838" width="7.375" style="2" customWidth="1"/>
    <col min="2839" max="2839" width="7.25" style="2" customWidth="1"/>
    <col min="2840" max="3070" width="9" style="2"/>
    <col min="3071" max="3071" width="18.125" style="2" customWidth="1"/>
    <col min="3072" max="3072" width="8" style="2" customWidth="1"/>
    <col min="3073" max="3073" width="6.375" style="2" customWidth="1"/>
    <col min="3074" max="3074" width="8.625" style="2" customWidth="1"/>
    <col min="3075" max="3075" width="7.75" style="2" customWidth="1"/>
    <col min="3076" max="3076" width="7.125" style="2" customWidth="1"/>
    <col min="3077" max="3077" width="7.75" style="2" customWidth="1"/>
    <col min="3078" max="3078" width="8" style="2" customWidth="1"/>
    <col min="3079" max="3079" width="8.125" style="2" customWidth="1"/>
    <col min="3080" max="3080" width="7.125" style="2" customWidth="1"/>
    <col min="3081" max="3081" width="8.125" style="2" customWidth="1"/>
    <col min="3082" max="3082" width="9.5" style="2" customWidth="1"/>
    <col min="3083" max="3083" width="8.125" style="2" customWidth="1"/>
    <col min="3084" max="3084" width="7.125" style="2" customWidth="1"/>
    <col min="3085" max="3085" width="7" style="2" customWidth="1"/>
    <col min="3086" max="3087" width="7.125" style="2" customWidth="1"/>
    <col min="3088" max="3088" width="7.375" style="2" customWidth="1"/>
    <col min="3089" max="3089" width="7.5" style="2" customWidth="1"/>
    <col min="3090" max="3090" width="7.125" style="2" customWidth="1"/>
    <col min="3091" max="3091" width="7" style="2" customWidth="1"/>
    <col min="3092" max="3092" width="7.125" style="2" customWidth="1"/>
    <col min="3093" max="3093" width="6.125" style="2" customWidth="1"/>
    <col min="3094" max="3094" width="7.375" style="2" customWidth="1"/>
    <col min="3095" max="3095" width="7.25" style="2" customWidth="1"/>
    <col min="3096" max="3326" width="9" style="2"/>
    <col min="3327" max="3327" width="18.125" style="2" customWidth="1"/>
    <col min="3328" max="3328" width="8" style="2" customWidth="1"/>
    <col min="3329" max="3329" width="6.375" style="2" customWidth="1"/>
    <col min="3330" max="3330" width="8.625" style="2" customWidth="1"/>
    <col min="3331" max="3331" width="7.75" style="2" customWidth="1"/>
    <col min="3332" max="3332" width="7.125" style="2" customWidth="1"/>
    <col min="3333" max="3333" width="7.75" style="2" customWidth="1"/>
    <col min="3334" max="3334" width="8" style="2" customWidth="1"/>
    <col min="3335" max="3335" width="8.125" style="2" customWidth="1"/>
    <col min="3336" max="3336" width="7.125" style="2" customWidth="1"/>
    <col min="3337" max="3337" width="8.125" style="2" customWidth="1"/>
    <col min="3338" max="3338" width="9.5" style="2" customWidth="1"/>
    <col min="3339" max="3339" width="8.125" style="2" customWidth="1"/>
    <col min="3340" max="3340" width="7.125" style="2" customWidth="1"/>
    <col min="3341" max="3341" width="7" style="2" customWidth="1"/>
    <col min="3342" max="3343" width="7.125" style="2" customWidth="1"/>
    <col min="3344" max="3344" width="7.375" style="2" customWidth="1"/>
    <col min="3345" max="3345" width="7.5" style="2" customWidth="1"/>
    <col min="3346" max="3346" width="7.125" style="2" customWidth="1"/>
    <col min="3347" max="3347" width="7" style="2" customWidth="1"/>
    <col min="3348" max="3348" width="7.125" style="2" customWidth="1"/>
    <col min="3349" max="3349" width="6.125" style="2" customWidth="1"/>
    <col min="3350" max="3350" width="7.375" style="2" customWidth="1"/>
    <col min="3351" max="3351" width="7.25" style="2" customWidth="1"/>
    <col min="3352" max="3582" width="9" style="2"/>
    <col min="3583" max="3583" width="18.125" style="2" customWidth="1"/>
    <col min="3584" max="3584" width="8" style="2" customWidth="1"/>
    <col min="3585" max="3585" width="6.375" style="2" customWidth="1"/>
    <col min="3586" max="3586" width="8.625" style="2" customWidth="1"/>
    <col min="3587" max="3587" width="7.75" style="2" customWidth="1"/>
    <col min="3588" max="3588" width="7.125" style="2" customWidth="1"/>
    <col min="3589" max="3589" width="7.75" style="2" customWidth="1"/>
    <col min="3590" max="3590" width="8" style="2" customWidth="1"/>
    <col min="3591" max="3591" width="8.125" style="2" customWidth="1"/>
    <col min="3592" max="3592" width="7.125" style="2" customWidth="1"/>
    <col min="3593" max="3593" width="8.125" style="2" customWidth="1"/>
    <col min="3594" max="3594" width="9.5" style="2" customWidth="1"/>
    <col min="3595" max="3595" width="8.125" style="2" customWidth="1"/>
    <col min="3596" max="3596" width="7.125" style="2" customWidth="1"/>
    <col min="3597" max="3597" width="7" style="2" customWidth="1"/>
    <col min="3598" max="3599" width="7.125" style="2" customWidth="1"/>
    <col min="3600" max="3600" width="7.375" style="2" customWidth="1"/>
    <col min="3601" max="3601" width="7.5" style="2" customWidth="1"/>
    <col min="3602" max="3602" width="7.125" style="2" customWidth="1"/>
    <col min="3603" max="3603" width="7" style="2" customWidth="1"/>
    <col min="3604" max="3604" width="7.125" style="2" customWidth="1"/>
    <col min="3605" max="3605" width="6.125" style="2" customWidth="1"/>
    <col min="3606" max="3606" width="7.375" style="2" customWidth="1"/>
    <col min="3607" max="3607" width="7.25" style="2" customWidth="1"/>
    <col min="3608" max="3838" width="9" style="2"/>
    <col min="3839" max="3839" width="18.125" style="2" customWidth="1"/>
    <col min="3840" max="3840" width="8" style="2" customWidth="1"/>
    <col min="3841" max="3841" width="6.375" style="2" customWidth="1"/>
    <col min="3842" max="3842" width="8.625" style="2" customWidth="1"/>
    <col min="3843" max="3843" width="7.75" style="2" customWidth="1"/>
    <col min="3844" max="3844" width="7.125" style="2" customWidth="1"/>
    <col min="3845" max="3845" width="7.75" style="2" customWidth="1"/>
    <col min="3846" max="3846" width="8" style="2" customWidth="1"/>
    <col min="3847" max="3847" width="8.125" style="2" customWidth="1"/>
    <col min="3848" max="3848" width="7.125" style="2" customWidth="1"/>
    <col min="3849" max="3849" width="8.125" style="2" customWidth="1"/>
    <col min="3850" max="3850" width="9.5" style="2" customWidth="1"/>
    <col min="3851" max="3851" width="8.125" style="2" customWidth="1"/>
    <col min="3852" max="3852" width="7.125" style="2" customWidth="1"/>
    <col min="3853" max="3853" width="7" style="2" customWidth="1"/>
    <col min="3854" max="3855" width="7.125" style="2" customWidth="1"/>
    <col min="3856" max="3856" width="7.375" style="2" customWidth="1"/>
    <col min="3857" max="3857" width="7.5" style="2" customWidth="1"/>
    <col min="3858" max="3858" width="7.125" style="2" customWidth="1"/>
    <col min="3859" max="3859" width="7" style="2" customWidth="1"/>
    <col min="3860" max="3860" width="7.125" style="2" customWidth="1"/>
    <col min="3861" max="3861" width="6.125" style="2" customWidth="1"/>
    <col min="3862" max="3862" width="7.375" style="2" customWidth="1"/>
    <col min="3863" max="3863" width="7.25" style="2" customWidth="1"/>
    <col min="3864" max="4094" width="9" style="2"/>
    <col min="4095" max="4095" width="18.125" style="2" customWidth="1"/>
    <col min="4096" max="4096" width="8" style="2" customWidth="1"/>
    <col min="4097" max="4097" width="6.375" style="2" customWidth="1"/>
    <col min="4098" max="4098" width="8.625" style="2" customWidth="1"/>
    <col min="4099" max="4099" width="7.75" style="2" customWidth="1"/>
    <col min="4100" max="4100" width="7.125" style="2" customWidth="1"/>
    <col min="4101" max="4101" width="7.75" style="2" customWidth="1"/>
    <col min="4102" max="4102" width="8" style="2" customWidth="1"/>
    <col min="4103" max="4103" width="8.125" style="2" customWidth="1"/>
    <col min="4104" max="4104" width="7.125" style="2" customWidth="1"/>
    <col min="4105" max="4105" width="8.125" style="2" customWidth="1"/>
    <col min="4106" max="4106" width="9.5" style="2" customWidth="1"/>
    <col min="4107" max="4107" width="8.125" style="2" customWidth="1"/>
    <col min="4108" max="4108" width="7.125" style="2" customWidth="1"/>
    <col min="4109" max="4109" width="7" style="2" customWidth="1"/>
    <col min="4110" max="4111" width="7.125" style="2" customWidth="1"/>
    <col min="4112" max="4112" width="7.375" style="2" customWidth="1"/>
    <col min="4113" max="4113" width="7.5" style="2" customWidth="1"/>
    <col min="4114" max="4114" width="7.125" style="2" customWidth="1"/>
    <col min="4115" max="4115" width="7" style="2" customWidth="1"/>
    <col min="4116" max="4116" width="7.125" style="2" customWidth="1"/>
    <col min="4117" max="4117" width="6.125" style="2" customWidth="1"/>
    <col min="4118" max="4118" width="7.375" style="2" customWidth="1"/>
    <col min="4119" max="4119" width="7.25" style="2" customWidth="1"/>
    <col min="4120" max="4350" width="9" style="2"/>
    <col min="4351" max="4351" width="18.125" style="2" customWidth="1"/>
    <col min="4352" max="4352" width="8" style="2" customWidth="1"/>
    <col min="4353" max="4353" width="6.375" style="2" customWidth="1"/>
    <col min="4354" max="4354" width="8.625" style="2" customWidth="1"/>
    <col min="4355" max="4355" width="7.75" style="2" customWidth="1"/>
    <col min="4356" max="4356" width="7.125" style="2" customWidth="1"/>
    <col min="4357" max="4357" width="7.75" style="2" customWidth="1"/>
    <col min="4358" max="4358" width="8" style="2" customWidth="1"/>
    <col min="4359" max="4359" width="8.125" style="2" customWidth="1"/>
    <col min="4360" max="4360" width="7.125" style="2" customWidth="1"/>
    <col min="4361" max="4361" width="8.125" style="2" customWidth="1"/>
    <col min="4362" max="4362" width="9.5" style="2" customWidth="1"/>
    <col min="4363" max="4363" width="8.125" style="2" customWidth="1"/>
    <col min="4364" max="4364" width="7.125" style="2" customWidth="1"/>
    <col min="4365" max="4365" width="7" style="2" customWidth="1"/>
    <col min="4366" max="4367" width="7.125" style="2" customWidth="1"/>
    <col min="4368" max="4368" width="7.375" style="2" customWidth="1"/>
    <col min="4369" max="4369" width="7.5" style="2" customWidth="1"/>
    <col min="4370" max="4370" width="7.125" style="2" customWidth="1"/>
    <col min="4371" max="4371" width="7" style="2" customWidth="1"/>
    <col min="4372" max="4372" width="7.125" style="2" customWidth="1"/>
    <col min="4373" max="4373" width="6.125" style="2" customWidth="1"/>
    <col min="4374" max="4374" width="7.375" style="2" customWidth="1"/>
    <col min="4375" max="4375" width="7.25" style="2" customWidth="1"/>
    <col min="4376" max="4606" width="9" style="2"/>
    <col min="4607" max="4607" width="18.125" style="2" customWidth="1"/>
    <col min="4608" max="4608" width="8" style="2" customWidth="1"/>
    <col min="4609" max="4609" width="6.375" style="2" customWidth="1"/>
    <col min="4610" max="4610" width="8.625" style="2" customWidth="1"/>
    <col min="4611" max="4611" width="7.75" style="2" customWidth="1"/>
    <col min="4612" max="4612" width="7.125" style="2" customWidth="1"/>
    <col min="4613" max="4613" width="7.75" style="2" customWidth="1"/>
    <col min="4614" max="4614" width="8" style="2" customWidth="1"/>
    <col min="4615" max="4615" width="8.125" style="2" customWidth="1"/>
    <col min="4616" max="4616" width="7.125" style="2" customWidth="1"/>
    <col min="4617" max="4617" width="8.125" style="2" customWidth="1"/>
    <col min="4618" max="4618" width="9.5" style="2" customWidth="1"/>
    <col min="4619" max="4619" width="8.125" style="2" customWidth="1"/>
    <col min="4620" max="4620" width="7.125" style="2" customWidth="1"/>
    <col min="4621" max="4621" width="7" style="2" customWidth="1"/>
    <col min="4622" max="4623" width="7.125" style="2" customWidth="1"/>
    <col min="4624" max="4624" width="7.375" style="2" customWidth="1"/>
    <col min="4625" max="4625" width="7.5" style="2" customWidth="1"/>
    <col min="4626" max="4626" width="7.125" style="2" customWidth="1"/>
    <col min="4627" max="4627" width="7" style="2" customWidth="1"/>
    <col min="4628" max="4628" width="7.125" style="2" customWidth="1"/>
    <col min="4629" max="4629" width="6.125" style="2" customWidth="1"/>
    <col min="4630" max="4630" width="7.375" style="2" customWidth="1"/>
    <col min="4631" max="4631" width="7.25" style="2" customWidth="1"/>
    <col min="4632" max="4862" width="9" style="2"/>
    <col min="4863" max="4863" width="18.125" style="2" customWidth="1"/>
    <col min="4864" max="4864" width="8" style="2" customWidth="1"/>
    <col min="4865" max="4865" width="6.375" style="2" customWidth="1"/>
    <col min="4866" max="4866" width="8.625" style="2" customWidth="1"/>
    <col min="4867" max="4867" width="7.75" style="2" customWidth="1"/>
    <col min="4868" max="4868" width="7.125" style="2" customWidth="1"/>
    <col min="4869" max="4869" width="7.75" style="2" customWidth="1"/>
    <col min="4870" max="4870" width="8" style="2" customWidth="1"/>
    <col min="4871" max="4871" width="8.125" style="2" customWidth="1"/>
    <col min="4872" max="4872" width="7.125" style="2" customWidth="1"/>
    <col min="4873" max="4873" width="8.125" style="2" customWidth="1"/>
    <col min="4874" max="4874" width="9.5" style="2" customWidth="1"/>
    <col min="4875" max="4875" width="8.125" style="2" customWidth="1"/>
    <col min="4876" max="4876" width="7.125" style="2" customWidth="1"/>
    <col min="4877" max="4877" width="7" style="2" customWidth="1"/>
    <col min="4878" max="4879" width="7.125" style="2" customWidth="1"/>
    <col min="4880" max="4880" width="7.375" style="2" customWidth="1"/>
    <col min="4881" max="4881" width="7.5" style="2" customWidth="1"/>
    <col min="4882" max="4882" width="7.125" style="2" customWidth="1"/>
    <col min="4883" max="4883" width="7" style="2" customWidth="1"/>
    <col min="4884" max="4884" width="7.125" style="2" customWidth="1"/>
    <col min="4885" max="4885" width="6.125" style="2" customWidth="1"/>
    <col min="4886" max="4886" width="7.375" style="2" customWidth="1"/>
    <col min="4887" max="4887" width="7.25" style="2" customWidth="1"/>
    <col min="4888" max="5118" width="9" style="2"/>
    <col min="5119" max="5119" width="18.125" style="2" customWidth="1"/>
    <col min="5120" max="5120" width="8" style="2" customWidth="1"/>
    <col min="5121" max="5121" width="6.375" style="2" customWidth="1"/>
    <col min="5122" max="5122" width="8.625" style="2" customWidth="1"/>
    <col min="5123" max="5123" width="7.75" style="2" customWidth="1"/>
    <col min="5124" max="5124" width="7.125" style="2" customWidth="1"/>
    <col min="5125" max="5125" width="7.75" style="2" customWidth="1"/>
    <col min="5126" max="5126" width="8" style="2" customWidth="1"/>
    <col min="5127" max="5127" width="8.125" style="2" customWidth="1"/>
    <col min="5128" max="5128" width="7.125" style="2" customWidth="1"/>
    <col min="5129" max="5129" width="8.125" style="2" customWidth="1"/>
    <col min="5130" max="5130" width="9.5" style="2" customWidth="1"/>
    <col min="5131" max="5131" width="8.125" style="2" customWidth="1"/>
    <col min="5132" max="5132" width="7.125" style="2" customWidth="1"/>
    <col min="5133" max="5133" width="7" style="2" customWidth="1"/>
    <col min="5134" max="5135" width="7.125" style="2" customWidth="1"/>
    <col min="5136" max="5136" width="7.375" style="2" customWidth="1"/>
    <col min="5137" max="5137" width="7.5" style="2" customWidth="1"/>
    <col min="5138" max="5138" width="7.125" style="2" customWidth="1"/>
    <col min="5139" max="5139" width="7" style="2" customWidth="1"/>
    <col min="5140" max="5140" width="7.125" style="2" customWidth="1"/>
    <col min="5141" max="5141" width="6.125" style="2" customWidth="1"/>
    <col min="5142" max="5142" width="7.375" style="2" customWidth="1"/>
    <col min="5143" max="5143" width="7.25" style="2" customWidth="1"/>
    <col min="5144" max="5374" width="9" style="2"/>
    <col min="5375" max="5375" width="18.125" style="2" customWidth="1"/>
    <col min="5376" max="5376" width="8" style="2" customWidth="1"/>
    <col min="5377" max="5377" width="6.375" style="2" customWidth="1"/>
    <col min="5378" max="5378" width="8.625" style="2" customWidth="1"/>
    <col min="5379" max="5379" width="7.75" style="2" customWidth="1"/>
    <col min="5380" max="5380" width="7.125" style="2" customWidth="1"/>
    <col min="5381" max="5381" width="7.75" style="2" customWidth="1"/>
    <col min="5382" max="5382" width="8" style="2" customWidth="1"/>
    <col min="5383" max="5383" width="8.125" style="2" customWidth="1"/>
    <col min="5384" max="5384" width="7.125" style="2" customWidth="1"/>
    <col min="5385" max="5385" width="8.125" style="2" customWidth="1"/>
    <col min="5386" max="5386" width="9.5" style="2" customWidth="1"/>
    <col min="5387" max="5387" width="8.125" style="2" customWidth="1"/>
    <col min="5388" max="5388" width="7.125" style="2" customWidth="1"/>
    <col min="5389" max="5389" width="7" style="2" customWidth="1"/>
    <col min="5390" max="5391" width="7.125" style="2" customWidth="1"/>
    <col min="5392" max="5392" width="7.375" style="2" customWidth="1"/>
    <col min="5393" max="5393" width="7.5" style="2" customWidth="1"/>
    <col min="5394" max="5394" width="7.125" style="2" customWidth="1"/>
    <col min="5395" max="5395" width="7" style="2" customWidth="1"/>
    <col min="5396" max="5396" width="7.125" style="2" customWidth="1"/>
    <col min="5397" max="5397" width="6.125" style="2" customWidth="1"/>
    <col min="5398" max="5398" width="7.375" style="2" customWidth="1"/>
    <col min="5399" max="5399" width="7.25" style="2" customWidth="1"/>
    <col min="5400" max="5630" width="9" style="2"/>
    <col min="5631" max="5631" width="18.125" style="2" customWidth="1"/>
    <col min="5632" max="5632" width="8" style="2" customWidth="1"/>
    <col min="5633" max="5633" width="6.375" style="2" customWidth="1"/>
    <col min="5634" max="5634" width="8.625" style="2" customWidth="1"/>
    <col min="5635" max="5635" width="7.75" style="2" customWidth="1"/>
    <col min="5636" max="5636" width="7.125" style="2" customWidth="1"/>
    <col min="5637" max="5637" width="7.75" style="2" customWidth="1"/>
    <col min="5638" max="5638" width="8" style="2" customWidth="1"/>
    <col min="5639" max="5639" width="8.125" style="2" customWidth="1"/>
    <col min="5640" max="5640" width="7.125" style="2" customWidth="1"/>
    <col min="5641" max="5641" width="8.125" style="2" customWidth="1"/>
    <col min="5642" max="5642" width="9.5" style="2" customWidth="1"/>
    <col min="5643" max="5643" width="8.125" style="2" customWidth="1"/>
    <col min="5644" max="5644" width="7.125" style="2" customWidth="1"/>
    <col min="5645" max="5645" width="7" style="2" customWidth="1"/>
    <col min="5646" max="5647" width="7.125" style="2" customWidth="1"/>
    <col min="5648" max="5648" width="7.375" style="2" customWidth="1"/>
    <col min="5649" max="5649" width="7.5" style="2" customWidth="1"/>
    <col min="5650" max="5650" width="7.125" style="2" customWidth="1"/>
    <col min="5651" max="5651" width="7" style="2" customWidth="1"/>
    <col min="5652" max="5652" width="7.125" style="2" customWidth="1"/>
    <col min="5653" max="5653" width="6.125" style="2" customWidth="1"/>
    <col min="5654" max="5654" width="7.375" style="2" customWidth="1"/>
    <col min="5655" max="5655" width="7.25" style="2" customWidth="1"/>
    <col min="5656" max="5886" width="9" style="2"/>
    <col min="5887" max="5887" width="18.125" style="2" customWidth="1"/>
    <col min="5888" max="5888" width="8" style="2" customWidth="1"/>
    <col min="5889" max="5889" width="6.375" style="2" customWidth="1"/>
    <col min="5890" max="5890" width="8.625" style="2" customWidth="1"/>
    <col min="5891" max="5891" width="7.75" style="2" customWidth="1"/>
    <col min="5892" max="5892" width="7.125" style="2" customWidth="1"/>
    <col min="5893" max="5893" width="7.75" style="2" customWidth="1"/>
    <col min="5894" max="5894" width="8" style="2" customWidth="1"/>
    <col min="5895" max="5895" width="8.125" style="2" customWidth="1"/>
    <col min="5896" max="5896" width="7.125" style="2" customWidth="1"/>
    <col min="5897" max="5897" width="8.125" style="2" customWidth="1"/>
    <col min="5898" max="5898" width="9.5" style="2" customWidth="1"/>
    <col min="5899" max="5899" width="8.125" style="2" customWidth="1"/>
    <col min="5900" max="5900" width="7.125" style="2" customWidth="1"/>
    <col min="5901" max="5901" width="7" style="2" customWidth="1"/>
    <col min="5902" max="5903" width="7.125" style="2" customWidth="1"/>
    <col min="5904" max="5904" width="7.375" style="2" customWidth="1"/>
    <col min="5905" max="5905" width="7.5" style="2" customWidth="1"/>
    <col min="5906" max="5906" width="7.125" style="2" customWidth="1"/>
    <col min="5907" max="5907" width="7" style="2" customWidth="1"/>
    <col min="5908" max="5908" width="7.125" style="2" customWidth="1"/>
    <col min="5909" max="5909" width="6.125" style="2" customWidth="1"/>
    <col min="5910" max="5910" width="7.375" style="2" customWidth="1"/>
    <col min="5911" max="5911" width="7.25" style="2" customWidth="1"/>
    <col min="5912" max="6142" width="9" style="2"/>
    <col min="6143" max="6143" width="18.125" style="2" customWidth="1"/>
    <col min="6144" max="6144" width="8" style="2" customWidth="1"/>
    <col min="6145" max="6145" width="6.375" style="2" customWidth="1"/>
    <col min="6146" max="6146" width="8.625" style="2" customWidth="1"/>
    <col min="6147" max="6147" width="7.75" style="2" customWidth="1"/>
    <col min="6148" max="6148" width="7.125" style="2" customWidth="1"/>
    <col min="6149" max="6149" width="7.75" style="2" customWidth="1"/>
    <col min="6150" max="6150" width="8" style="2" customWidth="1"/>
    <col min="6151" max="6151" width="8.125" style="2" customWidth="1"/>
    <col min="6152" max="6152" width="7.125" style="2" customWidth="1"/>
    <col min="6153" max="6153" width="8.125" style="2" customWidth="1"/>
    <col min="6154" max="6154" width="9.5" style="2" customWidth="1"/>
    <col min="6155" max="6155" width="8.125" style="2" customWidth="1"/>
    <col min="6156" max="6156" width="7.125" style="2" customWidth="1"/>
    <col min="6157" max="6157" width="7" style="2" customWidth="1"/>
    <col min="6158" max="6159" width="7.125" style="2" customWidth="1"/>
    <col min="6160" max="6160" width="7.375" style="2" customWidth="1"/>
    <col min="6161" max="6161" width="7.5" style="2" customWidth="1"/>
    <col min="6162" max="6162" width="7.125" style="2" customWidth="1"/>
    <col min="6163" max="6163" width="7" style="2" customWidth="1"/>
    <col min="6164" max="6164" width="7.125" style="2" customWidth="1"/>
    <col min="6165" max="6165" width="6.125" style="2" customWidth="1"/>
    <col min="6166" max="6166" width="7.375" style="2" customWidth="1"/>
    <col min="6167" max="6167" width="7.25" style="2" customWidth="1"/>
    <col min="6168" max="6398" width="9" style="2"/>
    <col min="6399" max="6399" width="18.125" style="2" customWidth="1"/>
    <col min="6400" max="6400" width="8" style="2" customWidth="1"/>
    <col min="6401" max="6401" width="6.375" style="2" customWidth="1"/>
    <col min="6402" max="6402" width="8.625" style="2" customWidth="1"/>
    <col min="6403" max="6403" width="7.75" style="2" customWidth="1"/>
    <col min="6404" max="6404" width="7.125" style="2" customWidth="1"/>
    <col min="6405" max="6405" width="7.75" style="2" customWidth="1"/>
    <col min="6406" max="6406" width="8" style="2" customWidth="1"/>
    <col min="6407" max="6407" width="8.125" style="2" customWidth="1"/>
    <col min="6408" max="6408" width="7.125" style="2" customWidth="1"/>
    <col min="6409" max="6409" width="8.125" style="2" customWidth="1"/>
    <col min="6410" max="6410" width="9.5" style="2" customWidth="1"/>
    <col min="6411" max="6411" width="8.125" style="2" customWidth="1"/>
    <col min="6412" max="6412" width="7.125" style="2" customWidth="1"/>
    <col min="6413" max="6413" width="7" style="2" customWidth="1"/>
    <col min="6414" max="6415" width="7.125" style="2" customWidth="1"/>
    <col min="6416" max="6416" width="7.375" style="2" customWidth="1"/>
    <col min="6417" max="6417" width="7.5" style="2" customWidth="1"/>
    <col min="6418" max="6418" width="7.125" style="2" customWidth="1"/>
    <col min="6419" max="6419" width="7" style="2" customWidth="1"/>
    <col min="6420" max="6420" width="7.125" style="2" customWidth="1"/>
    <col min="6421" max="6421" width="6.125" style="2" customWidth="1"/>
    <col min="6422" max="6422" width="7.375" style="2" customWidth="1"/>
    <col min="6423" max="6423" width="7.25" style="2" customWidth="1"/>
    <col min="6424" max="6654" width="9" style="2"/>
    <col min="6655" max="6655" width="18.125" style="2" customWidth="1"/>
    <col min="6656" max="6656" width="8" style="2" customWidth="1"/>
    <col min="6657" max="6657" width="6.375" style="2" customWidth="1"/>
    <col min="6658" max="6658" width="8.625" style="2" customWidth="1"/>
    <col min="6659" max="6659" width="7.75" style="2" customWidth="1"/>
    <col min="6660" max="6660" width="7.125" style="2" customWidth="1"/>
    <col min="6661" max="6661" width="7.75" style="2" customWidth="1"/>
    <col min="6662" max="6662" width="8" style="2" customWidth="1"/>
    <col min="6663" max="6663" width="8.125" style="2" customWidth="1"/>
    <col min="6664" max="6664" width="7.125" style="2" customWidth="1"/>
    <col min="6665" max="6665" width="8.125" style="2" customWidth="1"/>
    <col min="6666" max="6666" width="9.5" style="2" customWidth="1"/>
    <col min="6667" max="6667" width="8.125" style="2" customWidth="1"/>
    <col min="6668" max="6668" width="7.125" style="2" customWidth="1"/>
    <col min="6669" max="6669" width="7" style="2" customWidth="1"/>
    <col min="6670" max="6671" width="7.125" style="2" customWidth="1"/>
    <col min="6672" max="6672" width="7.375" style="2" customWidth="1"/>
    <col min="6673" max="6673" width="7.5" style="2" customWidth="1"/>
    <col min="6674" max="6674" width="7.125" style="2" customWidth="1"/>
    <col min="6675" max="6675" width="7" style="2" customWidth="1"/>
    <col min="6676" max="6676" width="7.125" style="2" customWidth="1"/>
    <col min="6677" max="6677" width="6.125" style="2" customWidth="1"/>
    <col min="6678" max="6678" width="7.375" style="2" customWidth="1"/>
    <col min="6679" max="6679" width="7.25" style="2" customWidth="1"/>
    <col min="6680" max="6910" width="9" style="2"/>
    <col min="6911" max="6911" width="18.125" style="2" customWidth="1"/>
    <col min="6912" max="6912" width="8" style="2" customWidth="1"/>
    <col min="6913" max="6913" width="6.375" style="2" customWidth="1"/>
    <col min="6914" max="6914" width="8.625" style="2" customWidth="1"/>
    <col min="6915" max="6915" width="7.75" style="2" customWidth="1"/>
    <col min="6916" max="6916" width="7.125" style="2" customWidth="1"/>
    <col min="6917" max="6917" width="7.75" style="2" customWidth="1"/>
    <col min="6918" max="6918" width="8" style="2" customWidth="1"/>
    <col min="6919" max="6919" width="8.125" style="2" customWidth="1"/>
    <col min="6920" max="6920" width="7.125" style="2" customWidth="1"/>
    <col min="6921" max="6921" width="8.125" style="2" customWidth="1"/>
    <col min="6922" max="6922" width="9.5" style="2" customWidth="1"/>
    <col min="6923" max="6923" width="8.125" style="2" customWidth="1"/>
    <col min="6924" max="6924" width="7.125" style="2" customWidth="1"/>
    <col min="6925" max="6925" width="7" style="2" customWidth="1"/>
    <col min="6926" max="6927" width="7.125" style="2" customWidth="1"/>
    <col min="6928" max="6928" width="7.375" style="2" customWidth="1"/>
    <col min="6929" max="6929" width="7.5" style="2" customWidth="1"/>
    <col min="6930" max="6930" width="7.125" style="2" customWidth="1"/>
    <col min="6931" max="6931" width="7" style="2" customWidth="1"/>
    <col min="6932" max="6932" width="7.125" style="2" customWidth="1"/>
    <col min="6933" max="6933" width="6.125" style="2" customWidth="1"/>
    <col min="6934" max="6934" width="7.375" style="2" customWidth="1"/>
    <col min="6935" max="6935" width="7.25" style="2" customWidth="1"/>
    <col min="6936" max="7166" width="9" style="2"/>
    <col min="7167" max="7167" width="18.125" style="2" customWidth="1"/>
    <col min="7168" max="7168" width="8" style="2" customWidth="1"/>
    <col min="7169" max="7169" width="6.375" style="2" customWidth="1"/>
    <col min="7170" max="7170" width="8.625" style="2" customWidth="1"/>
    <col min="7171" max="7171" width="7.75" style="2" customWidth="1"/>
    <col min="7172" max="7172" width="7.125" style="2" customWidth="1"/>
    <col min="7173" max="7173" width="7.75" style="2" customWidth="1"/>
    <col min="7174" max="7174" width="8" style="2" customWidth="1"/>
    <col min="7175" max="7175" width="8.125" style="2" customWidth="1"/>
    <col min="7176" max="7176" width="7.125" style="2" customWidth="1"/>
    <col min="7177" max="7177" width="8.125" style="2" customWidth="1"/>
    <col min="7178" max="7178" width="9.5" style="2" customWidth="1"/>
    <col min="7179" max="7179" width="8.125" style="2" customWidth="1"/>
    <col min="7180" max="7180" width="7.125" style="2" customWidth="1"/>
    <col min="7181" max="7181" width="7" style="2" customWidth="1"/>
    <col min="7182" max="7183" width="7.125" style="2" customWidth="1"/>
    <col min="7184" max="7184" width="7.375" style="2" customWidth="1"/>
    <col min="7185" max="7185" width="7.5" style="2" customWidth="1"/>
    <col min="7186" max="7186" width="7.125" style="2" customWidth="1"/>
    <col min="7187" max="7187" width="7" style="2" customWidth="1"/>
    <col min="7188" max="7188" width="7.125" style="2" customWidth="1"/>
    <col min="7189" max="7189" width="6.125" style="2" customWidth="1"/>
    <col min="7190" max="7190" width="7.375" style="2" customWidth="1"/>
    <col min="7191" max="7191" width="7.25" style="2" customWidth="1"/>
    <col min="7192" max="7422" width="9" style="2"/>
    <col min="7423" max="7423" width="18.125" style="2" customWidth="1"/>
    <col min="7424" max="7424" width="8" style="2" customWidth="1"/>
    <col min="7425" max="7425" width="6.375" style="2" customWidth="1"/>
    <col min="7426" max="7426" width="8.625" style="2" customWidth="1"/>
    <col min="7427" max="7427" width="7.75" style="2" customWidth="1"/>
    <col min="7428" max="7428" width="7.125" style="2" customWidth="1"/>
    <col min="7429" max="7429" width="7.75" style="2" customWidth="1"/>
    <col min="7430" max="7430" width="8" style="2" customWidth="1"/>
    <col min="7431" max="7431" width="8.125" style="2" customWidth="1"/>
    <col min="7432" max="7432" width="7.125" style="2" customWidth="1"/>
    <col min="7433" max="7433" width="8.125" style="2" customWidth="1"/>
    <col min="7434" max="7434" width="9.5" style="2" customWidth="1"/>
    <col min="7435" max="7435" width="8.125" style="2" customWidth="1"/>
    <col min="7436" max="7436" width="7.125" style="2" customWidth="1"/>
    <col min="7437" max="7437" width="7" style="2" customWidth="1"/>
    <col min="7438" max="7439" width="7.125" style="2" customWidth="1"/>
    <col min="7440" max="7440" width="7.375" style="2" customWidth="1"/>
    <col min="7441" max="7441" width="7.5" style="2" customWidth="1"/>
    <col min="7442" max="7442" width="7.125" style="2" customWidth="1"/>
    <col min="7443" max="7443" width="7" style="2" customWidth="1"/>
    <col min="7444" max="7444" width="7.125" style="2" customWidth="1"/>
    <col min="7445" max="7445" width="6.125" style="2" customWidth="1"/>
    <col min="7446" max="7446" width="7.375" style="2" customWidth="1"/>
    <col min="7447" max="7447" width="7.25" style="2" customWidth="1"/>
    <col min="7448" max="7678" width="9" style="2"/>
    <col min="7679" max="7679" width="18.125" style="2" customWidth="1"/>
    <col min="7680" max="7680" width="8" style="2" customWidth="1"/>
    <col min="7681" max="7681" width="6.375" style="2" customWidth="1"/>
    <col min="7682" max="7682" width="8.625" style="2" customWidth="1"/>
    <col min="7683" max="7683" width="7.75" style="2" customWidth="1"/>
    <col min="7684" max="7684" width="7.125" style="2" customWidth="1"/>
    <col min="7685" max="7685" width="7.75" style="2" customWidth="1"/>
    <col min="7686" max="7686" width="8" style="2" customWidth="1"/>
    <col min="7687" max="7687" width="8.125" style="2" customWidth="1"/>
    <col min="7688" max="7688" width="7.125" style="2" customWidth="1"/>
    <col min="7689" max="7689" width="8.125" style="2" customWidth="1"/>
    <col min="7690" max="7690" width="9.5" style="2" customWidth="1"/>
    <col min="7691" max="7691" width="8.125" style="2" customWidth="1"/>
    <col min="7692" max="7692" width="7.125" style="2" customWidth="1"/>
    <col min="7693" max="7693" width="7" style="2" customWidth="1"/>
    <col min="7694" max="7695" width="7.125" style="2" customWidth="1"/>
    <col min="7696" max="7696" width="7.375" style="2" customWidth="1"/>
    <col min="7697" max="7697" width="7.5" style="2" customWidth="1"/>
    <col min="7698" max="7698" width="7.125" style="2" customWidth="1"/>
    <col min="7699" max="7699" width="7" style="2" customWidth="1"/>
    <col min="7700" max="7700" width="7.125" style="2" customWidth="1"/>
    <col min="7701" max="7701" width="6.125" style="2" customWidth="1"/>
    <col min="7702" max="7702" width="7.375" style="2" customWidth="1"/>
    <col min="7703" max="7703" width="7.25" style="2" customWidth="1"/>
    <col min="7704" max="7934" width="9" style="2"/>
    <col min="7935" max="7935" width="18.125" style="2" customWidth="1"/>
    <col min="7936" max="7936" width="8" style="2" customWidth="1"/>
    <col min="7937" max="7937" width="6.375" style="2" customWidth="1"/>
    <col min="7938" max="7938" width="8.625" style="2" customWidth="1"/>
    <col min="7939" max="7939" width="7.75" style="2" customWidth="1"/>
    <col min="7940" max="7940" width="7.125" style="2" customWidth="1"/>
    <col min="7941" max="7941" width="7.75" style="2" customWidth="1"/>
    <col min="7942" max="7942" width="8" style="2" customWidth="1"/>
    <col min="7943" max="7943" width="8.125" style="2" customWidth="1"/>
    <col min="7944" max="7944" width="7.125" style="2" customWidth="1"/>
    <col min="7945" max="7945" width="8.125" style="2" customWidth="1"/>
    <col min="7946" max="7946" width="9.5" style="2" customWidth="1"/>
    <col min="7947" max="7947" width="8.125" style="2" customWidth="1"/>
    <col min="7948" max="7948" width="7.125" style="2" customWidth="1"/>
    <col min="7949" max="7949" width="7" style="2" customWidth="1"/>
    <col min="7950" max="7951" width="7.125" style="2" customWidth="1"/>
    <col min="7952" max="7952" width="7.375" style="2" customWidth="1"/>
    <col min="7953" max="7953" width="7.5" style="2" customWidth="1"/>
    <col min="7954" max="7954" width="7.125" style="2" customWidth="1"/>
    <col min="7955" max="7955" width="7" style="2" customWidth="1"/>
    <col min="7956" max="7956" width="7.125" style="2" customWidth="1"/>
    <col min="7957" max="7957" width="6.125" style="2" customWidth="1"/>
    <col min="7958" max="7958" width="7.375" style="2" customWidth="1"/>
    <col min="7959" max="7959" width="7.25" style="2" customWidth="1"/>
    <col min="7960" max="8190" width="9" style="2"/>
    <col min="8191" max="8191" width="18.125" style="2" customWidth="1"/>
    <col min="8192" max="8192" width="8" style="2" customWidth="1"/>
    <col min="8193" max="8193" width="6.375" style="2" customWidth="1"/>
    <col min="8194" max="8194" width="8.625" style="2" customWidth="1"/>
    <col min="8195" max="8195" width="7.75" style="2" customWidth="1"/>
    <col min="8196" max="8196" width="7.125" style="2" customWidth="1"/>
    <col min="8197" max="8197" width="7.75" style="2" customWidth="1"/>
    <col min="8198" max="8198" width="8" style="2" customWidth="1"/>
    <col min="8199" max="8199" width="8.125" style="2" customWidth="1"/>
    <col min="8200" max="8200" width="7.125" style="2" customWidth="1"/>
    <col min="8201" max="8201" width="8.125" style="2" customWidth="1"/>
    <col min="8202" max="8202" width="9.5" style="2" customWidth="1"/>
    <col min="8203" max="8203" width="8.125" style="2" customWidth="1"/>
    <col min="8204" max="8204" width="7.125" style="2" customWidth="1"/>
    <col min="8205" max="8205" width="7" style="2" customWidth="1"/>
    <col min="8206" max="8207" width="7.125" style="2" customWidth="1"/>
    <col min="8208" max="8208" width="7.375" style="2" customWidth="1"/>
    <col min="8209" max="8209" width="7.5" style="2" customWidth="1"/>
    <col min="8210" max="8210" width="7.125" style="2" customWidth="1"/>
    <col min="8211" max="8211" width="7" style="2" customWidth="1"/>
    <col min="8212" max="8212" width="7.125" style="2" customWidth="1"/>
    <col min="8213" max="8213" width="6.125" style="2" customWidth="1"/>
    <col min="8214" max="8214" width="7.375" style="2" customWidth="1"/>
    <col min="8215" max="8215" width="7.25" style="2" customWidth="1"/>
    <col min="8216" max="8446" width="9" style="2"/>
    <col min="8447" max="8447" width="18.125" style="2" customWidth="1"/>
    <col min="8448" max="8448" width="8" style="2" customWidth="1"/>
    <col min="8449" max="8449" width="6.375" style="2" customWidth="1"/>
    <col min="8450" max="8450" width="8.625" style="2" customWidth="1"/>
    <col min="8451" max="8451" width="7.75" style="2" customWidth="1"/>
    <col min="8452" max="8452" width="7.125" style="2" customWidth="1"/>
    <col min="8453" max="8453" width="7.75" style="2" customWidth="1"/>
    <col min="8454" max="8454" width="8" style="2" customWidth="1"/>
    <col min="8455" max="8455" width="8.125" style="2" customWidth="1"/>
    <col min="8456" max="8456" width="7.125" style="2" customWidth="1"/>
    <col min="8457" max="8457" width="8.125" style="2" customWidth="1"/>
    <col min="8458" max="8458" width="9.5" style="2" customWidth="1"/>
    <col min="8459" max="8459" width="8.125" style="2" customWidth="1"/>
    <col min="8460" max="8460" width="7.125" style="2" customWidth="1"/>
    <col min="8461" max="8461" width="7" style="2" customWidth="1"/>
    <col min="8462" max="8463" width="7.125" style="2" customWidth="1"/>
    <col min="8464" max="8464" width="7.375" style="2" customWidth="1"/>
    <col min="8465" max="8465" width="7.5" style="2" customWidth="1"/>
    <col min="8466" max="8466" width="7.125" style="2" customWidth="1"/>
    <col min="8467" max="8467" width="7" style="2" customWidth="1"/>
    <col min="8468" max="8468" width="7.125" style="2" customWidth="1"/>
    <col min="8469" max="8469" width="6.125" style="2" customWidth="1"/>
    <col min="8470" max="8470" width="7.375" style="2" customWidth="1"/>
    <col min="8471" max="8471" width="7.25" style="2" customWidth="1"/>
    <col min="8472" max="8702" width="9" style="2"/>
    <col min="8703" max="8703" width="18.125" style="2" customWidth="1"/>
    <col min="8704" max="8704" width="8" style="2" customWidth="1"/>
    <col min="8705" max="8705" width="6.375" style="2" customWidth="1"/>
    <col min="8706" max="8706" width="8.625" style="2" customWidth="1"/>
    <col min="8707" max="8707" width="7.75" style="2" customWidth="1"/>
    <col min="8708" max="8708" width="7.125" style="2" customWidth="1"/>
    <col min="8709" max="8709" width="7.75" style="2" customWidth="1"/>
    <col min="8710" max="8710" width="8" style="2" customWidth="1"/>
    <col min="8711" max="8711" width="8.125" style="2" customWidth="1"/>
    <col min="8712" max="8712" width="7.125" style="2" customWidth="1"/>
    <col min="8713" max="8713" width="8.125" style="2" customWidth="1"/>
    <col min="8714" max="8714" width="9.5" style="2" customWidth="1"/>
    <col min="8715" max="8715" width="8.125" style="2" customWidth="1"/>
    <col min="8716" max="8716" width="7.125" style="2" customWidth="1"/>
    <col min="8717" max="8717" width="7" style="2" customWidth="1"/>
    <col min="8718" max="8719" width="7.125" style="2" customWidth="1"/>
    <col min="8720" max="8720" width="7.375" style="2" customWidth="1"/>
    <col min="8721" max="8721" width="7.5" style="2" customWidth="1"/>
    <col min="8722" max="8722" width="7.125" style="2" customWidth="1"/>
    <col min="8723" max="8723" width="7" style="2" customWidth="1"/>
    <col min="8724" max="8724" width="7.125" style="2" customWidth="1"/>
    <col min="8725" max="8725" width="6.125" style="2" customWidth="1"/>
    <col min="8726" max="8726" width="7.375" style="2" customWidth="1"/>
    <col min="8727" max="8727" width="7.25" style="2" customWidth="1"/>
    <col min="8728" max="8958" width="9" style="2"/>
    <col min="8959" max="8959" width="18.125" style="2" customWidth="1"/>
    <col min="8960" max="8960" width="8" style="2" customWidth="1"/>
    <col min="8961" max="8961" width="6.375" style="2" customWidth="1"/>
    <col min="8962" max="8962" width="8.625" style="2" customWidth="1"/>
    <col min="8963" max="8963" width="7.75" style="2" customWidth="1"/>
    <col min="8964" max="8964" width="7.125" style="2" customWidth="1"/>
    <col min="8965" max="8965" width="7.75" style="2" customWidth="1"/>
    <col min="8966" max="8966" width="8" style="2" customWidth="1"/>
    <col min="8967" max="8967" width="8.125" style="2" customWidth="1"/>
    <col min="8968" max="8968" width="7.125" style="2" customWidth="1"/>
    <col min="8969" max="8969" width="8.125" style="2" customWidth="1"/>
    <col min="8970" max="8970" width="9.5" style="2" customWidth="1"/>
    <col min="8971" max="8971" width="8.125" style="2" customWidth="1"/>
    <col min="8972" max="8972" width="7.125" style="2" customWidth="1"/>
    <col min="8973" max="8973" width="7" style="2" customWidth="1"/>
    <col min="8974" max="8975" width="7.125" style="2" customWidth="1"/>
    <col min="8976" max="8976" width="7.375" style="2" customWidth="1"/>
    <col min="8977" max="8977" width="7.5" style="2" customWidth="1"/>
    <col min="8978" max="8978" width="7.125" style="2" customWidth="1"/>
    <col min="8979" max="8979" width="7" style="2" customWidth="1"/>
    <col min="8980" max="8980" width="7.125" style="2" customWidth="1"/>
    <col min="8981" max="8981" width="6.125" style="2" customWidth="1"/>
    <col min="8982" max="8982" width="7.375" style="2" customWidth="1"/>
    <col min="8983" max="8983" width="7.25" style="2" customWidth="1"/>
    <col min="8984" max="9214" width="9" style="2"/>
    <col min="9215" max="9215" width="18.125" style="2" customWidth="1"/>
    <col min="9216" max="9216" width="8" style="2" customWidth="1"/>
    <col min="9217" max="9217" width="6.375" style="2" customWidth="1"/>
    <col min="9218" max="9218" width="8.625" style="2" customWidth="1"/>
    <col min="9219" max="9219" width="7.75" style="2" customWidth="1"/>
    <col min="9220" max="9220" width="7.125" style="2" customWidth="1"/>
    <col min="9221" max="9221" width="7.75" style="2" customWidth="1"/>
    <col min="9222" max="9222" width="8" style="2" customWidth="1"/>
    <col min="9223" max="9223" width="8.125" style="2" customWidth="1"/>
    <col min="9224" max="9224" width="7.125" style="2" customWidth="1"/>
    <col min="9225" max="9225" width="8.125" style="2" customWidth="1"/>
    <col min="9226" max="9226" width="9.5" style="2" customWidth="1"/>
    <col min="9227" max="9227" width="8.125" style="2" customWidth="1"/>
    <col min="9228" max="9228" width="7.125" style="2" customWidth="1"/>
    <col min="9229" max="9229" width="7" style="2" customWidth="1"/>
    <col min="9230" max="9231" width="7.125" style="2" customWidth="1"/>
    <col min="9232" max="9232" width="7.375" style="2" customWidth="1"/>
    <col min="9233" max="9233" width="7.5" style="2" customWidth="1"/>
    <col min="9234" max="9234" width="7.125" style="2" customWidth="1"/>
    <col min="9235" max="9235" width="7" style="2" customWidth="1"/>
    <col min="9236" max="9236" width="7.125" style="2" customWidth="1"/>
    <col min="9237" max="9237" width="6.125" style="2" customWidth="1"/>
    <col min="9238" max="9238" width="7.375" style="2" customWidth="1"/>
    <col min="9239" max="9239" width="7.25" style="2" customWidth="1"/>
    <col min="9240" max="9470" width="9" style="2"/>
    <col min="9471" max="9471" width="18.125" style="2" customWidth="1"/>
    <col min="9472" max="9472" width="8" style="2" customWidth="1"/>
    <col min="9473" max="9473" width="6.375" style="2" customWidth="1"/>
    <col min="9474" max="9474" width="8.625" style="2" customWidth="1"/>
    <col min="9475" max="9475" width="7.75" style="2" customWidth="1"/>
    <col min="9476" max="9476" width="7.125" style="2" customWidth="1"/>
    <col min="9477" max="9477" width="7.75" style="2" customWidth="1"/>
    <col min="9478" max="9478" width="8" style="2" customWidth="1"/>
    <col min="9479" max="9479" width="8.125" style="2" customWidth="1"/>
    <col min="9480" max="9480" width="7.125" style="2" customWidth="1"/>
    <col min="9481" max="9481" width="8.125" style="2" customWidth="1"/>
    <col min="9482" max="9482" width="9.5" style="2" customWidth="1"/>
    <col min="9483" max="9483" width="8.125" style="2" customWidth="1"/>
    <col min="9484" max="9484" width="7.125" style="2" customWidth="1"/>
    <col min="9485" max="9485" width="7" style="2" customWidth="1"/>
    <col min="9486" max="9487" width="7.125" style="2" customWidth="1"/>
    <col min="9488" max="9488" width="7.375" style="2" customWidth="1"/>
    <col min="9489" max="9489" width="7.5" style="2" customWidth="1"/>
    <col min="9490" max="9490" width="7.125" style="2" customWidth="1"/>
    <col min="9491" max="9491" width="7" style="2" customWidth="1"/>
    <col min="9492" max="9492" width="7.125" style="2" customWidth="1"/>
    <col min="9493" max="9493" width="6.125" style="2" customWidth="1"/>
    <col min="9494" max="9494" width="7.375" style="2" customWidth="1"/>
    <col min="9495" max="9495" width="7.25" style="2" customWidth="1"/>
    <col min="9496" max="9726" width="9" style="2"/>
    <col min="9727" max="9727" width="18.125" style="2" customWidth="1"/>
    <col min="9728" max="9728" width="8" style="2" customWidth="1"/>
    <col min="9729" max="9729" width="6.375" style="2" customWidth="1"/>
    <col min="9730" max="9730" width="8.625" style="2" customWidth="1"/>
    <col min="9731" max="9731" width="7.75" style="2" customWidth="1"/>
    <col min="9732" max="9732" width="7.125" style="2" customWidth="1"/>
    <col min="9733" max="9733" width="7.75" style="2" customWidth="1"/>
    <col min="9734" max="9734" width="8" style="2" customWidth="1"/>
    <col min="9735" max="9735" width="8.125" style="2" customWidth="1"/>
    <col min="9736" max="9736" width="7.125" style="2" customWidth="1"/>
    <col min="9737" max="9737" width="8.125" style="2" customWidth="1"/>
    <col min="9738" max="9738" width="9.5" style="2" customWidth="1"/>
    <col min="9739" max="9739" width="8.125" style="2" customWidth="1"/>
    <col min="9740" max="9740" width="7.125" style="2" customWidth="1"/>
    <col min="9741" max="9741" width="7" style="2" customWidth="1"/>
    <col min="9742" max="9743" width="7.125" style="2" customWidth="1"/>
    <col min="9744" max="9744" width="7.375" style="2" customWidth="1"/>
    <col min="9745" max="9745" width="7.5" style="2" customWidth="1"/>
    <col min="9746" max="9746" width="7.125" style="2" customWidth="1"/>
    <col min="9747" max="9747" width="7" style="2" customWidth="1"/>
    <col min="9748" max="9748" width="7.125" style="2" customWidth="1"/>
    <col min="9749" max="9749" width="6.125" style="2" customWidth="1"/>
    <col min="9750" max="9750" width="7.375" style="2" customWidth="1"/>
    <col min="9751" max="9751" width="7.25" style="2" customWidth="1"/>
    <col min="9752" max="9982" width="9" style="2"/>
    <col min="9983" max="9983" width="18.125" style="2" customWidth="1"/>
    <col min="9984" max="9984" width="8" style="2" customWidth="1"/>
    <col min="9985" max="9985" width="6.375" style="2" customWidth="1"/>
    <col min="9986" max="9986" width="8.625" style="2" customWidth="1"/>
    <col min="9987" max="9987" width="7.75" style="2" customWidth="1"/>
    <col min="9988" max="9988" width="7.125" style="2" customWidth="1"/>
    <col min="9989" max="9989" width="7.75" style="2" customWidth="1"/>
    <col min="9990" max="9990" width="8" style="2" customWidth="1"/>
    <col min="9991" max="9991" width="8.125" style="2" customWidth="1"/>
    <col min="9992" max="9992" width="7.125" style="2" customWidth="1"/>
    <col min="9993" max="9993" width="8.125" style="2" customWidth="1"/>
    <col min="9994" max="9994" width="9.5" style="2" customWidth="1"/>
    <col min="9995" max="9995" width="8.125" style="2" customWidth="1"/>
    <col min="9996" max="9996" width="7.125" style="2" customWidth="1"/>
    <col min="9997" max="9997" width="7" style="2" customWidth="1"/>
    <col min="9998" max="9999" width="7.125" style="2" customWidth="1"/>
    <col min="10000" max="10000" width="7.375" style="2" customWidth="1"/>
    <col min="10001" max="10001" width="7.5" style="2" customWidth="1"/>
    <col min="10002" max="10002" width="7.125" style="2" customWidth="1"/>
    <col min="10003" max="10003" width="7" style="2" customWidth="1"/>
    <col min="10004" max="10004" width="7.125" style="2" customWidth="1"/>
    <col min="10005" max="10005" width="6.125" style="2" customWidth="1"/>
    <col min="10006" max="10006" width="7.375" style="2" customWidth="1"/>
    <col min="10007" max="10007" width="7.25" style="2" customWidth="1"/>
    <col min="10008" max="10238" width="9" style="2"/>
    <col min="10239" max="10239" width="18.125" style="2" customWidth="1"/>
    <col min="10240" max="10240" width="8" style="2" customWidth="1"/>
    <col min="10241" max="10241" width="6.375" style="2" customWidth="1"/>
    <col min="10242" max="10242" width="8.625" style="2" customWidth="1"/>
    <col min="10243" max="10243" width="7.75" style="2" customWidth="1"/>
    <col min="10244" max="10244" width="7.125" style="2" customWidth="1"/>
    <col min="10245" max="10245" width="7.75" style="2" customWidth="1"/>
    <col min="10246" max="10246" width="8" style="2" customWidth="1"/>
    <col min="10247" max="10247" width="8.125" style="2" customWidth="1"/>
    <col min="10248" max="10248" width="7.125" style="2" customWidth="1"/>
    <col min="10249" max="10249" width="8.125" style="2" customWidth="1"/>
    <col min="10250" max="10250" width="9.5" style="2" customWidth="1"/>
    <col min="10251" max="10251" width="8.125" style="2" customWidth="1"/>
    <col min="10252" max="10252" width="7.125" style="2" customWidth="1"/>
    <col min="10253" max="10253" width="7" style="2" customWidth="1"/>
    <col min="10254" max="10255" width="7.125" style="2" customWidth="1"/>
    <col min="10256" max="10256" width="7.375" style="2" customWidth="1"/>
    <col min="10257" max="10257" width="7.5" style="2" customWidth="1"/>
    <col min="10258" max="10258" width="7.125" style="2" customWidth="1"/>
    <col min="10259" max="10259" width="7" style="2" customWidth="1"/>
    <col min="10260" max="10260" width="7.125" style="2" customWidth="1"/>
    <col min="10261" max="10261" width="6.125" style="2" customWidth="1"/>
    <col min="10262" max="10262" width="7.375" style="2" customWidth="1"/>
    <col min="10263" max="10263" width="7.25" style="2" customWidth="1"/>
    <col min="10264" max="10494" width="9" style="2"/>
    <col min="10495" max="10495" width="18.125" style="2" customWidth="1"/>
    <col min="10496" max="10496" width="8" style="2" customWidth="1"/>
    <col min="10497" max="10497" width="6.375" style="2" customWidth="1"/>
    <col min="10498" max="10498" width="8.625" style="2" customWidth="1"/>
    <col min="10499" max="10499" width="7.75" style="2" customWidth="1"/>
    <col min="10500" max="10500" width="7.125" style="2" customWidth="1"/>
    <col min="10501" max="10501" width="7.75" style="2" customWidth="1"/>
    <col min="10502" max="10502" width="8" style="2" customWidth="1"/>
    <col min="10503" max="10503" width="8.125" style="2" customWidth="1"/>
    <col min="10504" max="10504" width="7.125" style="2" customWidth="1"/>
    <col min="10505" max="10505" width="8.125" style="2" customWidth="1"/>
    <col min="10506" max="10506" width="9.5" style="2" customWidth="1"/>
    <col min="10507" max="10507" width="8.125" style="2" customWidth="1"/>
    <col min="10508" max="10508" width="7.125" style="2" customWidth="1"/>
    <col min="10509" max="10509" width="7" style="2" customWidth="1"/>
    <col min="10510" max="10511" width="7.125" style="2" customWidth="1"/>
    <col min="10512" max="10512" width="7.375" style="2" customWidth="1"/>
    <col min="10513" max="10513" width="7.5" style="2" customWidth="1"/>
    <col min="10514" max="10514" width="7.125" style="2" customWidth="1"/>
    <col min="10515" max="10515" width="7" style="2" customWidth="1"/>
    <col min="10516" max="10516" width="7.125" style="2" customWidth="1"/>
    <col min="10517" max="10517" width="6.125" style="2" customWidth="1"/>
    <col min="10518" max="10518" width="7.375" style="2" customWidth="1"/>
    <col min="10519" max="10519" width="7.25" style="2" customWidth="1"/>
    <col min="10520" max="10750" width="9" style="2"/>
    <col min="10751" max="10751" width="18.125" style="2" customWidth="1"/>
    <col min="10752" max="10752" width="8" style="2" customWidth="1"/>
    <col min="10753" max="10753" width="6.375" style="2" customWidth="1"/>
    <col min="10754" max="10754" width="8.625" style="2" customWidth="1"/>
    <col min="10755" max="10755" width="7.75" style="2" customWidth="1"/>
    <col min="10756" max="10756" width="7.125" style="2" customWidth="1"/>
    <col min="10757" max="10757" width="7.75" style="2" customWidth="1"/>
    <col min="10758" max="10758" width="8" style="2" customWidth="1"/>
    <col min="10759" max="10759" width="8.125" style="2" customWidth="1"/>
    <col min="10760" max="10760" width="7.125" style="2" customWidth="1"/>
    <col min="10761" max="10761" width="8.125" style="2" customWidth="1"/>
    <col min="10762" max="10762" width="9.5" style="2" customWidth="1"/>
    <col min="10763" max="10763" width="8.125" style="2" customWidth="1"/>
    <col min="10764" max="10764" width="7.125" style="2" customWidth="1"/>
    <col min="10765" max="10765" width="7" style="2" customWidth="1"/>
    <col min="10766" max="10767" width="7.125" style="2" customWidth="1"/>
    <col min="10768" max="10768" width="7.375" style="2" customWidth="1"/>
    <col min="10769" max="10769" width="7.5" style="2" customWidth="1"/>
    <col min="10770" max="10770" width="7.125" style="2" customWidth="1"/>
    <col min="10771" max="10771" width="7" style="2" customWidth="1"/>
    <col min="10772" max="10772" width="7.125" style="2" customWidth="1"/>
    <col min="10773" max="10773" width="6.125" style="2" customWidth="1"/>
    <col min="10774" max="10774" width="7.375" style="2" customWidth="1"/>
    <col min="10775" max="10775" width="7.25" style="2" customWidth="1"/>
    <col min="10776" max="11006" width="9" style="2"/>
    <col min="11007" max="11007" width="18.125" style="2" customWidth="1"/>
    <col min="11008" max="11008" width="8" style="2" customWidth="1"/>
    <col min="11009" max="11009" width="6.375" style="2" customWidth="1"/>
    <col min="11010" max="11010" width="8.625" style="2" customWidth="1"/>
    <col min="11011" max="11011" width="7.75" style="2" customWidth="1"/>
    <col min="11012" max="11012" width="7.125" style="2" customWidth="1"/>
    <col min="11013" max="11013" width="7.75" style="2" customWidth="1"/>
    <col min="11014" max="11014" width="8" style="2" customWidth="1"/>
    <col min="11015" max="11015" width="8.125" style="2" customWidth="1"/>
    <col min="11016" max="11016" width="7.125" style="2" customWidth="1"/>
    <col min="11017" max="11017" width="8.125" style="2" customWidth="1"/>
    <col min="11018" max="11018" width="9.5" style="2" customWidth="1"/>
    <col min="11019" max="11019" width="8.125" style="2" customWidth="1"/>
    <col min="11020" max="11020" width="7.125" style="2" customWidth="1"/>
    <col min="11021" max="11021" width="7" style="2" customWidth="1"/>
    <col min="11022" max="11023" width="7.125" style="2" customWidth="1"/>
    <col min="11024" max="11024" width="7.375" style="2" customWidth="1"/>
    <col min="11025" max="11025" width="7.5" style="2" customWidth="1"/>
    <col min="11026" max="11026" width="7.125" style="2" customWidth="1"/>
    <col min="11027" max="11027" width="7" style="2" customWidth="1"/>
    <col min="11028" max="11028" width="7.125" style="2" customWidth="1"/>
    <col min="11029" max="11029" width="6.125" style="2" customWidth="1"/>
    <col min="11030" max="11030" width="7.375" style="2" customWidth="1"/>
    <col min="11031" max="11031" width="7.25" style="2" customWidth="1"/>
    <col min="11032" max="11262" width="9" style="2"/>
    <col min="11263" max="11263" width="18.125" style="2" customWidth="1"/>
    <col min="11264" max="11264" width="8" style="2" customWidth="1"/>
    <col min="11265" max="11265" width="6.375" style="2" customWidth="1"/>
    <col min="11266" max="11266" width="8.625" style="2" customWidth="1"/>
    <col min="11267" max="11267" width="7.75" style="2" customWidth="1"/>
    <col min="11268" max="11268" width="7.125" style="2" customWidth="1"/>
    <col min="11269" max="11269" width="7.75" style="2" customWidth="1"/>
    <col min="11270" max="11270" width="8" style="2" customWidth="1"/>
    <col min="11271" max="11271" width="8.125" style="2" customWidth="1"/>
    <col min="11272" max="11272" width="7.125" style="2" customWidth="1"/>
    <col min="11273" max="11273" width="8.125" style="2" customWidth="1"/>
    <col min="11274" max="11274" width="9.5" style="2" customWidth="1"/>
    <col min="11275" max="11275" width="8.125" style="2" customWidth="1"/>
    <col min="11276" max="11276" width="7.125" style="2" customWidth="1"/>
    <col min="11277" max="11277" width="7" style="2" customWidth="1"/>
    <col min="11278" max="11279" width="7.125" style="2" customWidth="1"/>
    <col min="11280" max="11280" width="7.375" style="2" customWidth="1"/>
    <col min="11281" max="11281" width="7.5" style="2" customWidth="1"/>
    <col min="11282" max="11282" width="7.125" style="2" customWidth="1"/>
    <col min="11283" max="11283" width="7" style="2" customWidth="1"/>
    <col min="11284" max="11284" width="7.125" style="2" customWidth="1"/>
    <col min="11285" max="11285" width="6.125" style="2" customWidth="1"/>
    <col min="11286" max="11286" width="7.375" style="2" customWidth="1"/>
    <col min="11287" max="11287" width="7.25" style="2" customWidth="1"/>
    <col min="11288" max="11518" width="9" style="2"/>
    <col min="11519" max="11519" width="18.125" style="2" customWidth="1"/>
    <col min="11520" max="11520" width="8" style="2" customWidth="1"/>
    <col min="11521" max="11521" width="6.375" style="2" customWidth="1"/>
    <col min="11522" max="11522" width="8.625" style="2" customWidth="1"/>
    <col min="11523" max="11523" width="7.75" style="2" customWidth="1"/>
    <col min="11524" max="11524" width="7.125" style="2" customWidth="1"/>
    <col min="11525" max="11525" width="7.75" style="2" customWidth="1"/>
    <col min="11526" max="11526" width="8" style="2" customWidth="1"/>
    <col min="11527" max="11527" width="8.125" style="2" customWidth="1"/>
    <col min="11528" max="11528" width="7.125" style="2" customWidth="1"/>
    <col min="11529" max="11529" width="8.125" style="2" customWidth="1"/>
    <col min="11530" max="11530" width="9.5" style="2" customWidth="1"/>
    <col min="11531" max="11531" width="8.125" style="2" customWidth="1"/>
    <col min="11532" max="11532" width="7.125" style="2" customWidth="1"/>
    <col min="11533" max="11533" width="7" style="2" customWidth="1"/>
    <col min="11534" max="11535" width="7.125" style="2" customWidth="1"/>
    <col min="11536" max="11536" width="7.375" style="2" customWidth="1"/>
    <col min="11537" max="11537" width="7.5" style="2" customWidth="1"/>
    <col min="11538" max="11538" width="7.125" style="2" customWidth="1"/>
    <col min="11539" max="11539" width="7" style="2" customWidth="1"/>
    <col min="11540" max="11540" width="7.125" style="2" customWidth="1"/>
    <col min="11541" max="11541" width="6.125" style="2" customWidth="1"/>
    <col min="11542" max="11542" width="7.375" style="2" customWidth="1"/>
    <col min="11543" max="11543" width="7.25" style="2" customWidth="1"/>
    <col min="11544" max="11774" width="9" style="2"/>
    <col min="11775" max="11775" width="18.125" style="2" customWidth="1"/>
    <col min="11776" max="11776" width="8" style="2" customWidth="1"/>
    <col min="11777" max="11777" width="6.375" style="2" customWidth="1"/>
    <col min="11778" max="11778" width="8.625" style="2" customWidth="1"/>
    <col min="11779" max="11779" width="7.75" style="2" customWidth="1"/>
    <col min="11780" max="11780" width="7.125" style="2" customWidth="1"/>
    <col min="11781" max="11781" width="7.75" style="2" customWidth="1"/>
    <col min="11782" max="11782" width="8" style="2" customWidth="1"/>
    <col min="11783" max="11783" width="8.125" style="2" customWidth="1"/>
    <col min="11784" max="11784" width="7.125" style="2" customWidth="1"/>
    <col min="11785" max="11785" width="8.125" style="2" customWidth="1"/>
    <col min="11786" max="11786" width="9.5" style="2" customWidth="1"/>
    <col min="11787" max="11787" width="8.125" style="2" customWidth="1"/>
    <col min="11788" max="11788" width="7.125" style="2" customWidth="1"/>
    <col min="11789" max="11789" width="7" style="2" customWidth="1"/>
    <col min="11790" max="11791" width="7.125" style="2" customWidth="1"/>
    <col min="11792" max="11792" width="7.375" style="2" customWidth="1"/>
    <col min="11793" max="11793" width="7.5" style="2" customWidth="1"/>
    <col min="11794" max="11794" width="7.125" style="2" customWidth="1"/>
    <col min="11795" max="11795" width="7" style="2" customWidth="1"/>
    <col min="11796" max="11796" width="7.125" style="2" customWidth="1"/>
    <col min="11797" max="11797" width="6.125" style="2" customWidth="1"/>
    <col min="11798" max="11798" width="7.375" style="2" customWidth="1"/>
    <col min="11799" max="11799" width="7.25" style="2" customWidth="1"/>
    <col min="11800" max="12030" width="9" style="2"/>
    <col min="12031" max="12031" width="18.125" style="2" customWidth="1"/>
    <col min="12032" max="12032" width="8" style="2" customWidth="1"/>
    <col min="12033" max="12033" width="6.375" style="2" customWidth="1"/>
    <col min="12034" max="12034" width="8.625" style="2" customWidth="1"/>
    <col min="12035" max="12035" width="7.75" style="2" customWidth="1"/>
    <col min="12036" max="12036" width="7.125" style="2" customWidth="1"/>
    <col min="12037" max="12037" width="7.75" style="2" customWidth="1"/>
    <col min="12038" max="12038" width="8" style="2" customWidth="1"/>
    <col min="12039" max="12039" width="8.125" style="2" customWidth="1"/>
    <col min="12040" max="12040" width="7.125" style="2" customWidth="1"/>
    <col min="12041" max="12041" width="8.125" style="2" customWidth="1"/>
    <col min="12042" max="12042" width="9.5" style="2" customWidth="1"/>
    <col min="12043" max="12043" width="8.125" style="2" customWidth="1"/>
    <col min="12044" max="12044" width="7.125" style="2" customWidth="1"/>
    <col min="12045" max="12045" width="7" style="2" customWidth="1"/>
    <col min="12046" max="12047" width="7.125" style="2" customWidth="1"/>
    <col min="12048" max="12048" width="7.375" style="2" customWidth="1"/>
    <col min="12049" max="12049" width="7.5" style="2" customWidth="1"/>
    <col min="12050" max="12050" width="7.125" style="2" customWidth="1"/>
    <col min="12051" max="12051" width="7" style="2" customWidth="1"/>
    <col min="12052" max="12052" width="7.125" style="2" customWidth="1"/>
    <col min="12053" max="12053" width="6.125" style="2" customWidth="1"/>
    <col min="12054" max="12054" width="7.375" style="2" customWidth="1"/>
    <col min="12055" max="12055" width="7.25" style="2" customWidth="1"/>
    <col min="12056" max="12286" width="9" style="2"/>
    <col min="12287" max="12287" width="18.125" style="2" customWidth="1"/>
    <col min="12288" max="12288" width="8" style="2" customWidth="1"/>
    <col min="12289" max="12289" width="6.375" style="2" customWidth="1"/>
    <col min="12290" max="12290" width="8.625" style="2" customWidth="1"/>
    <col min="12291" max="12291" width="7.75" style="2" customWidth="1"/>
    <col min="12292" max="12292" width="7.125" style="2" customWidth="1"/>
    <col min="12293" max="12293" width="7.75" style="2" customWidth="1"/>
    <col min="12294" max="12294" width="8" style="2" customWidth="1"/>
    <col min="12295" max="12295" width="8.125" style="2" customWidth="1"/>
    <col min="12296" max="12296" width="7.125" style="2" customWidth="1"/>
    <col min="12297" max="12297" width="8.125" style="2" customWidth="1"/>
    <col min="12298" max="12298" width="9.5" style="2" customWidth="1"/>
    <col min="12299" max="12299" width="8.125" style="2" customWidth="1"/>
    <col min="12300" max="12300" width="7.125" style="2" customWidth="1"/>
    <col min="12301" max="12301" width="7" style="2" customWidth="1"/>
    <col min="12302" max="12303" width="7.125" style="2" customWidth="1"/>
    <col min="12304" max="12304" width="7.375" style="2" customWidth="1"/>
    <col min="12305" max="12305" width="7.5" style="2" customWidth="1"/>
    <col min="12306" max="12306" width="7.125" style="2" customWidth="1"/>
    <col min="12307" max="12307" width="7" style="2" customWidth="1"/>
    <col min="12308" max="12308" width="7.125" style="2" customWidth="1"/>
    <col min="12309" max="12309" width="6.125" style="2" customWidth="1"/>
    <col min="12310" max="12310" width="7.375" style="2" customWidth="1"/>
    <col min="12311" max="12311" width="7.25" style="2" customWidth="1"/>
    <col min="12312" max="12542" width="9" style="2"/>
    <col min="12543" max="12543" width="18.125" style="2" customWidth="1"/>
    <col min="12544" max="12544" width="8" style="2" customWidth="1"/>
    <col min="12545" max="12545" width="6.375" style="2" customWidth="1"/>
    <col min="12546" max="12546" width="8.625" style="2" customWidth="1"/>
    <col min="12547" max="12547" width="7.75" style="2" customWidth="1"/>
    <col min="12548" max="12548" width="7.125" style="2" customWidth="1"/>
    <col min="12549" max="12549" width="7.75" style="2" customWidth="1"/>
    <col min="12550" max="12550" width="8" style="2" customWidth="1"/>
    <col min="12551" max="12551" width="8.125" style="2" customWidth="1"/>
    <col min="12552" max="12552" width="7.125" style="2" customWidth="1"/>
    <col min="12553" max="12553" width="8.125" style="2" customWidth="1"/>
    <col min="12554" max="12554" width="9.5" style="2" customWidth="1"/>
    <col min="12555" max="12555" width="8.125" style="2" customWidth="1"/>
    <col min="12556" max="12556" width="7.125" style="2" customWidth="1"/>
    <col min="12557" max="12557" width="7" style="2" customWidth="1"/>
    <col min="12558" max="12559" width="7.125" style="2" customWidth="1"/>
    <col min="12560" max="12560" width="7.375" style="2" customWidth="1"/>
    <col min="12561" max="12561" width="7.5" style="2" customWidth="1"/>
    <col min="12562" max="12562" width="7.125" style="2" customWidth="1"/>
    <col min="12563" max="12563" width="7" style="2" customWidth="1"/>
    <col min="12564" max="12564" width="7.125" style="2" customWidth="1"/>
    <col min="12565" max="12565" width="6.125" style="2" customWidth="1"/>
    <col min="12566" max="12566" width="7.375" style="2" customWidth="1"/>
    <col min="12567" max="12567" width="7.25" style="2" customWidth="1"/>
    <col min="12568" max="12798" width="9" style="2"/>
    <col min="12799" max="12799" width="18.125" style="2" customWidth="1"/>
    <col min="12800" max="12800" width="8" style="2" customWidth="1"/>
    <col min="12801" max="12801" width="6.375" style="2" customWidth="1"/>
    <col min="12802" max="12802" width="8.625" style="2" customWidth="1"/>
    <col min="12803" max="12803" width="7.75" style="2" customWidth="1"/>
    <col min="12804" max="12804" width="7.125" style="2" customWidth="1"/>
    <col min="12805" max="12805" width="7.75" style="2" customWidth="1"/>
    <col min="12806" max="12806" width="8" style="2" customWidth="1"/>
    <col min="12807" max="12807" width="8.125" style="2" customWidth="1"/>
    <col min="12808" max="12808" width="7.125" style="2" customWidth="1"/>
    <col min="12809" max="12809" width="8.125" style="2" customWidth="1"/>
    <col min="12810" max="12810" width="9.5" style="2" customWidth="1"/>
    <col min="12811" max="12811" width="8.125" style="2" customWidth="1"/>
    <col min="12812" max="12812" width="7.125" style="2" customWidth="1"/>
    <col min="12813" max="12813" width="7" style="2" customWidth="1"/>
    <col min="12814" max="12815" width="7.125" style="2" customWidth="1"/>
    <col min="12816" max="12816" width="7.375" style="2" customWidth="1"/>
    <col min="12817" max="12817" width="7.5" style="2" customWidth="1"/>
    <col min="12818" max="12818" width="7.125" style="2" customWidth="1"/>
    <col min="12819" max="12819" width="7" style="2" customWidth="1"/>
    <col min="12820" max="12820" width="7.125" style="2" customWidth="1"/>
    <col min="12821" max="12821" width="6.125" style="2" customWidth="1"/>
    <col min="12822" max="12822" width="7.375" style="2" customWidth="1"/>
    <col min="12823" max="12823" width="7.25" style="2" customWidth="1"/>
    <col min="12824" max="13054" width="9" style="2"/>
    <col min="13055" max="13055" width="18.125" style="2" customWidth="1"/>
    <col min="13056" max="13056" width="8" style="2" customWidth="1"/>
    <col min="13057" max="13057" width="6.375" style="2" customWidth="1"/>
    <col min="13058" max="13058" width="8.625" style="2" customWidth="1"/>
    <col min="13059" max="13059" width="7.75" style="2" customWidth="1"/>
    <col min="13060" max="13060" width="7.125" style="2" customWidth="1"/>
    <col min="13061" max="13061" width="7.75" style="2" customWidth="1"/>
    <col min="13062" max="13062" width="8" style="2" customWidth="1"/>
    <col min="13063" max="13063" width="8.125" style="2" customWidth="1"/>
    <col min="13064" max="13064" width="7.125" style="2" customWidth="1"/>
    <col min="13065" max="13065" width="8.125" style="2" customWidth="1"/>
    <col min="13066" max="13066" width="9.5" style="2" customWidth="1"/>
    <col min="13067" max="13067" width="8.125" style="2" customWidth="1"/>
    <col min="13068" max="13068" width="7.125" style="2" customWidth="1"/>
    <col min="13069" max="13069" width="7" style="2" customWidth="1"/>
    <col min="13070" max="13071" width="7.125" style="2" customWidth="1"/>
    <col min="13072" max="13072" width="7.375" style="2" customWidth="1"/>
    <col min="13073" max="13073" width="7.5" style="2" customWidth="1"/>
    <col min="13074" max="13074" width="7.125" style="2" customWidth="1"/>
    <col min="13075" max="13075" width="7" style="2" customWidth="1"/>
    <col min="13076" max="13076" width="7.125" style="2" customWidth="1"/>
    <col min="13077" max="13077" width="6.125" style="2" customWidth="1"/>
    <col min="13078" max="13078" width="7.375" style="2" customWidth="1"/>
    <col min="13079" max="13079" width="7.25" style="2" customWidth="1"/>
    <col min="13080" max="13310" width="9" style="2"/>
    <col min="13311" max="13311" width="18.125" style="2" customWidth="1"/>
    <col min="13312" max="13312" width="8" style="2" customWidth="1"/>
    <col min="13313" max="13313" width="6.375" style="2" customWidth="1"/>
    <col min="13314" max="13314" width="8.625" style="2" customWidth="1"/>
    <col min="13315" max="13315" width="7.75" style="2" customWidth="1"/>
    <col min="13316" max="13316" width="7.125" style="2" customWidth="1"/>
    <col min="13317" max="13317" width="7.75" style="2" customWidth="1"/>
    <col min="13318" max="13318" width="8" style="2" customWidth="1"/>
    <col min="13319" max="13319" width="8.125" style="2" customWidth="1"/>
    <col min="13320" max="13320" width="7.125" style="2" customWidth="1"/>
    <col min="13321" max="13321" width="8.125" style="2" customWidth="1"/>
    <col min="13322" max="13322" width="9.5" style="2" customWidth="1"/>
    <col min="13323" max="13323" width="8.125" style="2" customWidth="1"/>
    <col min="13324" max="13324" width="7.125" style="2" customWidth="1"/>
    <col min="13325" max="13325" width="7" style="2" customWidth="1"/>
    <col min="13326" max="13327" width="7.125" style="2" customWidth="1"/>
    <col min="13328" max="13328" width="7.375" style="2" customWidth="1"/>
    <col min="13329" max="13329" width="7.5" style="2" customWidth="1"/>
    <col min="13330" max="13330" width="7.125" style="2" customWidth="1"/>
    <col min="13331" max="13331" width="7" style="2" customWidth="1"/>
    <col min="13332" max="13332" width="7.125" style="2" customWidth="1"/>
    <col min="13333" max="13333" width="6.125" style="2" customWidth="1"/>
    <col min="13334" max="13334" width="7.375" style="2" customWidth="1"/>
    <col min="13335" max="13335" width="7.25" style="2" customWidth="1"/>
    <col min="13336" max="13566" width="9" style="2"/>
    <col min="13567" max="13567" width="18.125" style="2" customWidth="1"/>
    <col min="13568" max="13568" width="8" style="2" customWidth="1"/>
    <col min="13569" max="13569" width="6.375" style="2" customWidth="1"/>
    <col min="13570" max="13570" width="8.625" style="2" customWidth="1"/>
    <col min="13571" max="13571" width="7.75" style="2" customWidth="1"/>
    <col min="13572" max="13572" width="7.125" style="2" customWidth="1"/>
    <col min="13573" max="13573" width="7.75" style="2" customWidth="1"/>
    <col min="13574" max="13574" width="8" style="2" customWidth="1"/>
    <col min="13575" max="13575" width="8.125" style="2" customWidth="1"/>
    <col min="13576" max="13576" width="7.125" style="2" customWidth="1"/>
    <col min="13577" max="13577" width="8.125" style="2" customWidth="1"/>
    <col min="13578" max="13578" width="9.5" style="2" customWidth="1"/>
    <col min="13579" max="13579" width="8.125" style="2" customWidth="1"/>
    <col min="13580" max="13580" width="7.125" style="2" customWidth="1"/>
    <col min="13581" max="13581" width="7" style="2" customWidth="1"/>
    <col min="13582" max="13583" width="7.125" style="2" customWidth="1"/>
    <col min="13584" max="13584" width="7.375" style="2" customWidth="1"/>
    <col min="13585" max="13585" width="7.5" style="2" customWidth="1"/>
    <col min="13586" max="13586" width="7.125" style="2" customWidth="1"/>
    <col min="13587" max="13587" width="7" style="2" customWidth="1"/>
    <col min="13588" max="13588" width="7.125" style="2" customWidth="1"/>
    <col min="13589" max="13589" width="6.125" style="2" customWidth="1"/>
    <col min="13590" max="13590" width="7.375" style="2" customWidth="1"/>
    <col min="13591" max="13591" width="7.25" style="2" customWidth="1"/>
    <col min="13592" max="13822" width="9" style="2"/>
    <col min="13823" max="13823" width="18.125" style="2" customWidth="1"/>
    <col min="13824" max="13824" width="8" style="2" customWidth="1"/>
    <col min="13825" max="13825" width="6.375" style="2" customWidth="1"/>
    <col min="13826" max="13826" width="8.625" style="2" customWidth="1"/>
    <col min="13827" max="13827" width="7.75" style="2" customWidth="1"/>
    <col min="13828" max="13828" width="7.125" style="2" customWidth="1"/>
    <col min="13829" max="13829" width="7.75" style="2" customWidth="1"/>
    <col min="13830" max="13830" width="8" style="2" customWidth="1"/>
    <col min="13831" max="13831" width="8.125" style="2" customWidth="1"/>
    <col min="13832" max="13832" width="7.125" style="2" customWidth="1"/>
    <col min="13833" max="13833" width="8.125" style="2" customWidth="1"/>
    <col min="13834" max="13834" width="9.5" style="2" customWidth="1"/>
    <col min="13835" max="13835" width="8.125" style="2" customWidth="1"/>
    <col min="13836" max="13836" width="7.125" style="2" customWidth="1"/>
    <col min="13837" max="13837" width="7" style="2" customWidth="1"/>
    <col min="13838" max="13839" width="7.125" style="2" customWidth="1"/>
    <col min="13840" max="13840" width="7.375" style="2" customWidth="1"/>
    <col min="13841" max="13841" width="7.5" style="2" customWidth="1"/>
    <col min="13842" max="13842" width="7.125" style="2" customWidth="1"/>
    <col min="13843" max="13843" width="7" style="2" customWidth="1"/>
    <col min="13844" max="13844" width="7.125" style="2" customWidth="1"/>
    <col min="13845" max="13845" width="6.125" style="2" customWidth="1"/>
    <col min="13846" max="13846" width="7.375" style="2" customWidth="1"/>
    <col min="13847" max="13847" width="7.25" style="2" customWidth="1"/>
    <col min="13848" max="14078" width="9" style="2"/>
    <col min="14079" max="14079" width="18.125" style="2" customWidth="1"/>
    <col min="14080" max="14080" width="8" style="2" customWidth="1"/>
    <col min="14081" max="14081" width="6.375" style="2" customWidth="1"/>
    <col min="14082" max="14082" width="8.625" style="2" customWidth="1"/>
    <col min="14083" max="14083" width="7.75" style="2" customWidth="1"/>
    <col min="14084" max="14084" width="7.125" style="2" customWidth="1"/>
    <col min="14085" max="14085" width="7.75" style="2" customWidth="1"/>
    <col min="14086" max="14086" width="8" style="2" customWidth="1"/>
    <col min="14087" max="14087" width="8.125" style="2" customWidth="1"/>
    <col min="14088" max="14088" width="7.125" style="2" customWidth="1"/>
    <col min="14089" max="14089" width="8.125" style="2" customWidth="1"/>
    <col min="14090" max="14090" width="9.5" style="2" customWidth="1"/>
    <col min="14091" max="14091" width="8.125" style="2" customWidth="1"/>
    <col min="14092" max="14092" width="7.125" style="2" customWidth="1"/>
    <col min="14093" max="14093" width="7" style="2" customWidth="1"/>
    <col min="14094" max="14095" width="7.125" style="2" customWidth="1"/>
    <col min="14096" max="14096" width="7.375" style="2" customWidth="1"/>
    <col min="14097" max="14097" width="7.5" style="2" customWidth="1"/>
    <col min="14098" max="14098" width="7.125" style="2" customWidth="1"/>
    <col min="14099" max="14099" width="7" style="2" customWidth="1"/>
    <col min="14100" max="14100" width="7.125" style="2" customWidth="1"/>
    <col min="14101" max="14101" width="6.125" style="2" customWidth="1"/>
    <col min="14102" max="14102" width="7.375" style="2" customWidth="1"/>
    <col min="14103" max="14103" width="7.25" style="2" customWidth="1"/>
    <col min="14104" max="14334" width="9" style="2"/>
    <col min="14335" max="14335" width="18.125" style="2" customWidth="1"/>
    <col min="14336" max="14336" width="8" style="2" customWidth="1"/>
    <col min="14337" max="14337" width="6.375" style="2" customWidth="1"/>
    <col min="14338" max="14338" width="8.625" style="2" customWidth="1"/>
    <col min="14339" max="14339" width="7.75" style="2" customWidth="1"/>
    <col min="14340" max="14340" width="7.125" style="2" customWidth="1"/>
    <col min="14341" max="14341" width="7.75" style="2" customWidth="1"/>
    <col min="14342" max="14342" width="8" style="2" customWidth="1"/>
    <col min="14343" max="14343" width="8.125" style="2" customWidth="1"/>
    <col min="14344" max="14344" width="7.125" style="2" customWidth="1"/>
    <col min="14345" max="14345" width="8.125" style="2" customWidth="1"/>
    <col min="14346" max="14346" width="9.5" style="2" customWidth="1"/>
    <col min="14347" max="14347" width="8.125" style="2" customWidth="1"/>
    <col min="14348" max="14348" width="7.125" style="2" customWidth="1"/>
    <col min="14349" max="14349" width="7" style="2" customWidth="1"/>
    <col min="14350" max="14351" width="7.125" style="2" customWidth="1"/>
    <col min="14352" max="14352" width="7.375" style="2" customWidth="1"/>
    <col min="14353" max="14353" width="7.5" style="2" customWidth="1"/>
    <col min="14354" max="14354" width="7.125" style="2" customWidth="1"/>
    <col min="14355" max="14355" width="7" style="2" customWidth="1"/>
    <col min="14356" max="14356" width="7.125" style="2" customWidth="1"/>
    <col min="14357" max="14357" width="6.125" style="2" customWidth="1"/>
    <col min="14358" max="14358" width="7.375" style="2" customWidth="1"/>
    <col min="14359" max="14359" width="7.25" style="2" customWidth="1"/>
    <col min="14360" max="14590" width="9" style="2"/>
    <col min="14591" max="14591" width="18.125" style="2" customWidth="1"/>
    <col min="14592" max="14592" width="8" style="2" customWidth="1"/>
    <col min="14593" max="14593" width="6.375" style="2" customWidth="1"/>
    <col min="14594" max="14594" width="8.625" style="2" customWidth="1"/>
    <col min="14595" max="14595" width="7.75" style="2" customWidth="1"/>
    <col min="14596" max="14596" width="7.125" style="2" customWidth="1"/>
    <col min="14597" max="14597" width="7.75" style="2" customWidth="1"/>
    <col min="14598" max="14598" width="8" style="2" customWidth="1"/>
    <col min="14599" max="14599" width="8.125" style="2" customWidth="1"/>
    <col min="14600" max="14600" width="7.125" style="2" customWidth="1"/>
    <col min="14601" max="14601" width="8.125" style="2" customWidth="1"/>
    <col min="14602" max="14602" width="9.5" style="2" customWidth="1"/>
    <col min="14603" max="14603" width="8.125" style="2" customWidth="1"/>
    <col min="14604" max="14604" width="7.125" style="2" customWidth="1"/>
    <col min="14605" max="14605" width="7" style="2" customWidth="1"/>
    <col min="14606" max="14607" width="7.125" style="2" customWidth="1"/>
    <col min="14608" max="14608" width="7.375" style="2" customWidth="1"/>
    <col min="14609" max="14609" width="7.5" style="2" customWidth="1"/>
    <col min="14610" max="14610" width="7.125" style="2" customWidth="1"/>
    <col min="14611" max="14611" width="7" style="2" customWidth="1"/>
    <col min="14612" max="14612" width="7.125" style="2" customWidth="1"/>
    <col min="14613" max="14613" width="6.125" style="2" customWidth="1"/>
    <col min="14614" max="14614" width="7.375" style="2" customWidth="1"/>
    <col min="14615" max="14615" width="7.25" style="2" customWidth="1"/>
    <col min="14616" max="14846" width="9" style="2"/>
    <col min="14847" max="14847" width="18.125" style="2" customWidth="1"/>
    <col min="14848" max="14848" width="8" style="2" customWidth="1"/>
    <col min="14849" max="14849" width="6.375" style="2" customWidth="1"/>
    <col min="14850" max="14850" width="8.625" style="2" customWidth="1"/>
    <col min="14851" max="14851" width="7.75" style="2" customWidth="1"/>
    <col min="14852" max="14852" width="7.125" style="2" customWidth="1"/>
    <col min="14853" max="14853" width="7.75" style="2" customWidth="1"/>
    <col min="14854" max="14854" width="8" style="2" customWidth="1"/>
    <col min="14855" max="14855" width="8.125" style="2" customWidth="1"/>
    <col min="14856" max="14856" width="7.125" style="2" customWidth="1"/>
    <col min="14857" max="14857" width="8.125" style="2" customWidth="1"/>
    <col min="14858" max="14858" width="9.5" style="2" customWidth="1"/>
    <col min="14859" max="14859" width="8.125" style="2" customWidth="1"/>
    <col min="14860" max="14860" width="7.125" style="2" customWidth="1"/>
    <col min="14861" max="14861" width="7" style="2" customWidth="1"/>
    <col min="14862" max="14863" width="7.125" style="2" customWidth="1"/>
    <col min="14864" max="14864" width="7.375" style="2" customWidth="1"/>
    <col min="14865" max="14865" width="7.5" style="2" customWidth="1"/>
    <col min="14866" max="14866" width="7.125" style="2" customWidth="1"/>
    <col min="14867" max="14867" width="7" style="2" customWidth="1"/>
    <col min="14868" max="14868" width="7.125" style="2" customWidth="1"/>
    <col min="14869" max="14869" width="6.125" style="2" customWidth="1"/>
    <col min="14870" max="14870" width="7.375" style="2" customWidth="1"/>
    <col min="14871" max="14871" width="7.25" style="2" customWidth="1"/>
    <col min="14872" max="15102" width="9" style="2"/>
    <col min="15103" max="15103" width="18.125" style="2" customWidth="1"/>
    <col min="15104" max="15104" width="8" style="2" customWidth="1"/>
    <col min="15105" max="15105" width="6.375" style="2" customWidth="1"/>
    <col min="15106" max="15106" width="8.625" style="2" customWidth="1"/>
    <col min="15107" max="15107" width="7.75" style="2" customWidth="1"/>
    <col min="15108" max="15108" width="7.125" style="2" customWidth="1"/>
    <col min="15109" max="15109" width="7.75" style="2" customWidth="1"/>
    <col min="15110" max="15110" width="8" style="2" customWidth="1"/>
    <col min="15111" max="15111" width="8.125" style="2" customWidth="1"/>
    <col min="15112" max="15112" width="7.125" style="2" customWidth="1"/>
    <col min="15113" max="15113" width="8.125" style="2" customWidth="1"/>
    <col min="15114" max="15114" width="9.5" style="2" customWidth="1"/>
    <col min="15115" max="15115" width="8.125" style="2" customWidth="1"/>
    <col min="15116" max="15116" width="7.125" style="2" customWidth="1"/>
    <col min="15117" max="15117" width="7" style="2" customWidth="1"/>
    <col min="15118" max="15119" width="7.125" style="2" customWidth="1"/>
    <col min="15120" max="15120" width="7.375" style="2" customWidth="1"/>
    <col min="15121" max="15121" width="7.5" style="2" customWidth="1"/>
    <col min="15122" max="15122" width="7.125" style="2" customWidth="1"/>
    <col min="15123" max="15123" width="7" style="2" customWidth="1"/>
    <col min="15124" max="15124" width="7.125" style="2" customWidth="1"/>
    <col min="15125" max="15125" width="6.125" style="2" customWidth="1"/>
    <col min="15126" max="15126" width="7.375" style="2" customWidth="1"/>
    <col min="15127" max="15127" width="7.25" style="2" customWidth="1"/>
    <col min="15128" max="15358" width="9" style="2"/>
    <col min="15359" max="15359" width="18.125" style="2" customWidth="1"/>
    <col min="15360" max="15360" width="8" style="2" customWidth="1"/>
    <col min="15361" max="15361" width="6.375" style="2" customWidth="1"/>
    <col min="15362" max="15362" width="8.625" style="2" customWidth="1"/>
    <col min="15363" max="15363" width="7.75" style="2" customWidth="1"/>
    <col min="15364" max="15364" width="7.125" style="2" customWidth="1"/>
    <col min="15365" max="15365" width="7.75" style="2" customWidth="1"/>
    <col min="15366" max="15366" width="8" style="2" customWidth="1"/>
    <col min="15367" max="15367" width="8.125" style="2" customWidth="1"/>
    <col min="15368" max="15368" width="7.125" style="2" customWidth="1"/>
    <col min="15369" max="15369" width="8.125" style="2" customWidth="1"/>
    <col min="15370" max="15370" width="9.5" style="2" customWidth="1"/>
    <col min="15371" max="15371" width="8.125" style="2" customWidth="1"/>
    <col min="15372" max="15372" width="7.125" style="2" customWidth="1"/>
    <col min="15373" max="15373" width="7" style="2" customWidth="1"/>
    <col min="15374" max="15375" width="7.125" style="2" customWidth="1"/>
    <col min="15376" max="15376" width="7.375" style="2" customWidth="1"/>
    <col min="15377" max="15377" width="7.5" style="2" customWidth="1"/>
    <col min="15378" max="15378" width="7.125" style="2" customWidth="1"/>
    <col min="15379" max="15379" width="7" style="2" customWidth="1"/>
    <col min="15380" max="15380" width="7.125" style="2" customWidth="1"/>
    <col min="15381" max="15381" width="6.125" style="2" customWidth="1"/>
    <col min="15382" max="15382" width="7.375" style="2" customWidth="1"/>
    <col min="15383" max="15383" width="7.25" style="2" customWidth="1"/>
    <col min="15384" max="15614" width="9" style="2"/>
    <col min="15615" max="15615" width="18.125" style="2" customWidth="1"/>
    <col min="15616" max="15616" width="8" style="2" customWidth="1"/>
    <col min="15617" max="15617" width="6.375" style="2" customWidth="1"/>
    <col min="15618" max="15618" width="8.625" style="2" customWidth="1"/>
    <col min="15619" max="15619" width="7.75" style="2" customWidth="1"/>
    <col min="15620" max="15620" width="7.125" style="2" customWidth="1"/>
    <col min="15621" max="15621" width="7.75" style="2" customWidth="1"/>
    <col min="15622" max="15622" width="8" style="2" customWidth="1"/>
    <col min="15623" max="15623" width="8.125" style="2" customWidth="1"/>
    <col min="15624" max="15624" width="7.125" style="2" customWidth="1"/>
    <col min="15625" max="15625" width="8.125" style="2" customWidth="1"/>
    <col min="15626" max="15626" width="9.5" style="2" customWidth="1"/>
    <col min="15627" max="15627" width="8.125" style="2" customWidth="1"/>
    <col min="15628" max="15628" width="7.125" style="2" customWidth="1"/>
    <col min="15629" max="15629" width="7" style="2" customWidth="1"/>
    <col min="15630" max="15631" width="7.125" style="2" customWidth="1"/>
    <col min="15632" max="15632" width="7.375" style="2" customWidth="1"/>
    <col min="15633" max="15633" width="7.5" style="2" customWidth="1"/>
    <col min="15634" max="15634" width="7.125" style="2" customWidth="1"/>
    <col min="15635" max="15635" width="7" style="2" customWidth="1"/>
    <col min="15636" max="15636" width="7.125" style="2" customWidth="1"/>
    <col min="15637" max="15637" width="6.125" style="2" customWidth="1"/>
    <col min="15638" max="15638" width="7.375" style="2" customWidth="1"/>
    <col min="15639" max="15639" width="7.25" style="2" customWidth="1"/>
    <col min="15640" max="15870" width="9" style="2"/>
    <col min="15871" max="15871" width="18.125" style="2" customWidth="1"/>
    <col min="15872" max="15872" width="8" style="2" customWidth="1"/>
    <col min="15873" max="15873" width="6.375" style="2" customWidth="1"/>
    <col min="15874" max="15874" width="8.625" style="2" customWidth="1"/>
    <col min="15875" max="15875" width="7.75" style="2" customWidth="1"/>
    <col min="15876" max="15876" width="7.125" style="2" customWidth="1"/>
    <col min="15877" max="15877" width="7.75" style="2" customWidth="1"/>
    <col min="15878" max="15878" width="8" style="2" customWidth="1"/>
    <col min="15879" max="15879" width="8.125" style="2" customWidth="1"/>
    <col min="15880" max="15880" width="7.125" style="2" customWidth="1"/>
    <col min="15881" max="15881" width="8.125" style="2" customWidth="1"/>
    <col min="15882" max="15882" width="9.5" style="2" customWidth="1"/>
    <col min="15883" max="15883" width="8.125" style="2" customWidth="1"/>
    <col min="15884" max="15884" width="7.125" style="2" customWidth="1"/>
    <col min="15885" max="15885" width="7" style="2" customWidth="1"/>
    <col min="15886" max="15887" width="7.125" style="2" customWidth="1"/>
    <col min="15888" max="15888" width="7.375" style="2" customWidth="1"/>
    <col min="15889" max="15889" width="7.5" style="2" customWidth="1"/>
    <col min="15890" max="15890" width="7.125" style="2" customWidth="1"/>
    <col min="15891" max="15891" width="7" style="2" customWidth="1"/>
    <col min="15892" max="15892" width="7.125" style="2" customWidth="1"/>
    <col min="15893" max="15893" width="6.125" style="2" customWidth="1"/>
    <col min="15894" max="15894" width="7.375" style="2" customWidth="1"/>
    <col min="15895" max="15895" width="7.25" style="2" customWidth="1"/>
    <col min="15896" max="16126" width="9" style="2"/>
    <col min="16127" max="16127" width="18.125" style="2" customWidth="1"/>
    <col min="16128" max="16128" width="8" style="2" customWidth="1"/>
    <col min="16129" max="16129" width="6.375" style="2" customWidth="1"/>
    <col min="16130" max="16130" width="8.625" style="2" customWidth="1"/>
    <col min="16131" max="16131" width="7.75" style="2" customWidth="1"/>
    <col min="16132" max="16132" width="7.125" style="2" customWidth="1"/>
    <col min="16133" max="16133" width="7.75" style="2" customWidth="1"/>
    <col min="16134" max="16134" width="8" style="2" customWidth="1"/>
    <col min="16135" max="16135" width="8.125" style="2" customWidth="1"/>
    <col min="16136" max="16136" width="7.125" style="2" customWidth="1"/>
    <col min="16137" max="16137" width="8.125" style="2" customWidth="1"/>
    <col min="16138" max="16138" width="9.5" style="2" customWidth="1"/>
    <col min="16139" max="16139" width="8.125" style="2" customWidth="1"/>
    <col min="16140" max="16140" width="7.125" style="2" customWidth="1"/>
    <col min="16141" max="16141" width="7" style="2" customWidth="1"/>
    <col min="16142" max="16143" width="7.125" style="2" customWidth="1"/>
    <col min="16144" max="16144" width="7.375" style="2" customWidth="1"/>
    <col min="16145" max="16145" width="7.5" style="2" customWidth="1"/>
    <col min="16146" max="16146" width="7.125" style="2" customWidth="1"/>
    <col min="16147" max="16147" width="7" style="2" customWidth="1"/>
    <col min="16148" max="16148" width="7.125" style="2" customWidth="1"/>
    <col min="16149" max="16149" width="6.125" style="2" customWidth="1"/>
    <col min="16150" max="16150" width="7.375" style="2" customWidth="1"/>
    <col min="16151" max="16151" width="7.25" style="2" customWidth="1"/>
    <col min="16152" max="16384" width="9" style="2"/>
  </cols>
  <sheetData>
    <row r="1" spans="1:25" ht="17.25" customHeight="1" x14ac:dyDescent="0.15">
      <c r="A1" s="1" t="s">
        <v>149</v>
      </c>
    </row>
    <row r="3" spans="1:25" ht="20.100000000000001" customHeight="1" x14ac:dyDescent="0.15">
      <c r="A3" s="2" t="s">
        <v>107</v>
      </c>
      <c r="B3" s="14"/>
      <c r="C3" s="14"/>
      <c r="D3" s="14"/>
      <c r="E3" s="15"/>
      <c r="F3" s="2"/>
      <c r="G3" s="2"/>
      <c r="H3" s="14"/>
      <c r="I3" s="12"/>
      <c r="J3" s="2"/>
      <c r="K3" s="2"/>
      <c r="M3" s="15" t="s">
        <v>10</v>
      </c>
    </row>
    <row r="4" spans="1:25" ht="20.100000000000001" customHeight="1" x14ac:dyDescent="0.15">
      <c r="A4" s="62" t="s">
        <v>108</v>
      </c>
      <c r="B4" s="192" t="s">
        <v>109</v>
      </c>
      <c r="C4" s="193"/>
      <c r="D4" s="196" t="s">
        <v>31</v>
      </c>
      <c r="E4" s="197"/>
      <c r="F4" s="197"/>
      <c r="G4" s="197"/>
      <c r="H4" s="197"/>
      <c r="I4" s="197"/>
      <c r="J4" s="197"/>
      <c r="K4" s="198"/>
      <c r="L4" s="196" t="s">
        <v>22</v>
      </c>
      <c r="M4" s="199"/>
    </row>
    <row r="5" spans="1:25" s="5" customFormat="1" ht="20.100000000000001" customHeight="1" x14ac:dyDescent="0.15">
      <c r="A5" s="63" t="s">
        <v>38</v>
      </c>
      <c r="B5" s="194"/>
      <c r="C5" s="195"/>
      <c r="D5" s="116"/>
      <c r="E5" s="117"/>
      <c r="F5" s="202" t="s">
        <v>5</v>
      </c>
      <c r="G5" s="203"/>
      <c r="H5" s="202" t="s">
        <v>7</v>
      </c>
      <c r="I5" s="203"/>
      <c r="J5" s="202" t="s">
        <v>29</v>
      </c>
      <c r="K5" s="203"/>
      <c r="L5" s="200"/>
      <c r="M5" s="201"/>
    </row>
    <row r="6" spans="1:25" ht="20.100000000000001" customHeight="1" x14ac:dyDescent="0.15">
      <c r="A6" s="6" t="s">
        <v>6</v>
      </c>
      <c r="B6" s="110">
        <f>SUM(H18,P18,X18,H27,P27)</f>
        <v>16387.703752434016</v>
      </c>
      <c r="C6" s="118">
        <f t="shared" ref="C6:E10" si="0">IF(ISNUMBER(B6),B6/B$11*100,"")</f>
        <v>23.266986959505832</v>
      </c>
      <c r="D6" s="110">
        <f>F6+H6+J6</f>
        <v>6477.7354065668378</v>
      </c>
      <c r="E6" s="118">
        <f t="shared" si="0"/>
        <v>3.8851841113366188</v>
      </c>
      <c r="F6" s="110">
        <f>SUM(R27,B36,J36,R36,B45,J45)</f>
        <v>5462.5679174780053</v>
      </c>
      <c r="G6" s="118">
        <f t="shared" ref="G6:G10" si="1">IF(ISNUMBER(F6),F6/F$11*100,"")</f>
        <v>4.4593528018942381</v>
      </c>
      <c r="H6" s="110">
        <f>SUM(T27,D36,L36,T36,D45,L45)</f>
        <v>918.4848710803725</v>
      </c>
      <c r="I6" s="118">
        <f t="shared" ref="I6:I10" si="2">IF(ISNUMBER(H6),H6/H$11*100,"")</f>
        <v>2.4296675191815855</v>
      </c>
      <c r="J6" s="110">
        <f>SUM(V27,F36,N36,V36,F45,N45)</f>
        <v>96.682618008460267</v>
      </c>
      <c r="K6" s="118">
        <f t="shared" ref="K6:K10" si="3">IF(ISNUMBER(J6),J6/J$11*100,"")</f>
        <v>1.503759398496241</v>
      </c>
      <c r="L6" s="110">
        <f t="shared" ref="L6:L10" si="4">X45</f>
        <v>22865.439159000856</v>
      </c>
      <c r="M6" s="68">
        <f t="shared" ref="M6:M10" si="5">IF(ISNUMBER(L6),L6/L$11*100,"")</f>
        <v>9.6412556053811667</v>
      </c>
    </row>
    <row r="7" spans="1:25" ht="20.100000000000001" customHeight="1" x14ac:dyDescent="0.15">
      <c r="A7" s="7" t="s">
        <v>91</v>
      </c>
      <c r="B7" s="73">
        <f t="shared" ref="B7:B10" si="6">SUM(H19,P19,X19,H28,P28)</f>
        <v>18031.308258577839</v>
      </c>
      <c r="C7" s="119">
        <f t="shared" si="0"/>
        <v>25.600549073438572</v>
      </c>
      <c r="D7" s="73">
        <f t="shared" ref="D7:D11" si="7">F7+H7+J7</f>
        <v>37271.149242261432</v>
      </c>
      <c r="E7" s="119">
        <f t="shared" si="0"/>
        <v>22.354305595824876</v>
      </c>
      <c r="F7" s="73">
        <f t="shared" ref="F7:J10" si="8">SUM(R28,B37,J37,R37,B46,J46)</f>
        <v>28956.44409353385</v>
      </c>
      <c r="G7" s="119">
        <f t="shared" si="1"/>
        <v>23.638516179952642</v>
      </c>
      <c r="H7" s="73">
        <f t="shared" si="8"/>
        <v>7492.9028956556704</v>
      </c>
      <c r="I7" s="119">
        <f t="shared" si="2"/>
        <v>19.820971867007671</v>
      </c>
      <c r="J7" s="73">
        <f t="shared" si="8"/>
        <v>821.80225307191222</v>
      </c>
      <c r="K7" s="119">
        <f t="shared" si="3"/>
        <v>12.781954887218047</v>
      </c>
      <c r="L7" s="73">
        <f t="shared" si="4"/>
        <v>55302.457500839271</v>
      </c>
      <c r="M7" s="69">
        <f t="shared" si="5"/>
        <v>23.318385650224212</v>
      </c>
    </row>
    <row r="8" spans="1:25" ht="20.100000000000001" customHeight="1" x14ac:dyDescent="0.15">
      <c r="A8" s="7" t="s">
        <v>92</v>
      </c>
      <c r="B8" s="73">
        <f t="shared" si="6"/>
        <v>11408.548924998311</v>
      </c>
      <c r="C8" s="119">
        <f t="shared" si="0"/>
        <v>16.197666437886067</v>
      </c>
      <c r="D8" s="73">
        <f t="shared" si="7"/>
        <v>41428.501816625227</v>
      </c>
      <c r="E8" s="119">
        <f t="shared" si="0"/>
        <v>24.847781965787181</v>
      </c>
      <c r="F8" s="73">
        <f t="shared" si="8"/>
        <v>31373.509543745356</v>
      </c>
      <c r="G8" s="119">
        <f t="shared" si="1"/>
        <v>25.611681136543012</v>
      </c>
      <c r="H8" s="73">
        <f t="shared" si="8"/>
        <v>8749.7769297656541</v>
      </c>
      <c r="I8" s="119">
        <f t="shared" si="2"/>
        <v>23.145780051150894</v>
      </c>
      <c r="J8" s="73">
        <f t="shared" si="8"/>
        <v>1305.2153431142135</v>
      </c>
      <c r="K8" s="119">
        <f t="shared" si="3"/>
        <v>20.300751879699249</v>
      </c>
      <c r="L8" s="73">
        <f t="shared" si="4"/>
        <v>52837.050741623534</v>
      </c>
      <c r="M8" s="69">
        <f t="shared" si="5"/>
        <v>22.278842233999182</v>
      </c>
    </row>
    <row r="9" spans="1:25" ht="20.100000000000001" customHeight="1" x14ac:dyDescent="0.15">
      <c r="A9" s="7" t="s">
        <v>93</v>
      </c>
      <c r="B9" s="73">
        <f t="shared" si="6"/>
        <v>8459.7290757402734</v>
      </c>
      <c r="C9" s="119">
        <f t="shared" si="0"/>
        <v>12.010981468771448</v>
      </c>
      <c r="D9" s="73">
        <f t="shared" si="7"/>
        <v>29198.150638554998</v>
      </c>
      <c r="E9" s="119">
        <f t="shared" si="0"/>
        <v>17.512322412293415</v>
      </c>
      <c r="F9" s="73">
        <f t="shared" si="8"/>
        <v>22623.732613979701</v>
      </c>
      <c r="G9" s="119">
        <f t="shared" si="1"/>
        <v>18.468823993685866</v>
      </c>
      <c r="H9" s="73">
        <f t="shared" si="8"/>
        <v>5607.5918444906956</v>
      </c>
      <c r="I9" s="119">
        <f t="shared" si="2"/>
        <v>14.833759590792839</v>
      </c>
      <c r="J9" s="73">
        <f t="shared" si="8"/>
        <v>966.82618008460258</v>
      </c>
      <c r="K9" s="119">
        <f t="shared" si="3"/>
        <v>15.037593984962408</v>
      </c>
      <c r="L9" s="73">
        <f t="shared" si="4"/>
        <v>37657.879714295275</v>
      </c>
      <c r="M9" s="69">
        <f t="shared" si="5"/>
        <v>15.87851610273135</v>
      </c>
    </row>
    <row r="10" spans="1:25" ht="20.100000000000001" customHeight="1" thickBot="1" x14ac:dyDescent="0.2">
      <c r="A10" s="32" t="s">
        <v>8</v>
      </c>
      <c r="B10" s="75">
        <f t="shared" si="6"/>
        <v>16145.997207412862</v>
      </c>
      <c r="C10" s="120">
        <f t="shared" si="0"/>
        <v>22.923816060398071</v>
      </c>
      <c r="D10" s="75">
        <f t="shared" si="7"/>
        <v>52353.637651581237</v>
      </c>
      <c r="E10" s="120">
        <f t="shared" si="0"/>
        <v>31.400405914757901</v>
      </c>
      <c r="F10" s="75">
        <f t="shared" si="8"/>
        <v>34080.622847982246</v>
      </c>
      <c r="G10" s="120">
        <f t="shared" si="1"/>
        <v>27.821625887924228</v>
      </c>
      <c r="H10" s="75">
        <f t="shared" si="8"/>
        <v>15034.147100315571</v>
      </c>
      <c r="I10" s="120">
        <f t="shared" si="2"/>
        <v>39.769820971867006</v>
      </c>
      <c r="J10" s="75">
        <f t="shared" si="8"/>
        <v>3238.8677032834185</v>
      </c>
      <c r="K10" s="120">
        <f t="shared" si="3"/>
        <v>50.375939849624061</v>
      </c>
      <c r="L10" s="75">
        <f t="shared" si="4"/>
        <v>68499.634858994104</v>
      </c>
      <c r="M10" s="111">
        <f t="shared" si="5"/>
        <v>28.883000407664088</v>
      </c>
    </row>
    <row r="11" spans="1:25" ht="20.100000000000001" customHeight="1" thickTop="1" x14ac:dyDescent="0.15">
      <c r="A11" s="10" t="s">
        <v>12</v>
      </c>
      <c r="B11" s="74">
        <f>IF(SUM(B6:B10)&gt;0,SUM(B6:B10),"")</f>
        <v>70433.287219163307</v>
      </c>
      <c r="C11" s="121">
        <f>IF(ISNUMBER(B11),B11/B$11*100,"")</f>
        <v>100</v>
      </c>
      <c r="D11" s="74">
        <f t="shared" si="7"/>
        <v>166729.17475558975</v>
      </c>
      <c r="E11" s="121">
        <f>IF(ISNUMBER(D11),D11/D$11*100,"")</f>
        <v>100</v>
      </c>
      <c r="F11" s="74">
        <f>IF(SUM(F6:F10)&gt;0,SUM(F6:F10),"")</f>
        <v>122496.87701671917</v>
      </c>
      <c r="G11" s="121">
        <f>IF(ISNUMBER(F11),F11/F$11*100,"")</f>
        <v>100</v>
      </c>
      <c r="H11" s="74">
        <f>IF(SUM(H6:H10)&gt;0,SUM(H6:H10),"")</f>
        <v>37802.903641307967</v>
      </c>
      <c r="I11" s="121">
        <f>IF(ISNUMBER(H11),H11/H$11*100,"")</f>
        <v>100</v>
      </c>
      <c r="J11" s="74">
        <f>IF(SUM(J6:J10)&gt;0,SUM(J6:J10),"")</f>
        <v>6429.3940975626065</v>
      </c>
      <c r="K11" s="121">
        <f>IF(ISNUMBER(J11),J11/J$11*100,"")</f>
        <v>100</v>
      </c>
      <c r="L11" s="74">
        <f>IF(SUM(L6:L10)&gt;0,SUM(L6:L10),"")</f>
        <v>237162.46197475304</v>
      </c>
      <c r="M11" s="112">
        <f>IF(ISNUMBER(L11),L11/L$11*100,"")</f>
        <v>100</v>
      </c>
    </row>
    <row r="12" spans="1:25" ht="20.100000000000001" customHeight="1" x14ac:dyDescent="0.15">
      <c r="F12" s="16" t="s">
        <v>23</v>
      </c>
      <c r="G12" s="17" t="s">
        <v>27</v>
      </c>
      <c r="H12" s="17"/>
      <c r="I12" s="12"/>
      <c r="J12" s="2"/>
      <c r="K12" s="2"/>
    </row>
    <row r="13" spans="1:25" ht="20.100000000000001" customHeight="1" x14ac:dyDescent="0.15">
      <c r="F13" s="12"/>
      <c r="G13" s="2"/>
      <c r="I13" s="12"/>
      <c r="J13" s="2"/>
      <c r="K13" s="2"/>
    </row>
    <row r="14" spans="1:25" ht="20.100000000000001" customHeight="1" x14ac:dyDescent="0.15"/>
    <row r="15" spans="1:25" ht="20.100000000000001" customHeight="1" x14ac:dyDescent="0.15">
      <c r="A15" s="2" t="s">
        <v>110</v>
      </c>
      <c r="B15" s="14"/>
      <c r="C15" s="14"/>
      <c r="D15" s="14"/>
      <c r="E15" s="14"/>
      <c r="F15" s="14"/>
      <c r="G15" s="15"/>
      <c r="J15" s="14"/>
      <c r="O15" s="15"/>
    </row>
    <row r="16" spans="1:25" ht="30" customHeight="1" x14ac:dyDescent="0.15">
      <c r="A16" s="62" t="s">
        <v>108</v>
      </c>
      <c r="B16" s="196" t="s">
        <v>111</v>
      </c>
      <c r="C16" s="197"/>
      <c r="D16" s="197"/>
      <c r="E16" s="197"/>
      <c r="F16" s="197"/>
      <c r="G16" s="197"/>
      <c r="H16" s="197"/>
      <c r="I16" s="198"/>
      <c r="J16" s="196" t="s">
        <v>112</v>
      </c>
      <c r="K16" s="197"/>
      <c r="L16" s="197"/>
      <c r="M16" s="197"/>
      <c r="N16" s="197"/>
      <c r="O16" s="197"/>
      <c r="P16" s="197"/>
      <c r="Q16" s="198"/>
      <c r="R16" s="196" t="s">
        <v>113</v>
      </c>
      <c r="S16" s="197"/>
      <c r="T16" s="197"/>
      <c r="U16" s="197"/>
      <c r="V16" s="197"/>
      <c r="W16" s="197"/>
      <c r="X16" s="197"/>
      <c r="Y16" s="198"/>
    </row>
    <row r="17" spans="1:25" s="5" customFormat="1" ht="20.100000000000001" customHeight="1" x14ac:dyDescent="0.15">
      <c r="A17" s="63" t="s">
        <v>38</v>
      </c>
      <c r="B17" s="202" t="s">
        <v>5</v>
      </c>
      <c r="C17" s="203"/>
      <c r="D17" s="202" t="s">
        <v>7</v>
      </c>
      <c r="E17" s="203"/>
      <c r="F17" s="202" t="s">
        <v>29</v>
      </c>
      <c r="G17" s="203"/>
      <c r="H17" s="200" t="s">
        <v>16</v>
      </c>
      <c r="I17" s="201"/>
      <c r="J17" s="202" t="s">
        <v>5</v>
      </c>
      <c r="K17" s="203"/>
      <c r="L17" s="202" t="s">
        <v>7</v>
      </c>
      <c r="M17" s="203"/>
      <c r="N17" s="202" t="s">
        <v>29</v>
      </c>
      <c r="O17" s="203"/>
      <c r="P17" s="200" t="s">
        <v>16</v>
      </c>
      <c r="Q17" s="201"/>
      <c r="R17" s="202" t="s">
        <v>5</v>
      </c>
      <c r="S17" s="203"/>
      <c r="T17" s="202" t="s">
        <v>7</v>
      </c>
      <c r="U17" s="203"/>
      <c r="V17" s="202" t="s">
        <v>29</v>
      </c>
      <c r="W17" s="203"/>
      <c r="X17" s="200" t="s">
        <v>16</v>
      </c>
      <c r="Y17" s="201"/>
    </row>
    <row r="18" spans="1:25" ht="20.100000000000001" customHeight="1" x14ac:dyDescent="0.15">
      <c r="A18" s="6" t="s">
        <v>6</v>
      </c>
      <c r="B18" s="110">
        <v>7976.3159856979719</v>
      </c>
      <c r="C18" s="124">
        <f>IF(ISNUMBER(B18),B18/B$23*100,"")</f>
        <v>41.878172588832491</v>
      </c>
      <c r="D18" s="110">
        <v>290.04785402538079</v>
      </c>
      <c r="E18" s="124">
        <f t="shared" ref="E18:E22" si="9">IF(ISNUMBER(D18),D18/D$23*100,"")</f>
        <v>66.666666666666657</v>
      </c>
      <c r="F18" s="110"/>
      <c r="G18" s="124" t="str">
        <f t="shared" ref="G18:G22" si="10">IF(ISNUMBER(F18),F18/F$23*100,"")</f>
        <v/>
      </c>
      <c r="H18" s="110">
        <f t="shared" ref="H18:H22" si="11">IF(ISNUMBER(B18),B18,0)+IF(ISNUMBER(D18),D18,0)+IF(ISNUMBER(F18),F18,0)</f>
        <v>8266.3638397233535</v>
      </c>
      <c r="I18" s="70">
        <f>IF(ISNUMBER(H18),H18/H$23*100,"")</f>
        <v>42.222222222222229</v>
      </c>
      <c r="J18" s="110">
        <v>3093.8437762707285</v>
      </c>
      <c r="K18" s="124">
        <f t="shared" ref="K18:K22" si="12">IF(ISNUMBER(J18),J18/J$23*100,"")</f>
        <v>23.616236162361623</v>
      </c>
      <c r="L18" s="110">
        <v>96.682618008460267</v>
      </c>
      <c r="M18" s="124">
        <f t="shared" ref="M18" si="13">IF(ISNUMBER(L18),L18/L$23*100,"")</f>
        <v>20</v>
      </c>
      <c r="N18" s="110"/>
      <c r="O18" s="124" t="str">
        <f t="shared" ref="O18:W22" si="14">IF(ISNUMBER(N18),N18/N$23*100,"")</f>
        <v/>
      </c>
      <c r="P18" s="110">
        <f t="shared" ref="P18:P22" si="15">IF(ISNUMBER(J18),J18,0)+IF(ISNUMBER(L18),L18,0)+IF(ISNUMBER(N18),N18,0)</f>
        <v>3190.5263942791889</v>
      </c>
      <c r="Q18" s="70">
        <f t="shared" ref="Q18:Q22" si="16">IF(ISNUMBER(P18),P18/P$23*100,"")</f>
        <v>23.32155477031802</v>
      </c>
      <c r="R18" s="110">
        <v>2417.0654502115067</v>
      </c>
      <c r="S18" s="124">
        <f t="shared" ref="S18:S22" si="17">IF(ISNUMBER(R18),R18/R$23*100,"")</f>
        <v>20</v>
      </c>
      <c r="T18" s="110">
        <v>48.341309004230133</v>
      </c>
      <c r="U18" s="124">
        <f t="shared" ref="U18" si="18">IF(ISNUMBER(T18),T18/T$23*100,"")</f>
        <v>7.1428571428571423</v>
      </c>
      <c r="V18" s="110"/>
      <c r="W18" s="124" t="str">
        <f t="shared" si="14"/>
        <v/>
      </c>
      <c r="X18" s="110">
        <f t="shared" ref="X18:X22" si="19">IF(ISNUMBER(R18),R18,0)+IF(ISNUMBER(T18),T18,0)+IF(ISNUMBER(V18),V18,0)</f>
        <v>2465.4067592157367</v>
      </c>
      <c r="Y18" s="70">
        <f t="shared" ref="Y18:Y22" si="20">IF(ISNUMBER(X18),X18/X$23*100,"")</f>
        <v>19.318181818181817</v>
      </c>
    </row>
    <row r="19" spans="1:25" ht="20.100000000000001" customHeight="1" x14ac:dyDescent="0.15">
      <c r="A19" s="7" t="s">
        <v>91</v>
      </c>
      <c r="B19" s="73">
        <v>1691.9458151480546</v>
      </c>
      <c r="C19" s="119">
        <f t="shared" ref="C19" si="21">IF(ISNUMBER(B19),B19/B$23*100,"")</f>
        <v>8.8832487309644677</v>
      </c>
      <c r="D19" s="73"/>
      <c r="E19" s="119" t="str">
        <f t="shared" si="9"/>
        <v/>
      </c>
      <c r="F19" s="73"/>
      <c r="G19" s="119" t="str">
        <f t="shared" si="10"/>
        <v/>
      </c>
      <c r="H19" s="73">
        <f t="shared" si="11"/>
        <v>1691.9458151480546</v>
      </c>
      <c r="I19" s="69">
        <f t="shared" ref="I19:I22" si="22">IF(ISNUMBER(H19),H19/H$23*100,"")</f>
        <v>8.6419753086419764</v>
      </c>
      <c r="J19" s="73">
        <v>3963.9873383468707</v>
      </c>
      <c r="K19" s="119">
        <f t="shared" si="12"/>
        <v>30.258302583025827</v>
      </c>
      <c r="L19" s="73">
        <v>193.36523601692053</v>
      </c>
      <c r="M19" s="119">
        <f t="shared" ref="M19" si="23">IF(ISNUMBER(L19),L19/L$23*100,"")</f>
        <v>40</v>
      </c>
      <c r="N19" s="73"/>
      <c r="O19" s="119" t="str">
        <f t="shared" si="14"/>
        <v/>
      </c>
      <c r="P19" s="73">
        <f t="shared" si="15"/>
        <v>4157.3525743637911</v>
      </c>
      <c r="Q19" s="69">
        <f t="shared" si="16"/>
        <v>30.388692579505296</v>
      </c>
      <c r="R19" s="73">
        <v>3577.2568663130301</v>
      </c>
      <c r="S19" s="119">
        <f t="shared" si="17"/>
        <v>29.600000000000005</v>
      </c>
      <c r="T19" s="73">
        <v>145.02392701269039</v>
      </c>
      <c r="U19" s="119">
        <f t="shared" ref="U19" si="24">IF(ISNUMBER(T19),T19/T$23*100,"")</f>
        <v>21.428571428571427</v>
      </c>
      <c r="V19" s="73"/>
      <c r="W19" s="119" t="str">
        <f t="shared" si="14"/>
        <v/>
      </c>
      <c r="X19" s="73">
        <f t="shared" si="19"/>
        <v>3722.2807933257204</v>
      </c>
      <c r="Y19" s="69">
        <f t="shared" si="20"/>
        <v>29.166666666666668</v>
      </c>
    </row>
    <row r="20" spans="1:25" ht="20.100000000000001" customHeight="1" x14ac:dyDescent="0.15">
      <c r="A20" s="7" t="s">
        <v>92</v>
      </c>
      <c r="B20" s="73">
        <v>1160.1914161015231</v>
      </c>
      <c r="C20" s="119">
        <f t="shared" ref="C20" si="25">IF(ISNUMBER(B20),B20/B$23*100,"")</f>
        <v>6.091370558375635</v>
      </c>
      <c r="D20" s="73">
        <v>48.341309004230133</v>
      </c>
      <c r="E20" s="119">
        <f t="shared" si="9"/>
        <v>11.111111111111111</v>
      </c>
      <c r="F20" s="73"/>
      <c r="G20" s="119" t="str">
        <f t="shared" si="10"/>
        <v/>
      </c>
      <c r="H20" s="73">
        <f t="shared" si="11"/>
        <v>1208.5327251057533</v>
      </c>
      <c r="I20" s="69">
        <f t="shared" si="22"/>
        <v>6.1728395061728403</v>
      </c>
      <c r="J20" s="73">
        <v>1740.2871241522848</v>
      </c>
      <c r="K20" s="119">
        <f t="shared" si="12"/>
        <v>13.284132841328415</v>
      </c>
      <c r="L20" s="73"/>
      <c r="M20" s="119" t="str">
        <f t="shared" ref="M20" si="26">IF(ISNUMBER(L20),L20/L$23*100,"")</f>
        <v/>
      </c>
      <c r="N20" s="73"/>
      <c r="O20" s="119" t="str">
        <f t="shared" si="14"/>
        <v/>
      </c>
      <c r="P20" s="73">
        <f t="shared" si="15"/>
        <v>1740.2871241522848</v>
      </c>
      <c r="Q20" s="69">
        <f t="shared" si="16"/>
        <v>12.7208480565371</v>
      </c>
      <c r="R20" s="73">
        <v>1643.6045061438244</v>
      </c>
      <c r="S20" s="119">
        <f t="shared" si="17"/>
        <v>13.599999999999998</v>
      </c>
      <c r="T20" s="73">
        <v>241.70654502115067</v>
      </c>
      <c r="U20" s="119">
        <f t="shared" ref="U20" si="27">IF(ISNUMBER(T20),T20/T$23*100,"")</f>
        <v>35.714285714285715</v>
      </c>
      <c r="V20" s="73"/>
      <c r="W20" s="119" t="str">
        <f t="shared" si="14"/>
        <v/>
      </c>
      <c r="X20" s="73">
        <f t="shared" si="19"/>
        <v>1885.3110511649752</v>
      </c>
      <c r="Y20" s="69">
        <f t="shared" si="20"/>
        <v>14.77272727272727</v>
      </c>
    </row>
    <row r="21" spans="1:25" ht="20.100000000000001" customHeight="1" x14ac:dyDescent="0.15">
      <c r="A21" s="7" t="s">
        <v>93</v>
      </c>
      <c r="B21" s="73">
        <v>1788.628433156515</v>
      </c>
      <c r="C21" s="119">
        <f t="shared" ref="C21" si="28">IF(ISNUMBER(B21),B21/B$23*100,"")</f>
        <v>9.3908629441624392</v>
      </c>
      <c r="D21" s="73"/>
      <c r="E21" s="119" t="str">
        <f t="shared" si="9"/>
        <v/>
      </c>
      <c r="F21" s="73"/>
      <c r="G21" s="119" t="str">
        <f t="shared" si="10"/>
        <v/>
      </c>
      <c r="H21" s="73">
        <f t="shared" si="11"/>
        <v>1788.628433156515</v>
      </c>
      <c r="I21" s="69">
        <f t="shared" si="22"/>
        <v>9.135802469135804</v>
      </c>
      <c r="J21" s="73">
        <v>1546.9218881353643</v>
      </c>
      <c r="K21" s="119">
        <f t="shared" si="12"/>
        <v>11.808118081180812</v>
      </c>
      <c r="L21" s="73"/>
      <c r="M21" s="119" t="str">
        <f t="shared" ref="M21" si="29">IF(ISNUMBER(L21),L21/L$23*100,"")</f>
        <v/>
      </c>
      <c r="N21" s="73"/>
      <c r="O21" s="119" t="str">
        <f t="shared" si="14"/>
        <v/>
      </c>
      <c r="P21" s="73">
        <f t="shared" si="15"/>
        <v>1546.9218881353643</v>
      </c>
      <c r="Q21" s="69">
        <f t="shared" si="16"/>
        <v>11.307420494699647</v>
      </c>
      <c r="R21" s="73">
        <v>2223.7002141945864</v>
      </c>
      <c r="S21" s="119">
        <f t="shared" si="17"/>
        <v>18.400000000000002</v>
      </c>
      <c r="T21" s="73">
        <v>48.341309004230133</v>
      </c>
      <c r="U21" s="119">
        <f t="shared" ref="U21" si="30">IF(ISNUMBER(T21),T21/T$23*100,"")</f>
        <v>7.1428571428571423</v>
      </c>
      <c r="V21" s="73"/>
      <c r="W21" s="119" t="str">
        <f t="shared" si="14"/>
        <v/>
      </c>
      <c r="X21" s="73">
        <f t="shared" si="19"/>
        <v>2272.0415231988163</v>
      </c>
      <c r="Y21" s="69">
        <f t="shared" si="20"/>
        <v>17.803030303030305</v>
      </c>
    </row>
    <row r="22" spans="1:25" ht="20.100000000000001" customHeight="1" thickBot="1" x14ac:dyDescent="0.2">
      <c r="A22" s="32" t="s">
        <v>8</v>
      </c>
      <c r="B22" s="75">
        <v>6429.3940975626074</v>
      </c>
      <c r="C22" s="120">
        <f t="shared" ref="C22" si="31">IF(ISNUMBER(B22),B22/B$23*100,"")</f>
        <v>33.756345177664976</v>
      </c>
      <c r="D22" s="75">
        <v>96.682618008460267</v>
      </c>
      <c r="E22" s="120">
        <f t="shared" si="9"/>
        <v>22.222222222222221</v>
      </c>
      <c r="F22" s="75">
        <v>96.682618008460267</v>
      </c>
      <c r="G22" s="120">
        <f t="shared" si="10"/>
        <v>100</v>
      </c>
      <c r="H22" s="75">
        <f t="shared" si="11"/>
        <v>6622.7593335795273</v>
      </c>
      <c r="I22" s="111">
        <f t="shared" si="22"/>
        <v>33.827160493827158</v>
      </c>
      <c r="J22" s="75">
        <v>2755.4546132411174</v>
      </c>
      <c r="K22" s="120">
        <f t="shared" si="12"/>
        <v>21.033210332103319</v>
      </c>
      <c r="L22" s="75">
        <v>193.36523601692053</v>
      </c>
      <c r="M22" s="120">
        <f t="shared" ref="M22" si="32">IF(ISNUMBER(L22),L22/L$23*100,"")</f>
        <v>40</v>
      </c>
      <c r="N22" s="75">
        <v>96.682618008460267</v>
      </c>
      <c r="O22" s="120">
        <f t="shared" si="14"/>
        <v>100</v>
      </c>
      <c r="P22" s="75">
        <f t="shared" si="15"/>
        <v>3045.5024672664981</v>
      </c>
      <c r="Q22" s="111">
        <f t="shared" si="16"/>
        <v>22.261484098939928</v>
      </c>
      <c r="R22" s="75">
        <v>2223.7002141945864</v>
      </c>
      <c r="S22" s="120">
        <f t="shared" si="17"/>
        <v>18.400000000000002</v>
      </c>
      <c r="T22" s="75">
        <v>193.36523601692053</v>
      </c>
      <c r="U22" s="120">
        <f t="shared" ref="U22" si="33">IF(ISNUMBER(T22),T22/T$23*100,"")</f>
        <v>28.571428571428569</v>
      </c>
      <c r="V22" s="75"/>
      <c r="W22" s="120" t="str">
        <f t="shared" si="14"/>
        <v/>
      </c>
      <c r="X22" s="75">
        <f t="shared" si="19"/>
        <v>2417.0654502115067</v>
      </c>
      <c r="Y22" s="111">
        <f t="shared" si="20"/>
        <v>18.939393939393938</v>
      </c>
    </row>
    <row r="23" spans="1:25" ht="20.100000000000001" customHeight="1" thickTop="1" x14ac:dyDescent="0.15">
      <c r="A23" s="10" t="s">
        <v>117</v>
      </c>
      <c r="B23" s="74">
        <f>IF(SUM(B18:B22)&gt;0,SUM(B18:B22),"")</f>
        <v>19046.475747666671</v>
      </c>
      <c r="C23" s="121">
        <f>IF(ISNUMBER(B23),B23/B$23*100,"")</f>
        <v>100</v>
      </c>
      <c r="D23" s="74">
        <f>IF(SUM(D18:D22)&gt;0,SUM(D18:D22),"")</f>
        <v>435.07178103807121</v>
      </c>
      <c r="E23" s="121">
        <f t="shared" ref="E23" si="34">IF(ISNUMBER(D23),D23/D$23*100,"")</f>
        <v>100</v>
      </c>
      <c r="F23" s="74">
        <f>IF(SUM(F18:F22)&gt;0,SUM(F18:F22),"")</f>
        <v>96.682618008460267</v>
      </c>
      <c r="G23" s="121">
        <f t="shared" ref="G23:I23" si="35">IF(ISNUMBER(F23),F23/F$23*100,"")</f>
        <v>100</v>
      </c>
      <c r="H23" s="74">
        <f>IF(SUM(H18:H22)&gt;0,SUM(H18:H22),"")</f>
        <v>19578.230146713202</v>
      </c>
      <c r="I23" s="112">
        <f t="shared" si="35"/>
        <v>100</v>
      </c>
      <c r="J23" s="74">
        <f>IF(SUM(J18:J22)&gt;0,SUM(J18:J22),"")</f>
        <v>13100.494740146367</v>
      </c>
      <c r="K23" s="121">
        <f t="shared" ref="K23:O23" si="36">IF(ISNUMBER(J23),J23/J$23*100,"")</f>
        <v>100</v>
      </c>
      <c r="L23" s="74">
        <f>IF(SUM(L18:L22)&gt;0,SUM(L18:L22),"")</f>
        <v>483.41309004230129</v>
      </c>
      <c r="M23" s="121">
        <f t="shared" si="36"/>
        <v>100</v>
      </c>
      <c r="N23" s="74">
        <f>IF(SUM(N18:N22)&gt;0,SUM(N18:N22),"")</f>
        <v>96.682618008460267</v>
      </c>
      <c r="O23" s="121">
        <f t="shared" si="36"/>
        <v>100</v>
      </c>
      <c r="P23" s="74">
        <f>IF(SUM(P18:P22)&gt;0,SUM(P18:P22),"")</f>
        <v>13680.590448197128</v>
      </c>
      <c r="Q23" s="112">
        <f t="shared" ref="Q23" si="37">IF(ISNUMBER(P23),P23/P$23*100,"")</f>
        <v>100</v>
      </c>
      <c r="R23" s="74">
        <f>IF(SUM(R18:R22)&gt;0,SUM(R18:R22),"")</f>
        <v>12085.327251057533</v>
      </c>
      <c r="S23" s="121">
        <f t="shared" ref="S23" si="38">IF(ISNUMBER(R23),R23/R$23*100,"")</f>
        <v>100</v>
      </c>
      <c r="T23" s="74">
        <f>IF(SUM(T18:T22)&gt;0,SUM(T18:T22),"")</f>
        <v>676.77832605922185</v>
      </c>
      <c r="U23" s="121">
        <f t="shared" ref="U23" si="39">IF(ISNUMBER(T23),T23/T$23*100,"")</f>
        <v>100</v>
      </c>
      <c r="V23" s="74" t="str">
        <f>IF(SUM(V18:V22)&gt;0,SUM(V18:V22),"")</f>
        <v/>
      </c>
      <c r="W23" s="121" t="str">
        <f t="shared" ref="W23" si="40">IF(ISNUMBER(V23),V23/V$23*100,"")</f>
        <v/>
      </c>
      <c r="X23" s="74">
        <f>IF(SUM(X18:X22)&gt;0,SUM(X18:X22),"")</f>
        <v>12762.105577116756</v>
      </c>
      <c r="Y23" s="112">
        <f t="shared" ref="Y23" si="41">IF(ISNUMBER(X23),X23/X$23*100,"")</f>
        <v>100</v>
      </c>
    </row>
    <row r="24" spans="1:25" ht="20.100000000000001" customHeight="1" x14ac:dyDescent="0.15"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  <row r="25" spans="1:25" ht="30" customHeight="1" x14ac:dyDescent="0.15">
      <c r="A25" s="62" t="s">
        <v>108</v>
      </c>
      <c r="B25" s="196" t="s">
        <v>114</v>
      </c>
      <c r="C25" s="197"/>
      <c r="D25" s="197"/>
      <c r="E25" s="197"/>
      <c r="F25" s="197"/>
      <c r="G25" s="197"/>
      <c r="H25" s="197"/>
      <c r="I25" s="198"/>
      <c r="J25" s="196" t="s">
        <v>115</v>
      </c>
      <c r="K25" s="197"/>
      <c r="L25" s="197"/>
      <c r="M25" s="197"/>
      <c r="N25" s="197"/>
      <c r="O25" s="197"/>
      <c r="P25" s="197"/>
      <c r="Q25" s="198"/>
      <c r="R25" s="196" t="s">
        <v>116</v>
      </c>
      <c r="S25" s="197"/>
      <c r="T25" s="197"/>
      <c r="U25" s="197"/>
      <c r="V25" s="197"/>
      <c r="W25" s="197"/>
      <c r="X25" s="197"/>
      <c r="Y25" s="198"/>
    </row>
    <row r="26" spans="1:25" s="5" customFormat="1" ht="20.100000000000001" customHeight="1" x14ac:dyDescent="0.15">
      <c r="A26" s="63" t="s">
        <v>38</v>
      </c>
      <c r="B26" s="202" t="s">
        <v>5</v>
      </c>
      <c r="C26" s="203"/>
      <c r="D26" s="202" t="s">
        <v>7</v>
      </c>
      <c r="E26" s="203"/>
      <c r="F26" s="202" t="s">
        <v>29</v>
      </c>
      <c r="G26" s="203"/>
      <c r="H26" s="200" t="s">
        <v>16</v>
      </c>
      <c r="I26" s="201"/>
      <c r="J26" s="202" t="s">
        <v>5</v>
      </c>
      <c r="K26" s="203"/>
      <c r="L26" s="202" t="s">
        <v>7</v>
      </c>
      <c r="M26" s="203"/>
      <c r="N26" s="202" t="s">
        <v>29</v>
      </c>
      <c r="O26" s="203"/>
      <c r="P26" s="200" t="s">
        <v>16</v>
      </c>
      <c r="Q26" s="201"/>
      <c r="R26" s="202" t="s">
        <v>5</v>
      </c>
      <c r="S26" s="203"/>
      <c r="T26" s="202" t="s">
        <v>7</v>
      </c>
      <c r="U26" s="203"/>
      <c r="V26" s="202" t="s">
        <v>29</v>
      </c>
      <c r="W26" s="203"/>
      <c r="X26" s="200" t="s">
        <v>16</v>
      </c>
      <c r="Y26" s="201"/>
    </row>
    <row r="27" spans="1:25" ht="20.100000000000001" customHeight="1" x14ac:dyDescent="0.15">
      <c r="A27" s="6" t="s">
        <v>6</v>
      </c>
      <c r="B27" s="110">
        <v>1788.628433156515</v>
      </c>
      <c r="C27" s="124">
        <f t="shared" ref="C27:E31" si="42">IF(ISNUMBER(B27),B27/B$32*100,"")</f>
        <v>16.444444444444443</v>
      </c>
      <c r="D27" s="110"/>
      <c r="E27" s="124" t="str">
        <f t="shared" si="42"/>
        <v/>
      </c>
      <c r="F27" s="110"/>
      <c r="G27" s="124" t="str">
        <f t="shared" ref="G27:G31" si="43">IF(ISNUMBER(F27),F27/F$32*100,"")</f>
        <v/>
      </c>
      <c r="H27" s="110">
        <f t="shared" ref="H27:H31" si="44">IF(ISNUMBER(B27),B27,0)+IF(ISNUMBER(D27),D27,0)+IF(ISNUMBER(F27),F27,0)</f>
        <v>1788.628433156515</v>
      </c>
      <c r="I27" s="70">
        <f t="shared" ref="I27:I31" si="45">IF(ISNUMBER(H27),H27/H$32*100,"")</f>
        <v>14.919354838709678</v>
      </c>
      <c r="J27" s="110">
        <v>628.43701705499177</v>
      </c>
      <c r="K27" s="124">
        <f t="shared" ref="K27:K31" si="46">IF(ISNUMBER(J27),J27/J$32*100,"")</f>
        <v>5.3941908713692959</v>
      </c>
      <c r="L27" s="110">
        <v>48.341309004230133</v>
      </c>
      <c r="M27" s="124">
        <f t="shared" ref="M27:M31" si="47">IF(ISNUMBER(L27),L27/L$32*100,"")</f>
        <v>6.25</v>
      </c>
      <c r="N27" s="110"/>
      <c r="O27" s="124" t="str">
        <f t="shared" ref="O27:O31" si="48">IF(ISNUMBER(N27),N27/N$32*100,"")</f>
        <v/>
      </c>
      <c r="P27" s="110">
        <f t="shared" ref="P27:P31" si="49">IF(ISNUMBER(J27),J27,0)+IF(ISNUMBER(L27),L27,0)+IF(ISNUMBER(N27),N27,0)</f>
        <v>676.77832605922185</v>
      </c>
      <c r="Q27" s="70">
        <f t="shared" ref="Q27:Q31" si="50">IF(ISNUMBER(P27),P27/P$32*100,"")</f>
        <v>5.4474708171206228</v>
      </c>
      <c r="R27" s="110">
        <v>918.4848710803725</v>
      </c>
      <c r="S27" s="124">
        <f t="shared" ref="S27:S31" si="51">IF(ISNUMBER(R27),R27/R$32*100,"")</f>
        <v>8.7962962962962958</v>
      </c>
      <c r="T27" s="110">
        <v>48.341309004230133</v>
      </c>
      <c r="U27" s="124">
        <f t="shared" ref="U27:U31" si="52">IF(ISNUMBER(T27),T27/T$32*100,"")</f>
        <v>6.25</v>
      </c>
      <c r="V27" s="110"/>
      <c r="W27" s="124" t="str">
        <f t="shared" ref="W27:W31" si="53">IF(ISNUMBER(V27),V27/V$32*100,"")</f>
        <v/>
      </c>
      <c r="X27" s="110">
        <f t="shared" ref="X27:X31" si="54">IF(ISNUMBER(R27),R27,0)+IF(ISNUMBER(T27),T27,0)+IF(ISNUMBER(V27),V27,0)</f>
        <v>966.82618008460258</v>
      </c>
      <c r="Y27" s="70">
        <f t="shared" ref="Y27:Y31" si="55">IF(ISNUMBER(X27),X27/X$32*100,"")</f>
        <v>8.6206896551724128</v>
      </c>
    </row>
    <row r="28" spans="1:25" ht="20.100000000000001" customHeight="1" x14ac:dyDescent="0.15">
      <c r="A28" s="7" t="s">
        <v>91</v>
      </c>
      <c r="B28" s="73">
        <v>3722.2807933257204</v>
      </c>
      <c r="C28" s="119">
        <f t="shared" si="42"/>
        <v>34.222222222222214</v>
      </c>
      <c r="D28" s="73">
        <v>531.75439904653149</v>
      </c>
      <c r="E28" s="119">
        <f t="shared" si="42"/>
        <v>55.000000000000007</v>
      </c>
      <c r="F28" s="73">
        <v>96.682618008460267</v>
      </c>
      <c r="G28" s="119">
        <f t="shared" si="43"/>
        <v>66.666666666666671</v>
      </c>
      <c r="H28" s="73">
        <f t="shared" si="44"/>
        <v>4350.7178103807119</v>
      </c>
      <c r="I28" s="69">
        <f t="shared" si="45"/>
        <v>36.29032258064516</v>
      </c>
      <c r="J28" s="73">
        <v>3770.6221023299504</v>
      </c>
      <c r="K28" s="119">
        <f t="shared" si="46"/>
        <v>32.365145228215766</v>
      </c>
      <c r="L28" s="73">
        <v>338.38916302961093</v>
      </c>
      <c r="M28" s="119">
        <f t="shared" si="47"/>
        <v>43.75</v>
      </c>
      <c r="N28" s="73"/>
      <c r="O28" s="119" t="str">
        <f t="shared" si="48"/>
        <v/>
      </c>
      <c r="P28" s="73">
        <f t="shared" si="49"/>
        <v>4109.0112653595615</v>
      </c>
      <c r="Q28" s="69">
        <f t="shared" si="50"/>
        <v>33.07392996108949</v>
      </c>
      <c r="R28" s="73">
        <v>3432.2329393003397</v>
      </c>
      <c r="S28" s="119">
        <f t="shared" si="51"/>
        <v>32.870370370370381</v>
      </c>
      <c r="T28" s="73">
        <v>290.04785402538079</v>
      </c>
      <c r="U28" s="119">
        <f t="shared" si="52"/>
        <v>37.5</v>
      </c>
      <c r="V28" s="73"/>
      <c r="W28" s="119" t="str">
        <f t="shared" si="53"/>
        <v/>
      </c>
      <c r="X28" s="73">
        <f t="shared" si="54"/>
        <v>3722.2807933257204</v>
      </c>
      <c r="Y28" s="69">
        <f t="shared" si="55"/>
        <v>33.189655172413794</v>
      </c>
    </row>
    <row r="29" spans="1:25" ht="20.100000000000001" customHeight="1" x14ac:dyDescent="0.15">
      <c r="A29" s="7" t="s">
        <v>92</v>
      </c>
      <c r="B29" s="73">
        <v>2175.3589051903559</v>
      </c>
      <c r="C29" s="119">
        <f t="shared" si="42"/>
        <v>19.999999999999996</v>
      </c>
      <c r="D29" s="73">
        <v>145.02392701269039</v>
      </c>
      <c r="E29" s="119">
        <f t="shared" si="42"/>
        <v>15</v>
      </c>
      <c r="F29" s="73">
        <v>48.341309004230133</v>
      </c>
      <c r="G29" s="119">
        <f t="shared" si="43"/>
        <v>33.333333333333336</v>
      </c>
      <c r="H29" s="73">
        <f t="shared" si="44"/>
        <v>2368.7241412072763</v>
      </c>
      <c r="I29" s="69">
        <f t="shared" si="45"/>
        <v>19.758064516129032</v>
      </c>
      <c r="J29" s="73">
        <v>3963.9873383468707</v>
      </c>
      <c r="K29" s="119">
        <f t="shared" si="46"/>
        <v>34.024896265560166</v>
      </c>
      <c r="L29" s="73">
        <v>241.70654502115067</v>
      </c>
      <c r="M29" s="119">
        <f t="shared" si="47"/>
        <v>31.25</v>
      </c>
      <c r="N29" s="73"/>
      <c r="O29" s="119" t="str">
        <f t="shared" si="48"/>
        <v/>
      </c>
      <c r="P29" s="73">
        <f t="shared" si="49"/>
        <v>4205.6938833680215</v>
      </c>
      <c r="Q29" s="69">
        <f t="shared" si="50"/>
        <v>33.852140077821005</v>
      </c>
      <c r="R29" s="73">
        <v>2755.4546132411174</v>
      </c>
      <c r="S29" s="119">
        <f t="shared" si="51"/>
        <v>26.388888888888889</v>
      </c>
      <c r="T29" s="73">
        <v>193.36523601692053</v>
      </c>
      <c r="U29" s="119">
        <f t="shared" si="52"/>
        <v>25</v>
      </c>
      <c r="V29" s="73"/>
      <c r="W29" s="119" t="str">
        <f t="shared" si="53"/>
        <v/>
      </c>
      <c r="X29" s="73">
        <f t="shared" si="54"/>
        <v>2948.8198492580377</v>
      </c>
      <c r="Y29" s="69">
        <f t="shared" si="55"/>
        <v>26.293103448275858</v>
      </c>
    </row>
    <row r="30" spans="1:25" ht="20.100000000000001" customHeight="1" x14ac:dyDescent="0.15">
      <c r="A30" s="7" t="s">
        <v>93</v>
      </c>
      <c r="B30" s="73">
        <v>1256.8740341099835</v>
      </c>
      <c r="C30" s="119">
        <f t="shared" si="42"/>
        <v>11.555555555555554</v>
      </c>
      <c r="D30" s="73">
        <v>241.70654502115067</v>
      </c>
      <c r="E30" s="119">
        <f t="shared" si="42"/>
        <v>25.000000000000007</v>
      </c>
      <c r="F30" s="73"/>
      <c r="G30" s="119" t="str">
        <f t="shared" si="43"/>
        <v/>
      </c>
      <c r="H30" s="73">
        <f t="shared" si="44"/>
        <v>1498.5805791311343</v>
      </c>
      <c r="I30" s="69">
        <f t="shared" si="45"/>
        <v>12.500000000000004</v>
      </c>
      <c r="J30" s="73">
        <v>1305.2153431142135</v>
      </c>
      <c r="K30" s="119">
        <f t="shared" si="46"/>
        <v>11.20331950207469</v>
      </c>
      <c r="L30" s="73">
        <v>48.341309004230133</v>
      </c>
      <c r="M30" s="119">
        <f t="shared" si="47"/>
        <v>6.25</v>
      </c>
      <c r="N30" s="73"/>
      <c r="O30" s="119" t="str">
        <f t="shared" si="48"/>
        <v/>
      </c>
      <c r="P30" s="73">
        <f t="shared" si="49"/>
        <v>1353.5566521184437</v>
      </c>
      <c r="Q30" s="69">
        <f t="shared" si="50"/>
        <v>10.894941634241246</v>
      </c>
      <c r="R30" s="73">
        <v>1353.5566521184437</v>
      </c>
      <c r="S30" s="119">
        <f t="shared" si="51"/>
        <v>12.962962962962962</v>
      </c>
      <c r="T30" s="73">
        <v>145.02392701269039</v>
      </c>
      <c r="U30" s="119">
        <f t="shared" si="52"/>
        <v>18.75</v>
      </c>
      <c r="V30" s="73"/>
      <c r="W30" s="119" t="str">
        <f t="shared" si="53"/>
        <v/>
      </c>
      <c r="X30" s="73">
        <f t="shared" si="54"/>
        <v>1498.5805791311341</v>
      </c>
      <c r="Y30" s="69">
        <f t="shared" si="55"/>
        <v>13.36206896551724</v>
      </c>
    </row>
    <row r="31" spans="1:25" ht="20.100000000000001" customHeight="1" thickBot="1" x14ac:dyDescent="0.2">
      <c r="A31" s="32" t="s">
        <v>8</v>
      </c>
      <c r="B31" s="75">
        <v>1933.6523601692054</v>
      </c>
      <c r="C31" s="120">
        <f t="shared" si="42"/>
        <v>17.777777777777775</v>
      </c>
      <c r="D31" s="75">
        <v>48.341309004230133</v>
      </c>
      <c r="E31" s="120">
        <f t="shared" si="42"/>
        <v>5</v>
      </c>
      <c r="F31" s="75"/>
      <c r="G31" s="120" t="str">
        <f t="shared" si="43"/>
        <v/>
      </c>
      <c r="H31" s="75">
        <f t="shared" si="44"/>
        <v>1981.9936691734356</v>
      </c>
      <c r="I31" s="111">
        <f t="shared" si="45"/>
        <v>16.532258064516132</v>
      </c>
      <c r="J31" s="75">
        <v>1981.9936691734354</v>
      </c>
      <c r="K31" s="120">
        <f t="shared" si="46"/>
        <v>17.012448132780083</v>
      </c>
      <c r="L31" s="75">
        <v>96.682618008460267</v>
      </c>
      <c r="M31" s="120">
        <f t="shared" si="47"/>
        <v>12.5</v>
      </c>
      <c r="N31" s="75"/>
      <c r="O31" s="120" t="str">
        <f t="shared" si="48"/>
        <v/>
      </c>
      <c r="P31" s="75">
        <f t="shared" si="49"/>
        <v>2078.6762871818955</v>
      </c>
      <c r="Q31" s="111">
        <f t="shared" si="50"/>
        <v>16.731517509727624</v>
      </c>
      <c r="R31" s="75">
        <v>1981.9936691734354</v>
      </c>
      <c r="S31" s="120">
        <f t="shared" si="51"/>
        <v>18.981481481481481</v>
      </c>
      <c r="T31" s="75">
        <v>96.682618008460267</v>
      </c>
      <c r="U31" s="120">
        <f t="shared" si="52"/>
        <v>12.5</v>
      </c>
      <c r="V31" s="75"/>
      <c r="W31" s="120" t="str">
        <f t="shared" si="53"/>
        <v/>
      </c>
      <c r="X31" s="75">
        <f t="shared" si="54"/>
        <v>2078.6762871818955</v>
      </c>
      <c r="Y31" s="111">
        <f t="shared" si="55"/>
        <v>18.534482758620687</v>
      </c>
    </row>
    <row r="32" spans="1:25" ht="20.100000000000001" customHeight="1" thickTop="1" x14ac:dyDescent="0.15">
      <c r="A32" s="10" t="s">
        <v>150</v>
      </c>
      <c r="B32" s="74">
        <f>IF(SUM(B27:B31)&gt;0,SUM(B27:B31),"")</f>
        <v>10876.794525951782</v>
      </c>
      <c r="C32" s="121">
        <f>IF(ISNUMBER(B32),B32/B$32*100,"")</f>
        <v>100</v>
      </c>
      <c r="D32" s="74">
        <f>IF(SUM(D27:D31)&gt;0,SUM(D27:D31),"")</f>
        <v>966.82618008460258</v>
      </c>
      <c r="E32" s="121">
        <f>IF(ISNUMBER(D32),D32/D$32*100,"")</f>
        <v>100</v>
      </c>
      <c r="F32" s="74">
        <f>IF(SUM(F27:F31)&gt;0,SUM(F27:F31),"")</f>
        <v>145.02392701269039</v>
      </c>
      <c r="G32" s="121">
        <f>IF(ISNUMBER(F32),F32/F$32*100,"")</f>
        <v>100</v>
      </c>
      <c r="H32" s="74">
        <f>IF(SUM(H27:H31)&gt;0,SUM(H27:H31),"")</f>
        <v>11988.644633049073</v>
      </c>
      <c r="I32" s="112">
        <f>IF(ISNUMBER(H32),H32/H$32*100,"")</f>
        <v>100</v>
      </c>
      <c r="J32" s="74">
        <f>IF(SUM(J27:J31)&gt;0,SUM(J27:J31),"")</f>
        <v>11650.255470019461</v>
      </c>
      <c r="K32" s="121">
        <f>IF(ISNUMBER(J32),J32/J$32*100,"")</f>
        <v>100</v>
      </c>
      <c r="L32" s="74">
        <f>IF(SUM(L27:L31)&gt;0,SUM(L27:L31),"")</f>
        <v>773.46094406768214</v>
      </c>
      <c r="M32" s="121">
        <f>IF(ISNUMBER(L32),L32/L$32*100,"")</f>
        <v>100</v>
      </c>
      <c r="N32" s="74" t="str">
        <f>IF(SUM(N27:N31)&gt;0,SUM(N27:N31),"")</f>
        <v/>
      </c>
      <c r="O32" s="121" t="str">
        <f>IF(ISNUMBER(N32),N32/N$32*100,"")</f>
        <v/>
      </c>
      <c r="P32" s="74">
        <f>IF(SUM(P27:P31)&gt;0,SUM(P27:P31),"")</f>
        <v>12423.716414087145</v>
      </c>
      <c r="Q32" s="112">
        <f>IF(ISNUMBER(P32),P32/P$32*100,"")</f>
        <v>100</v>
      </c>
      <c r="R32" s="74">
        <f>IF(SUM(R27:R31)&gt;0,SUM(R27:R31),"")</f>
        <v>10441.722744913708</v>
      </c>
      <c r="S32" s="121">
        <f>IF(ISNUMBER(R32),R32/R$32*100,"")</f>
        <v>100</v>
      </c>
      <c r="T32" s="74">
        <f>IF(SUM(T27:T31)&gt;0,SUM(T27:T31),"")</f>
        <v>773.46094406768214</v>
      </c>
      <c r="U32" s="121">
        <f>IF(ISNUMBER(T32),T32/T$32*100,"")</f>
        <v>100</v>
      </c>
      <c r="V32" s="74" t="str">
        <f>IF(SUM(V27:V31)&gt;0,SUM(V27:V31),"")</f>
        <v/>
      </c>
      <c r="W32" s="121" t="str">
        <f>IF(ISNUMBER(V32),V32/V$32*100,"")</f>
        <v/>
      </c>
      <c r="X32" s="74">
        <f>IF(SUM(X27:X31)&gt;0,SUM(X27:X31),"")</f>
        <v>11215.183688981391</v>
      </c>
      <c r="Y32" s="112">
        <f>IF(ISNUMBER(X32),X32/X$32*100,"")</f>
        <v>100</v>
      </c>
    </row>
    <row r="33" spans="1:26" ht="20.100000000000001" customHeight="1" x14ac:dyDescent="0.15"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</row>
    <row r="34" spans="1:26" ht="30" customHeight="1" x14ac:dyDescent="0.15">
      <c r="A34" s="62" t="s">
        <v>108</v>
      </c>
      <c r="B34" s="196" t="s">
        <v>118</v>
      </c>
      <c r="C34" s="197"/>
      <c r="D34" s="197"/>
      <c r="E34" s="197"/>
      <c r="F34" s="197"/>
      <c r="G34" s="197"/>
      <c r="H34" s="197"/>
      <c r="I34" s="198"/>
      <c r="J34" s="196" t="s">
        <v>119</v>
      </c>
      <c r="K34" s="197"/>
      <c r="L34" s="197"/>
      <c r="M34" s="197"/>
      <c r="N34" s="197"/>
      <c r="O34" s="197"/>
      <c r="P34" s="197"/>
      <c r="Q34" s="198"/>
      <c r="R34" s="196" t="s">
        <v>120</v>
      </c>
      <c r="S34" s="197"/>
      <c r="T34" s="197"/>
      <c r="U34" s="197"/>
      <c r="V34" s="197"/>
      <c r="W34" s="197"/>
      <c r="X34" s="197"/>
      <c r="Y34" s="198"/>
    </row>
    <row r="35" spans="1:26" s="5" customFormat="1" ht="20.100000000000001" customHeight="1" x14ac:dyDescent="0.15">
      <c r="A35" s="63" t="s">
        <v>38</v>
      </c>
      <c r="B35" s="202" t="s">
        <v>5</v>
      </c>
      <c r="C35" s="203"/>
      <c r="D35" s="202" t="s">
        <v>7</v>
      </c>
      <c r="E35" s="203"/>
      <c r="F35" s="202" t="s">
        <v>29</v>
      </c>
      <c r="G35" s="203"/>
      <c r="H35" s="200" t="s">
        <v>16</v>
      </c>
      <c r="I35" s="201"/>
      <c r="J35" s="202" t="s">
        <v>5</v>
      </c>
      <c r="K35" s="203"/>
      <c r="L35" s="202" t="s">
        <v>7</v>
      </c>
      <c r="M35" s="203"/>
      <c r="N35" s="202" t="s">
        <v>29</v>
      </c>
      <c r="O35" s="203"/>
      <c r="P35" s="200" t="s">
        <v>16</v>
      </c>
      <c r="Q35" s="201"/>
      <c r="R35" s="202" t="s">
        <v>5</v>
      </c>
      <c r="S35" s="203"/>
      <c r="T35" s="202" t="s">
        <v>7</v>
      </c>
      <c r="U35" s="203"/>
      <c r="V35" s="202" t="s">
        <v>29</v>
      </c>
      <c r="W35" s="203"/>
      <c r="X35" s="200" t="s">
        <v>16</v>
      </c>
      <c r="Y35" s="201"/>
    </row>
    <row r="36" spans="1:26" ht="20.100000000000001" customHeight="1" x14ac:dyDescent="0.15">
      <c r="A36" s="6" t="s">
        <v>6</v>
      </c>
      <c r="B36" s="110">
        <v>773.46094406768214</v>
      </c>
      <c r="C36" s="124">
        <f t="shared" ref="C36" si="56">IF(ISNUMBER(B36),B36/B$41*100,"")</f>
        <v>6.2745098039215685</v>
      </c>
      <c r="D36" s="110">
        <v>48.341309004230133</v>
      </c>
      <c r="E36" s="124">
        <f t="shared" ref="E36:E40" si="57">IF(ISNUMBER(D36),D36/D$41*100,"")</f>
        <v>3.4482758620689653</v>
      </c>
      <c r="F36" s="110"/>
      <c r="G36" s="124" t="str">
        <f t="shared" ref="G36:G40" si="58">IF(ISNUMBER(F36),F36/F$41*100,"")</f>
        <v/>
      </c>
      <c r="H36" s="110">
        <f t="shared" ref="H36:H40" si="59">IF(ISNUMBER(B36),B36,0)+IF(ISNUMBER(D36),D36,0)+IF(ISNUMBER(F36),F36,0)</f>
        <v>821.80225307191222</v>
      </c>
      <c r="I36" s="70">
        <f t="shared" ref="I36:I40" si="60">IF(ISNUMBER(H36),H36/H$41*100,"")</f>
        <v>5.9027777777777777</v>
      </c>
      <c r="J36" s="110">
        <v>773.46094406768214</v>
      </c>
      <c r="K36" s="124">
        <f t="shared" ref="K36:K40" si="61">IF(ISNUMBER(J36),J36/J$41*100,"")</f>
        <v>7.1428571428571423</v>
      </c>
      <c r="L36" s="110">
        <v>48.341309004230133</v>
      </c>
      <c r="M36" s="124">
        <f t="shared" ref="M36:M40" si="62">IF(ISNUMBER(L36),L36/L$41*100,"")</f>
        <v>2.5641025641025639</v>
      </c>
      <c r="N36" s="110"/>
      <c r="O36" s="124" t="str">
        <f t="shared" ref="O36:O40" si="63">IF(ISNUMBER(N36),N36/N$41*100,"")</f>
        <v/>
      </c>
      <c r="P36" s="110">
        <f t="shared" ref="P36:P40" si="64">IF(ISNUMBER(J36),J36,0)+IF(ISNUMBER(L36),L36,0)+IF(ISNUMBER(N36),N36,0)</f>
        <v>821.80225307191222</v>
      </c>
      <c r="Q36" s="70">
        <f t="shared" ref="Q36:Q40" si="65">IF(ISNUMBER(P36),P36/P$41*100,"")</f>
        <v>6.4393939393939394</v>
      </c>
      <c r="R36" s="110">
        <v>628.43701705499177</v>
      </c>
      <c r="S36" s="124">
        <f t="shared" ref="S36:S40" si="66">IF(ISNUMBER(R36),R36/R$41*100,"")</f>
        <v>4.276315789473685</v>
      </c>
      <c r="T36" s="110">
        <v>96.682618008460267</v>
      </c>
      <c r="U36" s="124">
        <f t="shared" ref="U36:U40" si="67">IF(ISNUMBER(T36),T36/T$41*100,"")</f>
        <v>3.1250000000000009</v>
      </c>
      <c r="V36" s="110"/>
      <c r="W36" s="124" t="str">
        <f t="shared" ref="W36:W40" si="68">IF(ISNUMBER(V36),V36/V$41*100,"")</f>
        <v/>
      </c>
      <c r="X36" s="110">
        <f t="shared" ref="X36:X40" si="69">IF(ISNUMBER(R36),R36,0)+IF(ISNUMBER(T36),T36,0)+IF(ISNUMBER(V36),V36,0)</f>
        <v>725.11963506345205</v>
      </c>
      <c r="Y36" s="70">
        <f t="shared" ref="Y36:Y40" si="70">IF(ISNUMBER(X36),X36/X$41*100,"")</f>
        <v>4.0106951871657754</v>
      </c>
      <c r="Z36" s="72"/>
    </row>
    <row r="37" spans="1:26" ht="20.100000000000001" customHeight="1" x14ac:dyDescent="0.15">
      <c r="A37" s="7" t="s">
        <v>91</v>
      </c>
      <c r="B37" s="73">
        <v>3963.9873383468707</v>
      </c>
      <c r="C37" s="119">
        <f t="shared" ref="C37:C40" si="71">IF(ISNUMBER(B37),B37/B$41*100,"")</f>
        <v>32.156862745098039</v>
      </c>
      <c r="D37" s="73">
        <v>386.73047203384107</v>
      </c>
      <c r="E37" s="119">
        <f t="shared" si="57"/>
        <v>27.586206896551722</v>
      </c>
      <c r="F37" s="73">
        <v>48.341309004230133</v>
      </c>
      <c r="G37" s="119">
        <f t="shared" si="58"/>
        <v>25</v>
      </c>
      <c r="H37" s="73">
        <f t="shared" si="59"/>
        <v>4399.0591193849423</v>
      </c>
      <c r="I37" s="69">
        <f t="shared" si="60"/>
        <v>31.597222222222221</v>
      </c>
      <c r="J37" s="73">
        <v>2803.7959222453478</v>
      </c>
      <c r="K37" s="119">
        <f t="shared" si="61"/>
        <v>25.892857142857146</v>
      </c>
      <c r="L37" s="73">
        <v>821.80225307191222</v>
      </c>
      <c r="M37" s="119">
        <f t="shared" si="62"/>
        <v>43.589743589743584</v>
      </c>
      <c r="N37" s="73">
        <v>48.341309004230133</v>
      </c>
      <c r="O37" s="119">
        <f t="shared" si="63"/>
        <v>100</v>
      </c>
      <c r="P37" s="73">
        <f t="shared" si="64"/>
        <v>3673.93948432149</v>
      </c>
      <c r="Q37" s="69">
        <f t="shared" si="65"/>
        <v>28.787878787878785</v>
      </c>
      <c r="R37" s="73">
        <v>3915.6460293426408</v>
      </c>
      <c r="S37" s="119">
        <f t="shared" si="66"/>
        <v>26.644736842105267</v>
      </c>
      <c r="T37" s="73">
        <v>628.43701705499177</v>
      </c>
      <c r="U37" s="119">
        <f t="shared" si="67"/>
        <v>20.312500000000004</v>
      </c>
      <c r="V37" s="73">
        <v>96.682618008460267</v>
      </c>
      <c r="W37" s="119">
        <f t="shared" si="68"/>
        <v>33.333333333333336</v>
      </c>
      <c r="X37" s="73">
        <f t="shared" si="69"/>
        <v>4640.7656644060926</v>
      </c>
      <c r="Y37" s="69">
        <f t="shared" si="70"/>
        <v>25.668449197860959</v>
      </c>
      <c r="Z37" s="72"/>
    </row>
    <row r="38" spans="1:26" ht="20.100000000000001" customHeight="1" x14ac:dyDescent="0.15">
      <c r="A38" s="7" t="s">
        <v>92</v>
      </c>
      <c r="B38" s="73">
        <v>3722.2807933257204</v>
      </c>
      <c r="C38" s="119">
        <f t="shared" si="71"/>
        <v>30.196078431372548</v>
      </c>
      <c r="D38" s="73">
        <v>483.41309004230135</v>
      </c>
      <c r="E38" s="119">
        <f t="shared" si="57"/>
        <v>34.482758620689658</v>
      </c>
      <c r="F38" s="73">
        <v>48.341309004230133</v>
      </c>
      <c r="G38" s="119">
        <f t="shared" si="58"/>
        <v>25</v>
      </c>
      <c r="H38" s="73">
        <f t="shared" si="59"/>
        <v>4254.0351923722519</v>
      </c>
      <c r="I38" s="69">
        <f t="shared" si="60"/>
        <v>30.555555555555557</v>
      </c>
      <c r="J38" s="73">
        <v>2755.4546132411174</v>
      </c>
      <c r="K38" s="119">
        <f t="shared" si="61"/>
        <v>25.446428571428569</v>
      </c>
      <c r="L38" s="73">
        <v>580.09570805076157</v>
      </c>
      <c r="M38" s="119">
        <f t="shared" si="62"/>
        <v>30.769230769230766</v>
      </c>
      <c r="N38" s="73"/>
      <c r="O38" s="119" t="str">
        <f t="shared" si="63"/>
        <v/>
      </c>
      <c r="P38" s="73">
        <f t="shared" si="64"/>
        <v>3335.5503212918788</v>
      </c>
      <c r="Q38" s="69">
        <f t="shared" si="65"/>
        <v>26.13636363636363</v>
      </c>
      <c r="R38" s="73">
        <v>4399.0591193849423</v>
      </c>
      <c r="S38" s="119">
        <f t="shared" si="66"/>
        <v>29.934210526315795</v>
      </c>
      <c r="T38" s="73">
        <v>918.4848710803725</v>
      </c>
      <c r="U38" s="119">
        <f t="shared" si="67"/>
        <v>29.687500000000007</v>
      </c>
      <c r="V38" s="73">
        <v>48.341309004230133</v>
      </c>
      <c r="W38" s="119">
        <f t="shared" si="68"/>
        <v>16.666666666666668</v>
      </c>
      <c r="X38" s="73">
        <f t="shared" si="69"/>
        <v>5365.8852994695453</v>
      </c>
      <c r="Y38" s="69">
        <f t="shared" si="70"/>
        <v>29.679144385026738</v>
      </c>
      <c r="Z38" s="72"/>
    </row>
    <row r="39" spans="1:26" ht="20.100000000000001" customHeight="1" x14ac:dyDescent="0.15">
      <c r="A39" s="7" t="s">
        <v>93</v>
      </c>
      <c r="B39" s="73">
        <v>2223.7002141945864</v>
      </c>
      <c r="C39" s="119">
        <f t="shared" si="71"/>
        <v>18.03921568627451</v>
      </c>
      <c r="D39" s="73">
        <v>290.04785402538079</v>
      </c>
      <c r="E39" s="119">
        <f t="shared" si="57"/>
        <v>20.689655172413794</v>
      </c>
      <c r="F39" s="73"/>
      <c r="G39" s="119" t="str">
        <f t="shared" si="58"/>
        <v/>
      </c>
      <c r="H39" s="73">
        <f t="shared" si="59"/>
        <v>2513.7480682199671</v>
      </c>
      <c r="I39" s="69">
        <f t="shared" si="60"/>
        <v>18.055555555555554</v>
      </c>
      <c r="J39" s="73">
        <v>2562.0893772241971</v>
      </c>
      <c r="K39" s="119">
        <f t="shared" si="61"/>
        <v>23.660714285714285</v>
      </c>
      <c r="L39" s="73">
        <v>193.36523601692053</v>
      </c>
      <c r="M39" s="119">
        <f t="shared" si="62"/>
        <v>10.256410256410255</v>
      </c>
      <c r="N39" s="73"/>
      <c r="O39" s="119" t="str">
        <f t="shared" si="63"/>
        <v/>
      </c>
      <c r="P39" s="73">
        <f t="shared" si="64"/>
        <v>2755.4546132411174</v>
      </c>
      <c r="Q39" s="69">
        <f t="shared" si="65"/>
        <v>21.59090909090909</v>
      </c>
      <c r="R39" s="73">
        <v>2900.4785402538082</v>
      </c>
      <c r="S39" s="119">
        <f t="shared" si="66"/>
        <v>19.736842105263165</v>
      </c>
      <c r="T39" s="73">
        <v>580.09570805076157</v>
      </c>
      <c r="U39" s="119">
        <f t="shared" si="67"/>
        <v>18.750000000000004</v>
      </c>
      <c r="V39" s="73">
        <v>48.341309004230133</v>
      </c>
      <c r="W39" s="119">
        <f t="shared" si="68"/>
        <v>16.666666666666668</v>
      </c>
      <c r="X39" s="73">
        <f t="shared" si="69"/>
        <v>3528.9155573087996</v>
      </c>
      <c r="Y39" s="69">
        <f t="shared" si="70"/>
        <v>19.518716577540108</v>
      </c>
      <c r="Z39" s="72"/>
    </row>
    <row r="40" spans="1:26" ht="20.100000000000001" customHeight="1" thickBot="1" x14ac:dyDescent="0.2">
      <c r="A40" s="32" t="s">
        <v>8</v>
      </c>
      <c r="B40" s="75">
        <v>1643.6045061438244</v>
      </c>
      <c r="C40" s="120">
        <f t="shared" si="71"/>
        <v>13.33333333333333</v>
      </c>
      <c r="D40" s="75">
        <v>193.36523601692053</v>
      </c>
      <c r="E40" s="120">
        <f t="shared" si="57"/>
        <v>13.793103448275861</v>
      </c>
      <c r="F40" s="75">
        <v>96.682618008460267</v>
      </c>
      <c r="G40" s="120">
        <f t="shared" si="58"/>
        <v>50</v>
      </c>
      <c r="H40" s="75">
        <f t="shared" si="59"/>
        <v>1933.6523601692052</v>
      </c>
      <c r="I40" s="111">
        <f t="shared" si="60"/>
        <v>13.888888888888888</v>
      </c>
      <c r="J40" s="75">
        <v>1933.6523601692054</v>
      </c>
      <c r="K40" s="120">
        <f t="shared" si="61"/>
        <v>17.857142857142858</v>
      </c>
      <c r="L40" s="75">
        <v>241.70654502115067</v>
      </c>
      <c r="M40" s="120">
        <f t="shared" si="62"/>
        <v>12.820512820512823</v>
      </c>
      <c r="N40" s="75"/>
      <c r="O40" s="120" t="str">
        <f t="shared" si="63"/>
        <v/>
      </c>
      <c r="P40" s="75">
        <f t="shared" si="64"/>
        <v>2175.3589051903559</v>
      </c>
      <c r="Q40" s="111">
        <f t="shared" si="65"/>
        <v>17.045454545454543</v>
      </c>
      <c r="R40" s="75">
        <v>2852.1372312495778</v>
      </c>
      <c r="S40" s="120">
        <f t="shared" si="66"/>
        <v>19.407894736842106</v>
      </c>
      <c r="T40" s="75">
        <v>870.14356207614242</v>
      </c>
      <c r="U40" s="120">
        <f t="shared" si="67"/>
        <v>28.125000000000007</v>
      </c>
      <c r="V40" s="75">
        <v>96.682618008460267</v>
      </c>
      <c r="W40" s="120">
        <f t="shared" si="68"/>
        <v>33.333333333333336</v>
      </c>
      <c r="X40" s="75">
        <f t="shared" si="69"/>
        <v>3818.9634113341804</v>
      </c>
      <c r="Y40" s="111">
        <f t="shared" si="70"/>
        <v>21.122994652406415</v>
      </c>
      <c r="Z40" s="72"/>
    </row>
    <row r="41" spans="1:26" ht="20.100000000000001" customHeight="1" thickTop="1" x14ac:dyDescent="0.15">
      <c r="A41" s="10" t="s">
        <v>117</v>
      </c>
      <c r="B41" s="74">
        <f>IF(SUM(B36:B40)&gt;0,SUM(B36:B40),"")</f>
        <v>12327.033796078686</v>
      </c>
      <c r="C41" s="121">
        <f>IF(ISNUMBER(B41),B41/B$41*100,"")</f>
        <v>100</v>
      </c>
      <c r="D41" s="74">
        <f>IF(SUM(D36:D40)&gt;0,SUM(D36:D40),"")</f>
        <v>1401.8979611226739</v>
      </c>
      <c r="E41" s="121">
        <f>IF(ISNUMBER(D41),D41/D$41*100,"")</f>
        <v>100</v>
      </c>
      <c r="F41" s="74">
        <f>IF(SUM(F36:F40)&gt;0,SUM(F36:F40),"")</f>
        <v>193.36523601692053</v>
      </c>
      <c r="G41" s="121">
        <f>IF(ISNUMBER(F41),F41/F$41*100,"")</f>
        <v>100</v>
      </c>
      <c r="H41" s="74">
        <f>IF(SUM(H36:H40)&gt;0,SUM(H36:H40),"")</f>
        <v>13922.296993218279</v>
      </c>
      <c r="I41" s="112">
        <f>IF(ISNUMBER(H41),H41/H$41*100,"")</f>
        <v>100</v>
      </c>
      <c r="J41" s="74">
        <f>IF(SUM(J36:J40)&gt;0,SUM(J36:J40),"")</f>
        <v>10828.45321694755</v>
      </c>
      <c r="K41" s="121">
        <f>IF(ISNUMBER(J41),J41/J$41*100,"")</f>
        <v>100</v>
      </c>
      <c r="L41" s="74">
        <f>IF(SUM(L36:L40)&gt;0,SUM(L36:L40),"")</f>
        <v>1885.3110511649752</v>
      </c>
      <c r="M41" s="121">
        <f>IF(ISNUMBER(L41),L41/L$41*100,"")</f>
        <v>100</v>
      </c>
      <c r="N41" s="74">
        <f>IF(SUM(N36:N40)&gt;0,SUM(N36:N40),"")</f>
        <v>48.341309004230133</v>
      </c>
      <c r="O41" s="121">
        <f>IF(ISNUMBER(N41),N41/N$41*100,"")</f>
        <v>100</v>
      </c>
      <c r="P41" s="74">
        <f>IF(SUM(P36:P40)&gt;0,SUM(P36:P40),"")</f>
        <v>12762.105577116756</v>
      </c>
      <c r="Q41" s="112">
        <f>IF(ISNUMBER(P41),P41/P$41*100,"")</f>
        <v>100</v>
      </c>
      <c r="R41" s="74">
        <f>IF(SUM(R36:R40)&gt;0,SUM(R36:R40),"")</f>
        <v>14695.757937285958</v>
      </c>
      <c r="S41" s="121">
        <f>IF(ISNUMBER(R41),R41/R$41*100,"")</f>
        <v>100</v>
      </c>
      <c r="T41" s="74">
        <f>IF(SUM(T36:T40)&gt;0,SUM(T36:T40),"")</f>
        <v>3093.8437762707281</v>
      </c>
      <c r="U41" s="121">
        <f>IF(ISNUMBER(T41),T41/T$41*100,"")</f>
        <v>100</v>
      </c>
      <c r="V41" s="74">
        <f>IF(SUM(V36:V40)&gt;0,SUM(V36:V40),"")</f>
        <v>290.04785402538079</v>
      </c>
      <c r="W41" s="121">
        <f>IF(ISNUMBER(V41),V41/V$41*100,"")</f>
        <v>100</v>
      </c>
      <c r="X41" s="74">
        <f>IF(SUM(X36:X40)&gt;0,SUM(X36:X40),"")</f>
        <v>18079.64956758207</v>
      </c>
      <c r="Y41" s="112">
        <f>IF(ISNUMBER(X41),X41/X$41*100,"")</f>
        <v>100</v>
      </c>
      <c r="Z41" s="72"/>
    </row>
    <row r="42" spans="1:26" ht="20.100000000000001" customHeight="1" x14ac:dyDescent="0.15"/>
    <row r="43" spans="1:26" ht="30" customHeight="1" x14ac:dyDescent="0.15">
      <c r="A43" s="62" t="s">
        <v>108</v>
      </c>
      <c r="B43" s="196" t="s">
        <v>121</v>
      </c>
      <c r="C43" s="197"/>
      <c r="D43" s="197"/>
      <c r="E43" s="197"/>
      <c r="F43" s="197"/>
      <c r="G43" s="197"/>
      <c r="H43" s="197"/>
      <c r="I43" s="198"/>
      <c r="J43" s="204" t="s">
        <v>151</v>
      </c>
      <c r="K43" s="197"/>
      <c r="L43" s="197"/>
      <c r="M43" s="197"/>
      <c r="N43" s="197"/>
      <c r="O43" s="197"/>
      <c r="P43" s="197"/>
      <c r="Q43" s="198"/>
      <c r="R43" s="196" t="s">
        <v>122</v>
      </c>
      <c r="S43" s="197"/>
      <c r="T43" s="197"/>
      <c r="U43" s="197"/>
      <c r="V43" s="197"/>
      <c r="W43" s="197"/>
      <c r="X43" s="197"/>
      <c r="Y43" s="198"/>
    </row>
    <row r="44" spans="1:26" s="5" customFormat="1" ht="20.100000000000001" customHeight="1" x14ac:dyDescent="0.15">
      <c r="A44" s="63" t="s">
        <v>38</v>
      </c>
      <c r="B44" s="202" t="s">
        <v>5</v>
      </c>
      <c r="C44" s="203"/>
      <c r="D44" s="202" t="s">
        <v>7</v>
      </c>
      <c r="E44" s="203"/>
      <c r="F44" s="202" t="s">
        <v>29</v>
      </c>
      <c r="G44" s="203"/>
      <c r="H44" s="200" t="s">
        <v>16</v>
      </c>
      <c r="I44" s="201"/>
      <c r="J44" s="202" t="s">
        <v>5</v>
      </c>
      <c r="K44" s="203"/>
      <c r="L44" s="202" t="s">
        <v>7</v>
      </c>
      <c r="M44" s="203"/>
      <c r="N44" s="202" t="s">
        <v>29</v>
      </c>
      <c r="O44" s="203"/>
      <c r="P44" s="200" t="s">
        <v>123</v>
      </c>
      <c r="Q44" s="201"/>
      <c r="R44" s="202" t="s">
        <v>5</v>
      </c>
      <c r="S44" s="203"/>
      <c r="T44" s="202" t="s">
        <v>7</v>
      </c>
      <c r="U44" s="203"/>
      <c r="V44" s="202" t="s">
        <v>29</v>
      </c>
      <c r="W44" s="203"/>
      <c r="X44" s="200"/>
      <c r="Y44" s="201"/>
    </row>
    <row r="45" spans="1:26" ht="20.100000000000001" customHeight="1" x14ac:dyDescent="0.15">
      <c r="A45" s="6" t="s">
        <v>6</v>
      </c>
      <c r="B45" s="110">
        <v>628.43701705499177</v>
      </c>
      <c r="C45" s="124">
        <f t="shared" ref="C45:E49" si="72">IF(ISNUMBER(B45),B45/B$50*100,"")</f>
        <v>2.844638949671773</v>
      </c>
      <c r="D45" s="110">
        <v>145.02392701269039</v>
      </c>
      <c r="E45" s="124">
        <f t="shared" si="72"/>
        <v>2.6315789473684204</v>
      </c>
      <c r="F45" s="110"/>
      <c r="G45" s="124" t="str">
        <f t="shared" ref="G45" si="73">IF(ISNUMBER(F45),F45/F$50*100,"")</f>
        <v/>
      </c>
      <c r="H45" s="110">
        <f t="shared" ref="H45:H49" si="74">IF(ISNUMBER(B45),B45,0)+IF(ISNUMBER(D45),D45,0)+IF(ISNUMBER(F45),F45,0)</f>
        <v>773.46094406768214</v>
      </c>
      <c r="I45" s="70">
        <f t="shared" ref="I45:I49" si="75">IF(ISNUMBER(H45),H45/H$50*100,"")</f>
        <v>2.7397260273972606</v>
      </c>
      <c r="J45" s="110">
        <v>1740.2871241522848</v>
      </c>
      <c r="K45" s="124">
        <f t="shared" ref="K45:K49" si="76">IF(ISNUMBER(J45),J45/J$50*100,"")</f>
        <v>3.3395176252319114</v>
      </c>
      <c r="L45" s="110">
        <v>531.75439904653149</v>
      </c>
      <c r="M45" s="124">
        <f t="shared" ref="M45:M49" si="77">IF(ISNUMBER(L45),L45/L$50*100,"")</f>
        <v>2.1153846153846154</v>
      </c>
      <c r="N45" s="110">
        <v>96.682618008460267</v>
      </c>
      <c r="O45" s="124">
        <f t="shared" ref="O45:O49" si="78">IF(ISNUMBER(N45),N45/N$50*100,"")</f>
        <v>1.8348623853211015</v>
      </c>
      <c r="P45" s="110">
        <f t="shared" ref="P45:P49" si="79">IF(ISNUMBER(J45),J45,0)+IF(ISNUMBER(L45),L45,0)+IF(ISNUMBER(N45),N45,0)</f>
        <v>2368.7241412072767</v>
      </c>
      <c r="Q45" s="70">
        <f t="shared" ref="Q45:Q49" si="80">IF(ISNUMBER(P45),P45/P$50*100,"")</f>
        <v>2.8705330990041009</v>
      </c>
      <c r="R45" s="110">
        <f>SUM(B18,J18,R18,B27,J27,R27,B36,J36,R36,B45,J45)</f>
        <v>21366.85857986972</v>
      </c>
      <c r="S45" s="124">
        <f t="shared" ref="S45:S49" si="81">IF(ISNUMBER(R45),R45/R$50*100,"")</f>
        <v>11.289910600255428</v>
      </c>
      <c r="T45" s="110">
        <f t="shared" ref="T45:T49" si="82">SUM(D18,L18,T18,D27,L27,T27,D36,L36,T36,D45,L45)</f>
        <v>1401.8979611226737</v>
      </c>
      <c r="U45" s="124">
        <f t="shared" ref="U45:U49" si="83">IF(ISNUMBER(T45),T45/T$50*100,"")</f>
        <v>3.4077555816686247</v>
      </c>
      <c r="V45" s="110">
        <f t="shared" ref="V45:V49" si="84">SUM(F18,N18,V18,F27,N27,V27,F36,N36,V36,F45,N45)</f>
        <v>96.682618008460267</v>
      </c>
      <c r="W45" s="124">
        <f t="shared" ref="W45:W49" si="85">IF(ISNUMBER(V45),V45/V$50*100,"")</f>
        <v>1.4285714285714288</v>
      </c>
      <c r="X45" s="110">
        <f t="shared" ref="X45:X49" si="86">IF(ISNUMBER(R45),R45,0)+IF(ISNUMBER(T45),T45,0)+IF(ISNUMBER(V45),V45,0)</f>
        <v>22865.439159000856</v>
      </c>
      <c r="Y45" s="70">
        <f t="shared" ref="Y45:Y49" si="87">IF(ISNUMBER(X45),X45/X$50*100,"")</f>
        <v>9.6412556053811667</v>
      </c>
    </row>
    <row r="46" spans="1:26" ht="20.100000000000001" customHeight="1" x14ac:dyDescent="0.15">
      <c r="A46" s="7" t="s">
        <v>91</v>
      </c>
      <c r="B46" s="73">
        <v>5172.5200634526245</v>
      </c>
      <c r="C46" s="119">
        <f t="shared" si="72"/>
        <v>23.413566739606129</v>
      </c>
      <c r="D46" s="73">
        <v>1305.2153431142135</v>
      </c>
      <c r="E46" s="119">
        <f t="shared" si="72"/>
        <v>23.684210526315784</v>
      </c>
      <c r="F46" s="73">
        <v>48.341309004230133</v>
      </c>
      <c r="G46" s="119">
        <f t="shared" ref="G46" si="88">IF(ISNUMBER(F46),F46/F$50*100,"")</f>
        <v>7.6923076923076925</v>
      </c>
      <c r="H46" s="73">
        <f t="shared" si="74"/>
        <v>6526.0767155710682</v>
      </c>
      <c r="I46" s="69">
        <f t="shared" si="75"/>
        <v>23.116438356164384</v>
      </c>
      <c r="J46" s="73">
        <v>9668.2618008460267</v>
      </c>
      <c r="K46" s="119">
        <f t="shared" si="76"/>
        <v>18.55287569573284</v>
      </c>
      <c r="L46" s="73">
        <v>4060.6699563553311</v>
      </c>
      <c r="M46" s="119">
        <f t="shared" si="77"/>
        <v>16.153846153846153</v>
      </c>
      <c r="N46" s="73">
        <v>580.09570805076157</v>
      </c>
      <c r="O46" s="119">
        <f t="shared" si="78"/>
        <v>11.009174311926607</v>
      </c>
      <c r="P46" s="73">
        <f t="shared" si="79"/>
        <v>14309.027465252118</v>
      </c>
      <c r="Q46" s="69">
        <f t="shared" si="80"/>
        <v>17.340363210310482</v>
      </c>
      <c r="R46" s="73">
        <f t="shared" ref="R46:R49" si="89">SUM(B19,J19,R19,B28,J28,R28,B37,J37,R37,B46,J46)</f>
        <v>45682.537008997475</v>
      </c>
      <c r="S46" s="119">
        <f t="shared" si="81"/>
        <v>24.137931034482758</v>
      </c>
      <c r="T46" s="73">
        <f t="shared" si="82"/>
        <v>8701.4356207614237</v>
      </c>
      <c r="U46" s="119">
        <f t="shared" si="83"/>
        <v>21.151586368977675</v>
      </c>
      <c r="V46" s="73">
        <f t="shared" si="84"/>
        <v>918.4848710803725</v>
      </c>
      <c r="W46" s="119">
        <f t="shared" si="85"/>
        <v>13.571428571428573</v>
      </c>
      <c r="X46" s="73">
        <f t="shared" si="86"/>
        <v>55302.457500839271</v>
      </c>
      <c r="Y46" s="69">
        <f t="shared" si="87"/>
        <v>23.318385650224212</v>
      </c>
    </row>
    <row r="47" spans="1:26" ht="20.100000000000001" customHeight="1" x14ac:dyDescent="0.15">
      <c r="A47" s="7" t="s">
        <v>92</v>
      </c>
      <c r="B47" s="73">
        <v>5510.9092264822348</v>
      </c>
      <c r="C47" s="119">
        <f t="shared" si="72"/>
        <v>24.945295404814004</v>
      </c>
      <c r="D47" s="73">
        <v>1788.628433156515</v>
      </c>
      <c r="E47" s="119">
        <f t="shared" si="72"/>
        <v>32.456140350877192</v>
      </c>
      <c r="F47" s="73">
        <v>193.36523601692053</v>
      </c>
      <c r="G47" s="119">
        <f t="shared" ref="G47" si="90">IF(ISNUMBER(F47),F47/F$50*100,"")</f>
        <v>30.76923076923077</v>
      </c>
      <c r="H47" s="73">
        <f t="shared" si="74"/>
        <v>7492.9028956556704</v>
      </c>
      <c r="I47" s="69">
        <f t="shared" si="75"/>
        <v>26.541095890410958</v>
      </c>
      <c r="J47" s="73">
        <v>12230.351178070223</v>
      </c>
      <c r="K47" s="119">
        <f t="shared" si="76"/>
        <v>23.469387755102041</v>
      </c>
      <c r="L47" s="73">
        <v>4785.7895914187829</v>
      </c>
      <c r="M47" s="119">
        <f t="shared" si="77"/>
        <v>19.038461538461537</v>
      </c>
      <c r="N47" s="73">
        <v>1015.1674890888328</v>
      </c>
      <c r="O47" s="119">
        <f t="shared" si="78"/>
        <v>19.266055045871564</v>
      </c>
      <c r="P47" s="73">
        <f t="shared" si="79"/>
        <v>18031.308258577839</v>
      </c>
      <c r="Q47" s="69">
        <f t="shared" si="80"/>
        <v>21.851200937316928</v>
      </c>
      <c r="R47" s="73">
        <f t="shared" si="89"/>
        <v>42056.938833680215</v>
      </c>
      <c r="S47" s="119">
        <f t="shared" si="81"/>
        <v>22.222222222222221</v>
      </c>
      <c r="T47" s="73">
        <f t="shared" si="82"/>
        <v>9426.5552558248746</v>
      </c>
      <c r="U47" s="119">
        <f t="shared" si="83"/>
        <v>22.914218566392474</v>
      </c>
      <c r="V47" s="73">
        <f t="shared" si="84"/>
        <v>1353.5566521184437</v>
      </c>
      <c r="W47" s="119">
        <f t="shared" si="85"/>
        <v>20.000000000000004</v>
      </c>
      <c r="X47" s="73">
        <f t="shared" si="86"/>
        <v>52837.050741623534</v>
      </c>
      <c r="Y47" s="69">
        <f t="shared" si="87"/>
        <v>22.278842233999182</v>
      </c>
    </row>
    <row r="48" spans="1:26" ht="20.100000000000001" customHeight="1" x14ac:dyDescent="0.15">
      <c r="A48" s="7" t="s">
        <v>93</v>
      </c>
      <c r="B48" s="73">
        <v>4592.4243554018631</v>
      </c>
      <c r="C48" s="119">
        <f t="shared" si="72"/>
        <v>20.787746170678339</v>
      </c>
      <c r="D48" s="73">
        <v>725.11963506345205</v>
      </c>
      <c r="E48" s="119">
        <f t="shared" si="72"/>
        <v>13.157894736842104</v>
      </c>
      <c r="F48" s="73">
        <v>96.682618008460267</v>
      </c>
      <c r="G48" s="119">
        <f t="shared" ref="G48" si="91">IF(ISNUMBER(F48),F48/F$50*100,"")</f>
        <v>15.384615384615385</v>
      </c>
      <c r="H48" s="73">
        <f t="shared" si="74"/>
        <v>5414.2266084737748</v>
      </c>
      <c r="I48" s="69">
        <f t="shared" si="75"/>
        <v>19.17808219178082</v>
      </c>
      <c r="J48" s="73">
        <v>8991.4834747868044</v>
      </c>
      <c r="K48" s="119">
        <f t="shared" si="76"/>
        <v>17.254174397031541</v>
      </c>
      <c r="L48" s="73">
        <v>3673.93948432149</v>
      </c>
      <c r="M48" s="119">
        <f t="shared" si="77"/>
        <v>14.615384615384617</v>
      </c>
      <c r="N48" s="73">
        <v>821.80225307191222</v>
      </c>
      <c r="O48" s="119">
        <f t="shared" si="78"/>
        <v>15.596330275229359</v>
      </c>
      <c r="P48" s="73">
        <f t="shared" si="79"/>
        <v>13487.225212180207</v>
      </c>
      <c r="Q48" s="69">
        <f t="shared" si="80"/>
        <v>16.34446397188049</v>
      </c>
      <c r="R48" s="73">
        <f t="shared" si="89"/>
        <v>30745.072526690365</v>
      </c>
      <c r="S48" s="119">
        <f t="shared" si="81"/>
        <v>16.245210727969347</v>
      </c>
      <c r="T48" s="73">
        <f t="shared" si="82"/>
        <v>5945.9810075203059</v>
      </c>
      <c r="U48" s="119">
        <f t="shared" si="83"/>
        <v>14.453584018801408</v>
      </c>
      <c r="V48" s="73">
        <f t="shared" si="84"/>
        <v>966.82618008460258</v>
      </c>
      <c r="W48" s="119">
        <f t="shared" si="85"/>
        <v>14.285714285714288</v>
      </c>
      <c r="X48" s="73">
        <f t="shared" si="86"/>
        <v>37657.879714295275</v>
      </c>
      <c r="Y48" s="69">
        <f t="shared" si="87"/>
        <v>15.87851610273135</v>
      </c>
    </row>
    <row r="49" spans="1:25" ht="20.100000000000001" customHeight="1" thickBot="1" x14ac:dyDescent="0.2">
      <c r="A49" s="32" t="s">
        <v>8</v>
      </c>
      <c r="B49" s="75">
        <v>6187.6875525414571</v>
      </c>
      <c r="C49" s="120">
        <f t="shared" si="72"/>
        <v>28.008752735229763</v>
      </c>
      <c r="D49" s="75">
        <v>1546.9218881353643</v>
      </c>
      <c r="E49" s="120">
        <f t="shared" si="72"/>
        <v>28.07017543859649</v>
      </c>
      <c r="F49" s="75">
        <v>290.04785402538079</v>
      </c>
      <c r="G49" s="120">
        <f t="shared" ref="G49" si="92">IF(ISNUMBER(F49),F49/F$50*100,"")</f>
        <v>46.153846153846153</v>
      </c>
      <c r="H49" s="75">
        <f t="shared" si="74"/>
        <v>8024.6572947022023</v>
      </c>
      <c r="I49" s="111">
        <f t="shared" si="75"/>
        <v>28.424657534246577</v>
      </c>
      <c r="J49" s="75">
        <v>19481.547528704745</v>
      </c>
      <c r="K49" s="120">
        <f t="shared" si="76"/>
        <v>37.384044526901675</v>
      </c>
      <c r="L49" s="75">
        <v>12085.327251057533</v>
      </c>
      <c r="M49" s="120">
        <f t="shared" si="77"/>
        <v>48.07692307692308</v>
      </c>
      <c r="N49" s="75">
        <v>2755.4546132411174</v>
      </c>
      <c r="O49" s="120">
        <f t="shared" si="78"/>
        <v>52.293577981651381</v>
      </c>
      <c r="P49" s="75">
        <f t="shared" si="79"/>
        <v>34322.329393003398</v>
      </c>
      <c r="Q49" s="111">
        <f t="shared" si="80"/>
        <v>41.593438781487997</v>
      </c>
      <c r="R49" s="75">
        <f t="shared" si="89"/>
        <v>49404.817802323196</v>
      </c>
      <c r="S49" s="120">
        <f t="shared" si="81"/>
        <v>26.104725415070241</v>
      </c>
      <c r="T49" s="75">
        <f t="shared" si="82"/>
        <v>15662.584117370563</v>
      </c>
      <c r="U49" s="120">
        <f t="shared" si="83"/>
        <v>38.072855464159808</v>
      </c>
      <c r="V49" s="75">
        <f t="shared" si="84"/>
        <v>3432.2329393003392</v>
      </c>
      <c r="W49" s="120">
        <f t="shared" si="85"/>
        <v>50.714285714285722</v>
      </c>
      <c r="X49" s="75">
        <f t="shared" si="86"/>
        <v>68499.634858994104</v>
      </c>
      <c r="Y49" s="111">
        <f t="shared" si="87"/>
        <v>28.883000407664088</v>
      </c>
    </row>
    <row r="50" spans="1:25" ht="20.100000000000001" customHeight="1" thickTop="1" x14ac:dyDescent="0.15">
      <c r="A50" s="10" t="s">
        <v>124</v>
      </c>
      <c r="B50" s="74">
        <f>IF(SUM(B45:B49)&gt;0,SUM(B45:B49),"")</f>
        <v>22091.97821493317</v>
      </c>
      <c r="C50" s="121">
        <f>IF(ISNUMBER(B50),B50/B$50*100,"")</f>
        <v>100</v>
      </c>
      <c r="D50" s="74">
        <f>IF(SUM(D45:D49)&gt;0,SUM(D45:D49),"")</f>
        <v>5510.9092264822357</v>
      </c>
      <c r="E50" s="121">
        <f>IF(ISNUMBER(D50),D50/D$50*100,"")</f>
        <v>100</v>
      </c>
      <c r="F50" s="74">
        <f>IF(SUM(F45:F49)&gt;0,SUM(F45:F49),"")</f>
        <v>628.43701705499166</v>
      </c>
      <c r="G50" s="121">
        <f>IF(ISNUMBER(F50),F50/F$50*100,"")</f>
        <v>100</v>
      </c>
      <c r="H50" s="74">
        <f>IF(SUM(H45:H49)&gt;0,SUM(H45:H49),"")</f>
        <v>28231.324458470397</v>
      </c>
      <c r="I50" s="112">
        <f>IF(ISNUMBER(H50),H50/H$50*100,"")</f>
        <v>100</v>
      </c>
      <c r="J50" s="74">
        <f>IF(SUM(J45:J49)&gt;0,SUM(J45:J49),"")</f>
        <v>52111.931106560078</v>
      </c>
      <c r="K50" s="121">
        <f>IF(ISNUMBER(J50),J50/J$50*100,"")</f>
        <v>100</v>
      </c>
      <c r="L50" s="74">
        <f>IF(SUM(L45:L49)&gt;0,SUM(L45:L49),"")</f>
        <v>25137.480682199668</v>
      </c>
      <c r="M50" s="121">
        <f>IF(ISNUMBER(L50),L50/L$50*100,"")</f>
        <v>100</v>
      </c>
      <c r="N50" s="74">
        <f>IF(SUM(N45:N49)&gt;0,SUM(N45:N49),"")</f>
        <v>5269.2026814610836</v>
      </c>
      <c r="O50" s="121">
        <f>IF(ISNUMBER(N50),N50/N$50*100,"")</f>
        <v>100</v>
      </c>
      <c r="P50" s="74">
        <f>IF(SUM(P45:P49)&gt;0,SUM(P45:P49),"")</f>
        <v>82518.61447022084</v>
      </c>
      <c r="Q50" s="112">
        <f>IF(ISNUMBER(P50),P50/P$50*100,"")</f>
        <v>100</v>
      </c>
      <c r="R50" s="74">
        <f>IF(SUM(R45:R49)&gt;0,SUM(R45:R49),"")</f>
        <v>189256.22475156098</v>
      </c>
      <c r="S50" s="121">
        <f>IF(ISNUMBER(R50),R50/R$50*100,"")</f>
        <v>100</v>
      </c>
      <c r="T50" s="74">
        <f>IF(SUM(T45:T49)&gt;0,SUM(T45:T49),"")</f>
        <v>41138.453962599844</v>
      </c>
      <c r="U50" s="121">
        <f>IF(ISNUMBER(T50),T50/T$50*100,"")</f>
        <v>100</v>
      </c>
      <c r="V50" s="74">
        <f>IF(SUM(V45:V49)&gt;0,SUM(V45:V49),"")</f>
        <v>6767.7832605922176</v>
      </c>
      <c r="W50" s="121">
        <f>IF(ISNUMBER(V50),V50/V$50*100,"")</f>
        <v>100</v>
      </c>
      <c r="X50" s="74">
        <f>IF(SUM(X45:X49)&gt;0,SUM(X45:X49),"")</f>
        <v>237162.46197475304</v>
      </c>
      <c r="Y50" s="112">
        <f>IF(ISNUMBER(X50),X50/X$50*100,"")</f>
        <v>100</v>
      </c>
    </row>
    <row r="51" spans="1:25" ht="20.100000000000001" customHeight="1" x14ac:dyDescent="0.15">
      <c r="D51" s="16"/>
      <c r="E51" s="17"/>
      <c r="R51" s="16" t="s">
        <v>23</v>
      </c>
      <c r="S51" s="17" t="s">
        <v>27</v>
      </c>
    </row>
    <row r="52" spans="1:25" ht="20.100000000000001" customHeight="1" x14ac:dyDescent="0.15">
      <c r="D52" s="12"/>
      <c r="E52" s="11"/>
      <c r="R52" s="12"/>
      <c r="S52" s="11"/>
    </row>
  </sheetData>
  <mergeCells count="66">
    <mergeCell ref="V35:W35"/>
    <mergeCell ref="X35:Y35"/>
    <mergeCell ref="X44:Y44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B43:I43"/>
    <mergeCell ref="J43:Q43"/>
    <mergeCell ref="B25:I25"/>
    <mergeCell ref="J25:Q25"/>
    <mergeCell ref="R43:Y43"/>
    <mergeCell ref="B34:I34"/>
    <mergeCell ref="J34:Q34"/>
    <mergeCell ref="R34:Y34"/>
    <mergeCell ref="B35:C35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X26:Y26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R25:Y25"/>
    <mergeCell ref="B16:I16"/>
    <mergeCell ref="J16:Q16"/>
    <mergeCell ref="R16:Y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B4:C5"/>
    <mergeCell ref="D4:K4"/>
    <mergeCell ref="L4:M5"/>
    <mergeCell ref="F5:G5"/>
    <mergeCell ref="H5:I5"/>
    <mergeCell ref="J5:K5"/>
  </mergeCells>
  <phoneticPr fontId="4"/>
  <pageMargins left="0.59055118110236227" right="0.59055118110236227" top="0.98425196850393704" bottom="0.98425196850393704" header="0.51181102362204722" footer="0.51181102362204722"/>
  <pageSetup paperSize="9" scale="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7</vt:i4>
      </vt:variant>
    </vt:vector>
  </HeadingPairs>
  <TitlesOfParts>
    <vt:vector size="12" baseType="lpstr">
      <vt:lpstr>2-8-1</vt:lpstr>
      <vt:lpstr>2-8-2</vt:lpstr>
      <vt:lpstr>2-8-3</vt:lpstr>
      <vt:lpstr>2-8-4</vt:lpstr>
      <vt:lpstr>2-8-5</vt:lpstr>
      <vt:lpstr>'2-8-1'!Print_Area</vt:lpstr>
      <vt:lpstr>'2-8-2'!Print_Area</vt:lpstr>
      <vt:lpstr>'2-8-3'!Print_Area</vt:lpstr>
      <vt:lpstr>'2-8-4'!Print_Area</vt:lpstr>
      <vt:lpstr>'2-8-5'!Print_Area</vt:lpstr>
      <vt:lpstr>'2-8-1'!Print_Titles</vt:lpstr>
      <vt:lpstr>'2-8-4'!Print_Titles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2025-03-21T06:45:45Z</cp:lastPrinted>
  <dcterms:created xsi:type="dcterms:W3CDTF">2020-09-23T10:51:59Z</dcterms:created>
  <dcterms:modified xsi:type="dcterms:W3CDTF">2025-06-19T03:56:30Z</dcterms:modified>
</cp:coreProperties>
</file>