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FN0055\Desktop\"/>
    </mc:Choice>
  </mc:AlternateContent>
  <xr:revisionPtr revIDLastSave="0" documentId="11_5494E2E141AD06E7F0CD878C3ABB73A3F8D6AF72" xr6:coauthVersionLast="47" xr6:coauthVersionMax="47" xr10:uidLastSave="{00000000-0000-0000-0000-000000000000}"/>
  <bookViews>
    <workbookView xWindow="-110" yWindow="-110" windowWidth="19420" windowHeight="10300" tabRatio="878" firstSheet="1" activeTab="1" xr2:uid="{00000000-000D-0000-FFFF-FFFF00000000}"/>
  </bookViews>
  <sheets>
    <sheet name="評価額（資産負債）（4月用）" sheetId="170" state="hidden" r:id="rId1"/>
    <sheet name="令和７年9月末" sheetId="290" r:id="rId2"/>
    <sheet name="6月以降(連動)" sheetId="263" state="hidden" r:id="rId3"/>
    <sheet name="4月" sheetId="283" state="hidden" r:id="rId4"/>
  </sheets>
  <definedNames>
    <definedName name="_xlnm.Print_Area" localSheetId="3">'4月'!$A$1:$G$47</definedName>
    <definedName name="_xlnm.Print_Area" localSheetId="2">'6月以降(連動)'!$A$1:$G$48</definedName>
    <definedName name="_xlnm.Print_Area" localSheetId="0">'評価額（資産負債）（4月用）'!$B$1:$F$41</definedName>
    <definedName name="_xlnm.Print_Titles" localSheetId="0">'評価額（資産負債）（4月用）'!$B:$B</definedName>
    <definedName name="法人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263" l="1"/>
  <c r="C32" i="263"/>
  <c r="D43" i="263" l="1"/>
  <c r="D45" i="263" l="1"/>
  <c r="D44" i="263"/>
  <c r="D45" i="283" l="1"/>
  <c r="D46" i="283"/>
  <c r="D44" i="283" l="1"/>
  <c r="D47" i="283" l="1"/>
  <c r="E36" i="170" l="1"/>
  <c r="D46" i="263" l="1"/>
  <c r="E3" i="263" l="1"/>
  <c r="I43" i="263" s="1"/>
  <c r="F36" i="170"/>
  <c r="C32" i="283" l="1"/>
  <c r="F35" i="170" l="1"/>
  <c r="C31" i="283" s="1"/>
  <c r="F5" i="170" l="1"/>
  <c r="E6" i="170"/>
  <c r="E5" i="170"/>
  <c r="I1" i="170"/>
  <c r="H1" i="170"/>
  <c r="D39" i="170" l="1"/>
  <c r="D5" i="170"/>
  <c r="J1" i="170"/>
  <c r="D38" i="170" l="1"/>
  <c r="D37" i="170" s="1"/>
  <c r="D8" i="170"/>
  <c r="D7" i="170" s="1"/>
  <c r="E11" i="170" l="1"/>
  <c r="F11" i="170" s="1"/>
  <c r="E40" i="170"/>
  <c r="E10" i="170" s="1"/>
  <c r="F10" i="170" s="1"/>
  <c r="E23" i="170"/>
  <c r="F23" i="170" s="1"/>
  <c r="C19" i="283" s="1"/>
  <c r="E21" i="170"/>
  <c r="F21" i="170" s="1"/>
  <c r="C17" i="283" s="1"/>
  <c r="E29" i="170"/>
  <c r="F29" i="170" s="1"/>
  <c r="C25" i="283" s="1"/>
  <c r="E28" i="170"/>
  <c r="E27" i="170"/>
  <c r="F27" i="170" s="1"/>
  <c r="C23" i="283" s="1"/>
  <c r="E19" i="170"/>
  <c r="F19" i="170" s="1"/>
  <c r="C15" i="283" s="1"/>
  <c r="E32" i="170"/>
  <c r="F32" i="170" s="1"/>
  <c r="C28" i="283" s="1"/>
  <c r="E25" i="170"/>
  <c r="F25" i="170" s="1"/>
  <c r="C21" i="283" s="1"/>
  <c r="E12" i="170"/>
  <c r="F12" i="170" s="1"/>
  <c r="C8" i="283" s="1"/>
  <c r="E39" i="170"/>
  <c r="E9" i="170" s="1"/>
  <c r="F9" i="170" s="1"/>
  <c r="E26" i="170"/>
  <c r="F26" i="170" s="1"/>
  <c r="C22" i="283" s="1"/>
  <c r="E22" i="170"/>
  <c r="F22" i="170" s="1"/>
  <c r="C18" i="283" s="1"/>
  <c r="E34" i="170"/>
  <c r="F34" i="170" s="1"/>
  <c r="C30" i="283" s="1"/>
  <c r="E33" i="170"/>
  <c r="F33" i="170" s="1"/>
  <c r="C29" i="283" s="1"/>
  <c r="E13" i="170"/>
  <c r="F13" i="170" s="1"/>
  <c r="C9" i="283" s="1"/>
  <c r="E17" i="170"/>
  <c r="F17" i="170" s="1"/>
  <c r="C13" i="283" s="1"/>
  <c r="E41" i="170"/>
  <c r="E14" i="170"/>
  <c r="F14" i="170" s="1"/>
  <c r="C10" i="283" s="1"/>
  <c r="E20" i="170"/>
  <c r="F20" i="170" s="1"/>
  <c r="C16" i="283" s="1"/>
  <c r="E15" i="170"/>
  <c r="F15" i="170" s="1"/>
  <c r="C11" i="283" s="1"/>
  <c r="E30" i="170"/>
  <c r="F30" i="170" s="1"/>
  <c r="C26" i="283" s="1"/>
  <c r="E18" i="170"/>
  <c r="F18" i="170" s="1"/>
  <c r="C14" i="283" s="1"/>
  <c r="E16" i="170"/>
  <c r="F16" i="170" s="1"/>
  <c r="C12" i="283" s="1"/>
  <c r="E24" i="170"/>
  <c r="F24" i="170" s="1"/>
  <c r="C20" i="283" s="1"/>
  <c r="C38" i="170"/>
  <c r="C37" i="170" s="1"/>
  <c r="C8" i="170"/>
  <c r="C7" i="170" s="1"/>
  <c r="D47" i="263"/>
  <c r="C17" i="263" l="1"/>
  <c r="C29" i="263"/>
  <c r="C19" i="263"/>
  <c r="C22" i="263"/>
  <c r="C11" i="263"/>
  <c r="C15" i="263"/>
  <c r="C23" i="263"/>
  <c r="C14" i="263"/>
  <c r="C20" i="263"/>
  <c r="C26" i="263"/>
  <c r="C30" i="263"/>
  <c r="C21" i="263"/>
  <c r="C13" i="263"/>
  <c r="C16" i="263"/>
  <c r="C28" i="263"/>
  <c r="C9" i="263"/>
  <c r="C8" i="263"/>
  <c r="C10" i="263"/>
  <c r="C25" i="263"/>
  <c r="C12" i="263"/>
  <c r="C24" i="263"/>
  <c r="C18" i="263"/>
  <c r="F40" i="170"/>
  <c r="F8" i="170"/>
  <c r="C7" i="283" s="1"/>
  <c r="E31" i="170"/>
  <c r="F31" i="170" s="1"/>
  <c r="C27" i="283" s="1"/>
  <c r="F41" i="170"/>
  <c r="F28" i="170"/>
  <c r="C24" i="283" s="1"/>
  <c r="E38" i="170"/>
  <c r="E37" i="170" s="1"/>
  <c r="F39" i="170"/>
  <c r="E8" i="170"/>
  <c r="C27" i="263" l="1"/>
  <c r="C35" i="263"/>
  <c r="C35" i="283"/>
  <c r="F38" i="170"/>
  <c r="E7" i="170"/>
  <c r="F7" i="170"/>
  <c r="C34" i="263" l="1"/>
  <c r="D33" i="263" s="1"/>
  <c r="C7" i="263"/>
  <c r="D6" i="263" s="1"/>
  <c r="C34" i="283"/>
  <c r="D33" i="283" s="1"/>
  <c r="F37" i="170"/>
  <c r="D6" i="283"/>
  <c r="D42" i="263" l="1"/>
  <c r="D50" i="263" s="1"/>
  <c r="D42" i="283"/>
  <c r="D50" i="28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vpccadmin</author>
    <author xml:space="preserve"> </author>
    <author>testuser</author>
  </authors>
  <commentList>
    <comment ref="D6" authorId="0" shapeId="0" xr:uid="{00000000-0006-0000-0800-000001000000}">
      <text>
        <r>
          <rPr>
            <sz val="12"/>
            <color indexed="81"/>
            <rFont val="ＭＳ Ｐゴシック"/>
            <family val="3"/>
            <charset val="128"/>
          </rPr>
          <t>価格改定後（R2.3月末）をベースに加減算</t>
        </r>
      </text>
    </comment>
    <comment ref="D36" authorId="1" shapeId="0" xr:uid="{00000000-0006-0000-0800-000002000000}">
      <text>
        <r>
          <rPr>
            <b/>
            <sz val="12"/>
            <color indexed="81"/>
            <rFont val="ＭＳ Ｐゴシック"/>
            <family val="3"/>
            <charset val="128"/>
          </rPr>
          <t>売却、価格改定等があれば変更</t>
        </r>
      </text>
    </comment>
    <comment ref="D37" authorId="1" shapeId="0" xr:uid="{00000000-0006-0000-0800-000003000000}">
      <text>
        <r>
          <rPr>
            <b/>
            <sz val="12"/>
            <color indexed="81"/>
            <rFont val="ＭＳ Ｐゴシック"/>
            <family val="3"/>
            <charset val="128"/>
          </rPr>
          <t>日記簿、日々表から</t>
        </r>
      </text>
    </comment>
    <comment ref="D39" authorId="1" shapeId="0" xr:uid="{00000000-0006-0000-0800-000004000000}">
      <text>
        <r>
          <rPr>
            <b/>
            <sz val="12"/>
            <color indexed="81"/>
            <rFont val="ＭＳ Ｐゴシック"/>
            <family val="3"/>
            <charset val="128"/>
          </rPr>
          <t>日記簿から</t>
        </r>
      </text>
    </comment>
    <comment ref="D44" authorId="2" shapeId="0" xr:uid="{00000000-0006-0000-0800-000005000000}">
      <text>
        <r>
          <rPr>
            <b/>
            <sz val="12"/>
            <color indexed="81"/>
            <rFont val="ＭＳ Ｐゴシック"/>
            <family val="3"/>
            <charset val="128"/>
          </rPr>
          <t>　　　　　　　</t>
        </r>
      </text>
    </comment>
    <comment ref="D45" authorId="2" shapeId="0" xr:uid="{00000000-0006-0000-0800-000006000000}">
      <text>
        <r>
          <rPr>
            <sz val="10"/>
            <rFont val="ＭＳ ゴシック"/>
            <family val="3"/>
            <charset val="128"/>
          </rPr>
          <t/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D36" authorId="0" shapeId="0" xr:uid="{00000000-0006-0000-09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売却、価格改定等があれば変更</t>
        </r>
      </text>
    </comment>
    <comment ref="D37" authorId="0" shapeId="0" xr:uid="{00000000-0006-0000-0900-000002000000}">
      <text>
        <r>
          <rPr>
            <b/>
            <sz val="12"/>
            <color indexed="81"/>
            <rFont val="ＭＳ Ｐゴシック"/>
            <family val="3"/>
            <charset val="128"/>
          </rPr>
          <t>日記簿、日々表から</t>
        </r>
      </text>
    </comment>
    <comment ref="D39" authorId="0" shapeId="0" xr:uid="{00000000-0006-0000-0900-000003000000}">
      <text>
        <r>
          <rPr>
            <b/>
            <sz val="12"/>
            <color indexed="81"/>
            <rFont val="ＭＳ Ｐゴシック"/>
            <family val="3"/>
            <charset val="128"/>
          </rPr>
          <t>日記簿から</t>
        </r>
      </text>
    </comment>
    <comment ref="D44" authorId="0" shapeId="0" xr:uid="{00000000-0006-0000-0900-000004000000}">
      <text>
        <r>
          <rPr>
            <sz val="10"/>
            <rFont val="ＭＳ ゴシック"/>
            <family val="3"/>
            <charset val="128"/>
          </rPr>
          <t/>
        </r>
      </text>
    </comment>
    <comment ref="D45" authorId="0" shapeId="0" xr:uid="{00000000-0006-0000-0900-000005000000}">
      <text>
        <r>
          <rPr>
            <sz val="10"/>
            <rFont val="ＭＳ ゴシック"/>
            <family val="3"/>
            <charset val="128"/>
          </rPr>
          <t/>
        </r>
      </text>
    </comment>
    <comment ref="D46" authorId="0" shapeId="0" xr:uid="{00000000-0006-0000-0900-000006000000}">
      <text>
        <r>
          <rPr>
            <sz val="10"/>
            <rFont val="ＭＳ ゴシック"/>
            <family val="3"/>
            <charset val="128"/>
          </rPr>
          <t/>
        </r>
      </text>
    </comment>
  </commentList>
</comments>
</file>

<file path=xl/sharedStrings.xml><?xml version="1.0" encoding="utf-8"?>
<sst xmlns="http://schemas.openxmlformats.org/spreadsheetml/2006/main" count="188" uniqueCount="116">
  <si>
    <t>財政投融資特別会計投資勘定資産負債内訳表</t>
    <rPh sb="0" eb="2">
      <t>ザイセイ</t>
    </rPh>
    <rPh sb="2" eb="5">
      <t>トウユウシ</t>
    </rPh>
    <phoneticPr fontId="4"/>
  </si>
  <si>
    <t>👈対象月の末日を入力</t>
    <rPh sb="2" eb="4">
      <t>タイショウ</t>
    </rPh>
    <rPh sb="4" eb="5">
      <t>ツキ</t>
    </rPh>
    <rPh sb="6" eb="8">
      <t>マツジツ</t>
    </rPh>
    <rPh sb="9" eb="11">
      <t>ニュウリョク</t>
    </rPh>
    <phoneticPr fontId="16"/>
  </si>
  <si>
    <t xml:space="preserve"> 　　　科　       　　    　目　　</t>
    <phoneticPr fontId="4"/>
  </si>
  <si>
    <t>令和元年度末BSベース</t>
    <rPh sb="0" eb="2">
      <t>レイワ</t>
    </rPh>
    <rPh sb="2" eb="3">
      <t>ガン</t>
    </rPh>
    <rPh sb="3" eb="5">
      <t>ネンド</t>
    </rPh>
    <phoneticPr fontId="4"/>
  </si>
  <si>
    <t>JT,NTTは手入力！</t>
    <rPh sb="7" eb="8">
      <t>テ</t>
    </rPh>
    <rPh sb="8" eb="10">
      <t>ニュウリョク</t>
    </rPh>
    <phoneticPr fontId="4"/>
  </si>
  <si>
    <t xml:space="preserve"> 出　資　金</t>
  </si>
  <si>
    <t>　株式会社日本政策金融公庫</t>
    <rPh sb="1" eb="3">
      <t>カブシキ</t>
    </rPh>
    <rPh sb="3" eb="5">
      <t>カイシャ</t>
    </rPh>
    <rPh sb="5" eb="7">
      <t>ニホン</t>
    </rPh>
    <rPh sb="7" eb="9">
      <t>セイサク</t>
    </rPh>
    <rPh sb="9" eb="11">
      <t>キンユウ</t>
    </rPh>
    <rPh sb="11" eb="13">
      <t>コウコ</t>
    </rPh>
    <phoneticPr fontId="4"/>
  </si>
  <si>
    <t>　　　（国民一般向け業務）</t>
    <phoneticPr fontId="4"/>
  </si>
  <si>
    <t>　　　（中小企業者向け業務）</t>
    <phoneticPr fontId="4"/>
  </si>
  <si>
    <t>　　　（農林水産業者向け業務）</t>
    <phoneticPr fontId="4"/>
  </si>
  <si>
    <t xml:space="preserve">  沖縄振興開発金融公庫</t>
    <phoneticPr fontId="4"/>
  </si>
  <si>
    <t>　株式会社国際協力銀行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4"/>
  </si>
  <si>
    <t>　独立行政法人中小企業基盤整備機構</t>
  </si>
  <si>
    <t xml:space="preserve">  独立行政法人奄美群島振興開発基金</t>
  </si>
  <si>
    <t>　独立行政法人鉄道建設・運輸施設整備支援機構</t>
  </si>
  <si>
    <t xml:space="preserve">  国立研究開発法人新エネルギー・産業技術総合開発機構</t>
    <phoneticPr fontId="4"/>
  </si>
  <si>
    <t>　国立研究開発法人科学技術振興機構</t>
    <phoneticPr fontId="4"/>
  </si>
  <si>
    <t>　独立行政法人情報処理推進機構</t>
  </si>
  <si>
    <t>　国立研究開発法人農業・食品産業技術総合研究機構</t>
    <phoneticPr fontId="4"/>
  </si>
  <si>
    <t>　国立研究開発法人医薬基盤・健康・栄養研究所</t>
    <phoneticPr fontId="4"/>
  </si>
  <si>
    <t>　国立研究開発法人情報通信研究機構</t>
    <phoneticPr fontId="4"/>
  </si>
  <si>
    <t xml:space="preserve">  独立行政法人住宅金融支援機構</t>
  </si>
  <si>
    <t>　独立行政法人都市再生機構</t>
  </si>
  <si>
    <t>　独立行政法人石油天然ガス・金属鉱物資源機構</t>
  </si>
  <si>
    <t>　株式会社農林漁業成長産業化支援機構</t>
    <rPh sb="1" eb="5">
      <t>カブシキガイシャ</t>
    </rPh>
    <rPh sb="5" eb="7">
      <t>ノウリン</t>
    </rPh>
    <rPh sb="7" eb="9">
      <t>ギョギョウ</t>
    </rPh>
    <rPh sb="9" eb="11">
      <t>セイチョウ</t>
    </rPh>
    <rPh sb="11" eb="13">
      <t>サンギョウ</t>
    </rPh>
    <rPh sb="13" eb="14">
      <t>カ</t>
    </rPh>
    <rPh sb="14" eb="16">
      <t>シエン</t>
    </rPh>
    <rPh sb="16" eb="18">
      <t>キコウ</t>
    </rPh>
    <phoneticPr fontId="4"/>
  </si>
  <si>
    <t>　株式会社日本政策投資銀行</t>
  </si>
  <si>
    <t>　株式会社産業革新投資機構</t>
    <rPh sb="1" eb="3">
      <t>カブシキ</t>
    </rPh>
    <rPh sb="3" eb="5">
      <t>カイシャ</t>
    </rPh>
    <rPh sb="5" eb="7">
      <t>サンギョウ</t>
    </rPh>
    <rPh sb="7" eb="9">
      <t>カクシン</t>
    </rPh>
    <rPh sb="9" eb="11">
      <t>トウシ</t>
    </rPh>
    <rPh sb="11" eb="13">
      <t>キコウ</t>
    </rPh>
    <phoneticPr fontId="4"/>
  </si>
  <si>
    <t xml:space="preserve">  新関西国際空港株式会社</t>
    <rPh sb="2" eb="3">
      <t>シン</t>
    </rPh>
    <phoneticPr fontId="4"/>
  </si>
  <si>
    <t>　株式会社民間資金等活用事業推進機構</t>
    <rPh sb="1" eb="5">
      <t>カブシキガイシャ</t>
    </rPh>
    <rPh sb="5" eb="7">
      <t>ミンカン</t>
    </rPh>
    <rPh sb="7" eb="9">
      <t>シキン</t>
    </rPh>
    <rPh sb="9" eb="10">
      <t>トウ</t>
    </rPh>
    <rPh sb="10" eb="14">
      <t>カツヨウジギョウ</t>
    </rPh>
    <rPh sb="14" eb="16">
      <t>スイシン</t>
    </rPh>
    <rPh sb="16" eb="18">
      <t>キコウ</t>
    </rPh>
    <phoneticPr fontId="4"/>
  </si>
  <si>
    <t>　株式会社商工組合中央金庫</t>
  </si>
  <si>
    <t>　株式会社海外需要開拓支援機構</t>
    <rPh sb="1" eb="3">
      <t>カブシキ</t>
    </rPh>
    <rPh sb="3" eb="5">
      <t>カイシャ</t>
    </rPh>
    <rPh sb="5" eb="7">
      <t>カイガイ</t>
    </rPh>
    <rPh sb="7" eb="9">
      <t>ジュヨウ</t>
    </rPh>
    <rPh sb="9" eb="11">
      <t>カイタク</t>
    </rPh>
    <rPh sb="11" eb="13">
      <t>シエン</t>
    </rPh>
    <rPh sb="13" eb="15">
      <t>キコウ</t>
    </rPh>
    <phoneticPr fontId="4"/>
  </si>
  <si>
    <t xml:space="preserve">  株式会社海外交通・都市開発事業支援機構</t>
    <phoneticPr fontId="4"/>
  </si>
  <si>
    <t>　株式会社海外通信・放送・郵便事業支援機構</t>
    <rPh sb="1" eb="3">
      <t>カブシキ</t>
    </rPh>
    <rPh sb="3" eb="5">
      <t>カイシャ</t>
    </rPh>
    <rPh sb="5" eb="7">
      <t>カイガイ</t>
    </rPh>
    <rPh sb="7" eb="9">
      <t>ツウシン</t>
    </rPh>
    <rPh sb="10" eb="12">
      <t>ホウソウ</t>
    </rPh>
    <rPh sb="13" eb="15">
      <t>ユウビン</t>
    </rPh>
    <rPh sb="15" eb="17">
      <t>ジギョウ</t>
    </rPh>
    <rPh sb="17" eb="19">
      <t>シエン</t>
    </rPh>
    <rPh sb="19" eb="21">
      <t>キコウ</t>
    </rPh>
    <phoneticPr fontId="4"/>
  </si>
  <si>
    <t xml:space="preserve">  日本たばこ産業株式会社</t>
    <phoneticPr fontId="4"/>
  </si>
  <si>
    <t xml:space="preserve">  日本電信電話株式会社</t>
    <phoneticPr fontId="4"/>
  </si>
  <si>
    <t xml:space="preserve"> 貸　付　金</t>
  </si>
  <si>
    <t xml:space="preserve">  株式会社日本政策金融公庫</t>
    <rPh sb="2" eb="4">
      <t>カブシキ</t>
    </rPh>
    <rPh sb="4" eb="6">
      <t>カイシャ</t>
    </rPh>
    <rPh sb="6" eb="8">
      <t>ニホン</t>
    </rPh>
    <rPh sb="8" eb="10">
      <t>セイサク</t>
    </rPh>
    <rPh sb="10" eb="12">
      <t>キンユウ</t>
    </rPh>
    <rPh sb="12" eb="14">
      <t>コウコ</t>
    </rPh>
    <phoneticPr fontId="4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</si>
  <si>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</si>
  <si>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</si>
  <si>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</si>
  <si>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</si>
  <si>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</si>
  <si>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</si>
  <si>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</si>
  <si>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</si>
  <si>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</si>
  <si>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</si>
  <si>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</si>
  <si>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</si>
  <si>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</si>
  <si>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</si>
  <si>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</si>
  <si>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</si>
  <si>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</si>
  <si>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</si>
  <si>
    <t>財政投融資特別会計投資勘定資産負債内訳表</t>
    <rPh sb="0" eb="2">
      <t>ザイセイ</t>
    </rPh>
    <rPh sb="2" eb="5">
      <t>トウユウシ</t>
    </rPh>
    <rPh sb="5" eb="7">
      <t>トクベツ</t>
    </rPh>
    <phoneticPr fontId="4"/>
  </si>
  <si>
    <t>（単位：円）</t>
    <phoneticPr fontId="4"/>
  </si>
  <si>
    <t>科　       　　    　目　　</t>
    <phoneticPr fontId="4"/>
  </si>
  <si>
    <t>金</t>
    <phoneticPr fontId="4"/>
  </si>
  <si>
    <t>額</t>
    <phoneticPr fontId="4"/>
  </si>
  <si>
    <t>備　　　　　考</t>
    <phoneticPr fontId="4"/>
  </si>
  <si>
    <t>　 株式会社日本政策金融公庫</t>
    <rPh sb="2" eb="4">
      <t>カブシキ</t>
    </rPh>
    <rPh sb="4" eb="6">
      <t>カイシャ</t>
    </rPh>
    <rPh sb="6" eb="8">
      <t>ニホン</t>
    </rPh>
    <rPh sb="8" eb="10">
      <t>セイサク</t>
    </rPh>
    <rPh sb="10" eb="12">
      <t>キンユウ</t>
    </rPh>
    <rPh sb="12" eb="14">
      <t>コウコ</t>
    </rPh>
    <phoneticPr fontId="4"/>
  </si>
  <si>
    <t xml:space="preserve"> 　沖縄振興開発金融公庫</t>
  </si>
  <si>
    <t>　 株式会社国際協力銀行</t>
    <rPh sb="2" eb="4">
      <t>カブシキ</t>
    </rPh>
    <rPh sb="4" eb="6">
      <t>カイシャ</t>
    </rPh>
    <rPh sb="6" eb="8">
      <t>コクサイ</t>
    </rPh>
    <rPh sb="8" eb="10">
      <t>キョウリョク</t>
    </rPh>
    <rPh sb="10" eb="12">
      <t>ギンコウ</t>
    </rPh>
    <phoneticPr fontId="4"/>
  </si>
  <si>
    <t>　 独立行政法人中小企業基盤整備機構</t>
    <rPh sb="2" eb="4">
      <t>ドクリツ</t>
    </rPh>
    <rPh sb="4" eb="6">
      <t>ギョウセイ</t>
    </rPh>
    <rPh sb="6" eb="8">
      <t>ホウジン</t>
    </rPh>
    <rPh sb="8" eb="10">
      <t>チュウショウ</t>
    </rPh>
    <rPh sb="10" eb="12">
      <t>キギョウ</t>
    </rPh>
    <rPh sb="12" eb="14">
      <t>キバン</t>
    </rPh>
    <rPh sb="14" eb="16">
      <t>セイビ</t>
    </rPh>
    <rPh sb="16" eb="18">
      <t>キコウ</t>
    </rPh>
    <phoneticPr fontId="4"/>
  </si>
  <si>
    <t xml:space="preserve"> 　独立行政法人奄美群島振興開発基金</t>
    <rPh sb="2" eb="4">
      <t>ドクリツ</t>
    </rPh>
    <rPh sb="4" eb="6">
      <t>ギョウセイ</t>
    </rPh>
    <rPh sb="6" eb="8">
      <t>ホウジン</t>
    </rPh>
    <phoneticPr fontId="4"/>
  </si>
  <si>
    <t xml:space="preserve">   独立行政法人鉄道建設・運輸施設整備支援機構</t>
    <rPh sb="3" eb="5">
      <t>ドクリツ</t>
    </rPh>
    <rPh sb="5" eb="7">
      <t>ギョウセイ</t>
    </rPh>
    <rPh sb="7" eb="9">
      <t>ホウジン</t>
    </rPh>
    <rPh sb="9" eb="11">
      <t>テツドウ</t>
    </rPh>
    <rPh sb="11" eb="13">
      <t>ケンセツ</t>
    </rPh>
    <rPh sb="20" eb="22">
      <t>シエン</t>
    </rPh>
    <rPh sb="22" eb="24">
      <t>キコウ</t>
    </rPh>
    <phoneticPr fontId="4"/>
  </si>
  <si>
    <t>　 国立研究開発法人新エネルギー・産業技術総合開発機構</t>
    <rPh sb="2" eb="4">
      <t>コクリツ</t>
    </rPh>
    <rPh sb="4" eb="6">
      <t>ケンキュウ</t>
    </rPh>
    <rPh sb="6" eb="8">
      <t>カイハツ</t>
    </rPh>
    <rPh sb="8" eb="10">
      <t>ホウジン</t>
    </rPh>
    <phoneticPr fontId="4"/>
  </si>
  <si>
    <t>　 国立研究開発法人科学技術振興機構</t>
    <rPh sb="2" eb="4">
      <t>コクリツ</t>
    </rPh>
    <rPh sb="4" eb="6">
      <t>ケンキュウ</t>
    </rPh>
    <rPh sb="6" eb="8">
      <t>カイハツ</t>
    </rPh>
    <rPh sb="8" eb="10">
      <t>ホウジン</t>
    </rPh>
    <rPh sb="10" eb="12">
      <t>カガク</t>
    </rPh>
    <rPh sb="16" eb="18">
      <t>キコウ</t>
    </rPh>
    <phoneticPr fontId="4"/>
  </si>
  <si>
    <t xml:space="preserve">   独立行政法人情報処理推進機構</t>
    <rPh sb="3" eb="5">
      <t>ドクリツ</t>
    </rPh>
    <rPh sb="5" eb="7">
      <t>ギョウセイ</t>
    </rPh>
    <rPh sb="7" eb="9">
      <t>ホウジン</t>
    </rPh>
    <rPh sb="9" eb="11">
      <t>ジョウホウ</t>
    </rPh>
    <rPh sb="11" eb="13">
      <t>ショリ</t>
    </rPh>
    <rPh sb="13" eb="15">
      <t>スイシン</t>
    </rPh>
    <rPh sb="15" eb="17">
      <t>キコウ</t>
    </rPh>
    <phoneticPr fontId="4"/>
  </si>
  <si>
    <t>　 国立研究開発法人農業・食品産業技術総合研究機構</t>
    <rPh sb="2" eb="4">
      <t>コクリツ</t>
    </rPh>
    <rPh sb="4" eb="6">
      <t>ケンキュウ</t>
    </rPh>
    <rPh sb="6" eb="8">
      <t>カイハツ</t>
    </rPh>
    <rPh sb="8" eb="10">
      <t>ホウジン</t>
    </rPh>
    <rPh sb="10" eb="12">
      <t>ノウギョウ</t>
    </rPh>
    <rPh sb="13" eb="15">
      <t>ショクヒン</t>
    </rPh>
    <rPh sb="15" eb="17">
      <t>サンギョウ</t>
    </rPh>
    <rPh sb="19" eb="21">
      <t>ソウゴウ</t>
    </rPh>
    <phoneticPr fontId="4"/>
  </si>
  <si>
    <t>　 国立研究開発法人医薬基盤・健康・栄養研究所</t>
    <rPh sb="2" eb="4">
      <t>コクリツ</t>
    </rPh>
    <rPh sb="4" eb="6">
      <t>ケンキュウ</t>
    </rPh>
    <rPh sb="6" eb="8">
      <t>カイハツ</t>
    </rPh>
    <rPh sb="8" eb="10">
      <t>ホウジン</t>
    </rPh>
    <rPh sb="10" eb="12">
      <t>イヤク</t>
    </rPh>
    <rPh sb="12" eb="14">
      <t>キバン</t>
    </rPh>
    <rPh sb="15" eb="17">
      <t>ケンコウ</t>
    </rPh>
    <rPh sb="18" eb="20">
      <t>エイヨウ</t>
    </rPh>
    <rPh sb="20" eb="23">
      <t>ケンキュウショ</t>
    </rPh>
    <phoneticPr fontId="4"/>
  </si>
  <si>
    <t>　 国立研究開発法人情報通信研究機構</t>
    <rPh sb="2" eb="4">
      <t>コクリツ</t>
    </rPh>
    <rPh sb="4" eb="6">
      <t>ケンキュウ</t>
    </rPh>
    <rPh sb="6" eb="8">
      <t>カイハツ</t>
    </rPh>
    <rPh sb="8" eb="10">
      <t>ホウジン</t>
    </rPh>
    <rPh sb="10" eb="12">
      <t>ジョウホウ</t>
    </rPh>
    <rPh sb="12" eb="14">
      <t>ツウシン</t>
    </rPh>
    <rPh sb="14" eb="16">
      <t>ケンキュウ</t>
    </rPh>
    <rPh sb="16" eb="18">
      <t>キコウ</t>
    </rPh>
    <phoneticPr fontId="4"/>
  </si>
  <si>
    <t>　 独立行政法人住宅金融支援機構</t>
    <rPh sb="2" eb="8">
      <t>ドクリツ</t>
    </rPh>
    <rPh sb="8" eb="10">
      <t>ジュウタク</t>
    </rPh>
    <rPh sb="10" eb="12">
      <t>キンユウ</t>
    </rPh>
    <rPh sb="12" eb="14">
      <t>シエン</t>
    </rPh>
    <rPh sb="14" eb="16">
      <t>キコウ</t>
    </rPh>
    <phoneticPr fontId="4"/>
  </si>
  <si>
    <t>　 独立行政法人都市再生機構</t>
    <rPh sb="2" eb="4">
      <t>ドクリツ</t>
    </rPh>
    <rPh sb="4" eb="6">
      <t>ギョウセイ</t>
    </rPh>
    <rPh sb="6" eb="8">
      <t>ホウジン</t>
    </rPh>
    <rPh sb="8" eb="10">
      <t>トシ</t>
    </rPh>
    <rPh sb="10" eb="12">
      <t>サイセイ</t>
    </rPh>
    <rPh sb="12" eb="14">
      <t>キコウ</t>
    </rPh>
    <phoneticPr fontId="4"/>
  </si>
  <si>
    <t xml:space="preserve"> 　独立行政法人石油天然ガス・金属鉱物資源機構</t>
    <rPh sb="2" eb="4">
      <t>ドクリツ</t>
    </rPh>
    <rPh sb="4" eb="6">
      <t>ギョウセイ</t>
    </rPh>
    <rPh sb="6" eb="8">
      <t>ホウジン</t>
    </rPh>
    <rPh sb="8" eb="10">
      <t>セキユ</t>
    </rPh>
    <rPh sb="10" eb="12">
      <t>テンネン</t>
    </rPh>
    <rPh sb="15" eb="17">
      <t>キンゾク</t>
    </rPh>
    <rPh sb="17" eb="19">
      <t>コウブツ</t>
    </rPh>
    <rPh sb="19" eb="21">
      <t>シゲン</t>
    </rPh>
    <rPh sb="21" eb="23">
      <t>キコウ</t>
    </rPh>
    <phoneticPr fontId="4"/>
  </si>
  <si>
    <t>　 株式会社農林漁業成長産業化支援機構</t>
    <rPh sb="2" eb="4">
      <t>カブシキ</t>
    </rPh>
    <rPh sb="4" eb="6">
      <t>カイシャ</t>
    </rPh>
    <rPh sb="6" eb="8">
      <t>ノウリン</t>
    </rPh>
    <rPh sb="8" eb="10">
      <t>ギョギョウ</t>
    </rPh>
    <rPh sb="10" eb="12">
      <t>セイチョウ</t>
    </rPh>
    <rPh sb="12" eb="14">
      <t>サンギョウ</t>
    </rPh>
    <rPh sb="14" eb="15">
      <t>カ</t>
    </rPh>
    <rPh sb="15" eb="17">
      <t>シエン</t>
    </rPh>
    <rPh sb="17" eb="19">
      <t>キコウ</t>
    </rPh>
    <phoneticPr fontId="4"/>
  </si>
  <si>
    <t>　 株式会社日本政策投資銀行</t>
    <rPh sb="2" eb="6">
      <t>カブシキガイシャ</t>
    </rPh>
    <rPh sb="6" eb="8">
      <t>ニホン</t>
    </rPh>
    <rPh sb="8" eb="10">
      <t>セイサク</t>
    </rPh>
    <rPh sb="10" eb="12">
      <t>トウシ</t>
    </rPh>
    <rPh sb="12" eb="14">
      <t>ギンコウ</t>
    </rPh>
    <phoneticPr fontId="4"/>
  </si>
  <si>
    <t>　 株式会社産業革新投資機構</t>
    <rPh sb="2" eb="4">
      <t>カブシキ</t>
    </rPh>
    <rPh sb="4" eb="6">
      <t>カイシャ</t>
    </rPh>
    <rPh sb="6" eb="8">
      <t>サンギョウ</t>
    </rPh>
    <rPh sb="8" eb="10">
      <t>カクシン</t>
    </rPh>
    <rPh sb="10" eb="12">
      <t>トウシ</t>
    </rPh>
    <rPh sb="12" eb="14">
      <t>キコウ</t>
    </rPh>
    <phoneticPr fontId="4"/>
  </si>
  <si>
    <t xml:space="preserve"> 　新関西国際空港株式会社</t>
    <rPh sb="2" eb="3">
      <t>シン</t>
    </rPh>
    <phoneticPr fontId="4"/>
  </si>
  <si>
    <t xml:space="preserve"> 　株式会社民間資金等活用事業推進機構</t>
    <rPh sb="2" eb="6">
      <t>カブシキガイシャ</t>
    </rPh>
    <rPh sb="6" eb="8">
      <t>ミンカン</t>
    </rPh>
    <rPh sb="8" eb="10">
      <t>シキン</t>
    </rPh>
    <rPh sb="10" eb="11">
      <t>トウ</t>
    </rPh>
    <rPh sb="11" eb="15">
      <t>カツヨウジギョウ</t>
    </rPh>
    <rPh sb="15" eb="17">
      <t>スイシン</t>
    </rPh>
    <rPh sb="17" eb="19">
      <t>キコウ</t>
    </rPh>
    <phoneticPr fontId="4"/>
  </si>
  <si>
    <t>　 株式会社商工組合中央金庫</t>
    <rPh sb="2" eb="4">
      <t>カブシキ</t>
    </rPh>
    <rPh sb="4" eb="6">
      <t>カイシャ</t>
    </rPh>
    <rPh sb="6" eb="8">
      <t>ショウコウ</t>
    </rPh>
    <rPh sb="8" eb="10">
      <t>クミアイ</t>
    </rPh>
    <rPh sb="10" eb="12">
      <t>チュウオウ</t>
    </rPh>
    <rPh sb="12" eb="14">
      <t>キンコ</t>
    </rPh>
    <phoneticPr fontId="4"/>
  </si>
  <si>
    <t>　 株式会社海外需要開拓支援機構</t>
    <rPh sb="2" eb="4">
      <t>カブシキ</t>
    </rPh>
    <rPh sb="4" eb="6">
      <t>カイシャ</t>
    </rPh>
    <rPh sb="6" eb="10">
      <t>カイガイジュヨウ</t>
    </rPh>
    <rPh sb="10" eb="12">
      <t>カイタク</t>
    </rPh>
    <rPh sb="12" eb="14">
      <t>シエン</t>
    </rPh>
    <rPh sb="14" eb="16">
      <t>キコウ</t>
    </rPh>
    <phoneticPr fontId="4"/>
  </si>
  <si>
    <t>　 株式会社海外交通・都市開発事業支援機構</t>
    <rPh sb="2" eb="6">
      <t>カブシキガイシャ</t>
    </rPh>
    <rPh sb="6" eb="8">
      <t>カイガイ</t>
    </rPh>
    <rPh sb="8" eb="10">
      <t>コウツウ</t>
    </rPh>
    <rPh sb="11" eb="13">
      <t>トシ</t>
    </rPh>
    <rPh sb="13" eb="15">
      <t>カイハツ</t>
    </rPh>
    <rPh sb="15" eb="17">
      <t>ジギョウ</t>
    </rPh>
    <rPh sb="17" eb="19">
      <t>シエン</t>
    </rPh>
    <rPh sb="19" eb="21">
      <t>キコウ</t>
    </rPh>
    <phoneticPr fontId="16"/>
  </si>
  <si>
    <t>　 株式会社海外通信・放送・郵便事業支援機構</t>
    <rPh sb="2" eb="6">
      <t>カブシキガイシャ</t>
    </rPh>
    <rPh sb="6" eb="8">
      <t>カイガイ</t>
    </rPh>
    <rPh sb="8" eb="10">
      <t>ツウシン</t>
    </rPh>
    <rPh sb="11" eb="13">
      <t>ホウソウ</t>
    </rPh>
    <rPh sb="14" eb="16">
      <t>ユウビン</t>
    </rPh>
    <rPh sb="16" eb="18">
      <t>ジギョウ</t>
    </rPh>
    <rPh sb="18" eb="20">
      <t>シエン</t>
    </rPh>
    <rPh sb="20" eb="22">
      <t>キコウ</t>
    </rPh>
    <phoneticPr fontId="16"/>
  </si>
  <si>
    <t xml:space="preserve"> 　日本たばこ産業株式会社</t>
  </si>
  <si>
    <t xml:space="preserve"> 　日本電信電話株式会社</t>
  </si>
  <si>
    <t xml:space="preserve"> 土　地　等</t>
    <rPh sb="1" eb="2">
      <t>ツチ</t>
    </rPh>
    <rPh sb="3" eb="4">
      <t>チ</t>
    </rPh>
    <rPh sb="5" eb="6">
      <t>トウ</t>
    </rPh>
    <phoneticPr fontId="4"/>
  </si>
  <si>
    <t xml:space="preserve"> 預　託　金</t>
  </si>
  <si>
    <t>(R1利益積立金）</t>
    <rPh sb="3" eb="5">
      <t>リエキ</t>
    </rPh>
    <rPh sb="5" eb="7">
      <t>ツミタテ</t>
    </rPh>
    <rPh sb="7" eb="8">
      <t>キン</t>
    </rPh>
    <phoneticPr fontId="16"/>
  </si>
  <si>
    <t>－</t>
    <phoneticPr fontId="16"/>
  </si>
  <si>
    <t>（一般会計へ繰入）</t>
    <rPh sb="1" eb="5">
      <t>イッパンカイケイ</t>
    </rPh>
    <rPh sb="6" eb="8">
      <t>クリイ</t>
    </rPh>
    <phoneticPr fontId="16"/>
  </si>
  <si>
    <t>＋</t>
    <phoneticPr fontId="16"/>
  </si>
  <si>
    <t>（R1利益）</t>
    <rPh sb="3" eb="5">
      <t>リエキ</t>
    </rPh>
    <phoneticPr fontId="16"/>
  </si>
  <si>
    <t xml:space="preserve"> 預　　　金</t>
  </si>
  <si>
    <t xml:space="preserve"> 未　収　収　益</t>
    <rPh sb="1" eb="2">
      <t>ミ</t>
    </rPh>
    <rPh sb="3" eb="4">
      <t>オサム</t>
    </rPh>
    <rPh sb="5" eb="6">
      <t>オサム</t>
    </rPh>
    <rPh sb="7" eb="8">
      <t>エキ</t>
    </rPh>
    <phoneticPr fontId="4"/>
  </si>
  <si>
    <t>　　　資    　産    　合    　計</t>
  </si>
  <si>
    <t xml:space="preserve"> 資　　　本</t>
  </si>
  <si>
    <t xml:space="preserve"> </t>
  </si>
  <si>
    <t>日記簿含運用益)</t>
    <rPh sb="0" eb="2">
      <t>ニッキ</t>
    </rPh>
    <rPh sb="2" eb="3">
      <t>ボ</t>
    </rPh>
    <rPh sb="3" eb="4">
      <t>フク</t>
    </rPh>
    <rPh sb="4" eb="7">
      <t>ウンヨウエキ</t>
    </rPh>
    <phoneticPr fontId="16"/>
  </si>
  <si>
    <t>（R1年度末未収収益）</t>
    <rPh sb="3" eb="5">
      <t>ネンド</t>
    </rPh>
    <rPh sb="5" eb="6">
      <t>マツ</t>
    </rPh>
    <rPh sb="6" eb="10">
      <t>ミシュウシュウエキ</t>
    </rPh>
    <phoneticPr fontId="16"/>
  </si>
  <si>
    <t xml:space="preserve"> 利　益　積　立　金</t>
    <rPh sb="1" eb="2">
      <t>リ</t>
    </rPh>
    <rPh sb="3" eb="4">
      <t>エキ</t>
    </rPh>
    <rPh sb="5" eb="6">
      <t>セキ</t>
    </rPh>
    <phoneticPr fontId="4"/>
  </si>
  <si>
    <t xml:space="preserve"> 運　用　損　益</t>
    <phoneticPr fontId="16"/>
  </si>
  <si>
    <t xml:space="preserve"> 固定資産評価差益</t>
    <rPh sb="1" eb="3">
      <t>コテイ</t>
    </rPh>
    <rPh sb="3" eb="5">
      <t>シサン</t>
    </rPh>
    <rPh sb="5" eb="7">
      <t>ヒョウカ</t>
    </rPh>
    <rPh sb="7" eb="9">
      <t>サエキ</t>
    </rPh>
    <phoneticPr fontId="4"/>
  </si>
  <si>
    <t>(元固定資産評価差益）</t>
    <rPh sb="1" eb="2">
      <t>ゲン</t>
    </rPh>
    <rPh sb="2" eb="4">
      <t>コテイ</t>
    </rPh>
    <rPh sb="4" eb="6">
      <t>シサン</t>
    </rPh>
    <rPh sb="6" eb="8">
      <t>ヒョウカ</t>
    </rPh>
    <rPh sb="8" eb="10">
      <t>サエキ</t>
    </rPh>
    <phoneticPr fontId="16"/>
  </si>
  <si>
    <t>-</t>
    <phoneticPr fontId="16"/>
  </si>
  <si>
    <t>（NTT売却分評価洗替）</t>
    <rPh sb="4" eb="6">
      <t>バイキャク</t>
    </rPh>
    <rPh sb="6" eb="7">
      <t>ブン</t>
    </rPh>
    <rPh sb="7" eb="9">
      <t>ヒョウカ</t>
    </rPh>
    <rPh sb="9" eb="10">
      <t>アラ</t>
    </rPh>
    <rPh sb="10" eb="11">
      <t>ガ</t>
    </rPh>
    <phoneticPr fontId="16"/>
  </si>
  <si>
    <t>　　　負    　債    　合    　計</t>
  </si>
  <si>
    <t>チェック用</t>
    <rPh sb="4" eb="5">
      <t>ヨウ</t>
    </rPh>
    <phoneticPr fontId="4"/>
  </si>
  <si>
    <t>資産合計-負債合計＝</t>
    <rPh sb="0" eb="2">
      <t>シサン</t>
    </rPh>
    <rPh sb="2" eb="4">
      <t>ゴウケイ</t>
    </rPh>
    <rPh sb="5" eb="7">
      <t>フサイ</t>
    </rPh>
    <rPh sb="7" eb="9">
      <t>ゴウケイ</t>
    </rPh>
    <phoneticPr fontId="4"/>
  </si>
  <si>
    <t>令和３年４月末</t>
    <rPh sb="0" eb="2">
      <t>レイワ</t>
    </rPh>
    <rPh sb="5" eb="6">
      <t>ガツ</t>
    </rPh>
    <phoneticPr fontId="4"/>
  </si>
  <si>
    <t>(R3/4</t>
    <phoneticPr fontId="16"/>
  </si>
  <si>
    <t>（R2/4 日記簿含運用益）</t>
    <phoneticPr fontId="16"/>
  </si>
  <si>
    <t>（元年度末未収収益）</t>
    <rPh sb="1" eb="2">
      <t>ゲン</t>
    </rPh>
    <rPh sb="2" eb="4">
      <t>ネンド</t>
    </rPh>
    <rPh sb="4" eb="5">
      <t>マツ</t>
    </rPh>
    <rPh sb="5" eb="9">
      <t>ミシュウシュウエキ</t>
    </rPh>
    <phoneticPr fontId="16"/>
  </si>
  <si>
    <t>（R1固定資産評価差益)</t>
    <rPh sb="3" eb="5">
      <t>コテイ</t>
    </rPh>
    <rPh sb="5" eb="7">
      <t>シサン</t>
    </rPh>
    <rPh sb="7" eb="9">
      <t>ヒョウカ</t>
    </rPh>
    <rPh sb="9" eb="11">
      <t>サエキ</t>
    </rPh>
    <phoneticPr fontId="16"/>
  </si>
  <si>
    <t>（NTT売却分評価洗替）</t>
    <rPh sb="4" eb="6">
      <t>バイキャク</t>
    </rPh>
    <rPh sb="6" eb="7">
      <t>ブン</t>
    </rPh>
    <rPh sb="7" eb="9">
      <t>ヒョウカ</t>
    </rPh>
    <rPh sb="9" eb="11">
      <t>アライガエ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</si>
</sst>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;&quot;△ &quot;#,##0"/>
    <numFmt numFmtId="177" formatCode="#,##0_);[Red]\(#,##0\)"/>
    <numFmt numFmtId="178" formatCode="#,##0_ "/>
    <numFmt numFmtId="179" formatCode="[$-411]ggge&quot;年&quot;m&quot;月&quot;d&quot;日&quot;;@"/>
    <numFmt numFmtId="180" formatCode="[$-411]ggge&quot;年&quot;m&quot;月&quot;&quot;末残高&quot;;@"/>
    <numFmt numFmtId="181" formatCode="[$-411]ggge&quot;年度&quot;;@"/>
    <numFmt numFmtId="182" formatCode="[$-411]ggge&quot;年&quot;m&quot;月&quot;&quot;増減&quot;;@"/>
    <numFmt numFmtId="183" formatCode="[DBNum3][$-411]ggge&quot;年&quot;m&quot;月&quot;&quot;分&quot;;@"/>
    <numFmt numFmtId="184" formatCode="[$-411]&quot;(&quot;ge&quot;/&quot;m;@"/>
    <numFmt numFmtId="185" formatCode="#,##0;&quot;　△&quot;* #,##0;&quot;－&quot;"/>
    <numFmt numFmtId="186" formatCode="#,##0.00;&quot;　△&quot;* #,##0.00;&quot;－&quot;"/>
    <numFmt numFmtId="187" formatCode="_ * #,##0_ ;_ * &quot;△&quot;#,##0_ ;_ * &quot;-&quot;_ ;_ @_ "/>
    <numFmt numFmtId="188" formatCode="[$-411]&quot;(&quot;ggge&quot;年&quot;m&quot;月末)&quot;;@"/>
    <numFmt numFmtId="189" formatCode="[$-411]ge\.m\.d;@"/>
    <numFmt numFmtId="190" formatCode="[DBNum3][$-411]ggge&quot;年&quot;m&quot;月&quot;&quot;末&quot;;@"/>
  </numFmts>
  <fonts count="28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indexed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color indexed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color indexed="12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2"/>
      <color indexed="81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12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9" fillId="0" borderId="0" applyNumberFormat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/>
    <xf numFmtId="38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3">
    <xf numFmtId="0" fontId="0" fillId="0" borderId="0" xfId="0"/>
    <xf numFmtId="0" fontId="3" fillId="0" borderId="0" xfId="0" applyFont="1"/>
    <xf numFmtId="0" fontId="6" fillId="0" borderId="0" xfId="2" applyFont="1" applyFill="1" applyAlignment="1" applyProtection="1">
      <alignment horizontal="center"/>
      <protection locked="0"/>
    </xf>
    <xf numFmtId="0" fontId="3" fillId="0" borderId="0" xfId="2" applyFont="1" applyFill="1" applyProtection="1">
      <protection locked="0"/>
    </xf>
    <xf numFmtId="0" fontId="3" fillId="0" borderId="0" xfId="2" applyFont="1" applyFill="1" applyBorder="1" applyProtection="1">
      <protection locked="0"/>
    </xf>
    <xf numFmtId="0" fontId="3" fillId="0" borderId="1" xfId="2" applyFont="1" applyFill="1" applyBorder="1" applyProtection="1">
      <protection locked="0"/>
    </xf>
    <xf numFmtId="0" fontId="3" fillId="0" borderId="1" xfId="1" applyFont="1" applyBorder="1"/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2" xfId="0" applyFont="1" applyBorder="1"/>
    <xf numFmtId="3" fontId="9" fillId="0" borderId="2" xfId="0" applyNumberFormat="1" applyFont="1" applyBorder="1"/>
    <xf numFmtId="177" fontId="6" fillId="0" borderId="0" xfId="2" applyNumberFormat="1" applyFont="1" applyFill="1" applyAlignment="1" applyProtection="1">
      <alignment horizontal="center"/>
      <protection locked="0"/>
    </xf>
    <xf numFmtId="177" fontId="3" fillId="0" borderId="0" xfId="2" quotePrefix="1" applyNumberFormat="1" applyFont="1" applyFill="1" applyAlignment="1" applyProtection="1">
      <alignment horizontal="right"/>
      <protection locked="0"/>
    </xf>
    <xf numFmtId="177" fontId="3" fillId="0" borderId="1" xfId="2" applyNumberFormat="1" applyFont="1" applyFill="1" applyBorder="1" applyAlignment="1" applyProtection="1">
      <alignment horizontal="right"/>
      <protection locked="0"/>
    </xf>
    <xf numFmtId="177" fontId="9" fillId="0" borderId="0" xfId="0" applyNumberFormat="1" applyFont="1"/>
    <xf numFmtId="0" fontId="10" fillId="0" borderId="0" xfId="0" applyFont="1"/>
    <xf numFmtId="0" fontId="8" fillId="0" borderId="0" xfId="2" applyFont="1" applyFill="1" applyBorder="1" applyProtection="1">
      <protection locked="0"/>
    </xf>
    <xf numFmtId="31" fontId="3" fillId="0" borderId="0" xfId="0" applyNumberFormat="1" applyFont="1"/>
    <xf numFmtId="0" fontId="3" fillId="0" borderId="3" xfId="0" applyFont="1" applyBorder="1" applyProtection="1">
      <protection locked="0"/>
    </xf>
    <xf numFmtId="178" fontId="9" fillId="0" borderId="0" xfId="0" applyNumberFormat="1" applyFont="1"/>
    <xf numFmtId="0" fontId="11" fillId="0" borderId="0" xfId="2" applyFont="1" applyFill="1" applyAlignment="1" applyProtection="1">
      <alignment horizontal="center"/>
      <protection locked="0"/>
    </xf>
    <xf numFmtId="0" fontId="8" fillId="0" borderId="0" xfId="2" applyFont="1" applyFill="1" applyProtection="1">
      <protection locked="0"/>
    </xf>
    <xf numFmtId="0" fontId="3" fillId="0" borderId="4" xfId="2" applyFont="1" applyFill="1" applyBorder="1" applyAlignment="1" applyProtection="1">
      <alignment vertical="center"/>
      <protection locked="0"/>
    </xf>
    <xf numFmtId="0" fontId="3" fillId="0" borderId="5" xfId="2" applyFont="1" applyFill="1" applyBorder="1" applyAlignment="1" applyProtection="1">
      <alignment horizontal="center" vertical="center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7" xfId="2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5" xfId="2" applyFont="1" applyFill="1" applyBorder="1" applyAlignment="1" applyProtection="1">
      <alignment vertical="center"/>
      <protection locked="0"/>
    </xf>
    <xf numFmtId="0" fontId="8" fillId="0" borderId="5" xfId="2" applyFont="1" applyFill="1" applyBorder="1" applyAlignment="1" applyProtection="1">
      <alignment vertical="center"/>
      <protection locked="0"/>
    </xf>
    <xf numFmtId="3" fontId="3" fillId="0" borderId="0" xfId="2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3" fillId="0" borderId="5" xfId="2" applyFont="1" applyFill="1" applyBorder="1" applyAlignment="1" applyProtection="1">
      <alignment horizontal="left" vertical="center"/>
      <protection locked="0"/>
    </xf>
    <xf numFmtId="0" fontId="8" fillId="0" borderId="5" xfId="2" applyFont="1" applyFill="1" applyBorder="1" applyAlignment="1" applyProtection="1">
      <alignment horizontal="left" vertical="center"/>
      <protection locked="0"/>
    </xf>
    <xf numFmtId="178" fontId="0" fillId="0" borderId="0" xfId="0" applyNumberFormat="1" applyAlignment="1">
      <alignment vertical="center"/>
    </xf>
    <xf numFmtId="178" fontId="3" fillId="0" borderId="0" xfId="0" applyNumberFormat="1" applyFont="1" applyAlignment="1">
      <alignment vertical="center"/>
    </xf>
    <xf numFmtId="0" fontId="8" fillId="0" borderId="4" xfId="2" applyFont="1" applyFill="1" applyBorder="1" applyAlignment="1" applyProtection="1">
      <alignment vertical="center"/>
      <protection locked="0"/>
    </xf>
    <xf numFmtId="177" fontId="3" fillId="0" borderId="0" xfId="0" applyNumberFormat="1" applyFont="1" applyAlignment="1">
      <alignment vertical="center"/>
    </xf>
    <xf numFmtId="177" fontId="3" fillId="0" borderId="0" xfId="2" applyNumberFormat="1" applyFont="1" applyFill="1" applyBorder="1" applyAlignment="1">
      <alignment vertical="center" shrinkToFit="1"/>
    </xf>
    <xf numFmtId="0" fontId="3" fillId="2" borderId="6" xfId="2" applyFont="1" applyFill="1" applyBorder="1" applyAlignment="1" applyProtection="1">
      <alignment vertical="center"/>
      <protection locked="0"/>
    </xf>
    <xf numFmtId="0" fontId="3" fillId="3" borderId="0" xfId="0" applyFont="1" applyFill="1" applyAlignment="1">
      <alignment vertical="center"/>
    </xf>
    <xf numFmtId="0" fontId="3" fillId="0" borderId="6" xfId="2" applyFont="1" applyFill="1" applyBorder="1" applyAlignment="1" applyProtection="1">
      <alignment vertical="center"/>
      <protection locked="0"/>
    </xf>
    <xf numFmtId="0" fontId="3" fillId="2" borderId="5" xfId="2" applyFont="1" applyFill="1" applyBorder="1" applyAlignment="1" applyProtection="1">
      <alignment vertical="center"/>
      <protection locked="0"/>
    </xf>
    <xf numFmtId="177" fontId="3" fillId="0" borderId="8" xfId="2" applyNumberFormat="1" applyFont="1" applyFill="1" applyBorder="1" applyAlignment="1">
      <alignment vertical="center" shrinkToFit="1"/>
    </xf>
    <xf numFmtId="177" fontId="3" fillId="2" borderId="8" xfId="2" applyNumberFormat="1" applyFont="1" applyFill="1" applyBorder="1" applyAlignment="1" applyProtection="1">
      <alignment vertical="center"/>
      <protection locked="0"/>
    </xf>
    <xf numFmtId="177" fontId="3" fillId="2" borderId="9" xfId="2" applyNumberFormat="1" applyFont="1" applyFill="1" applyBorder="1" applyAlignment="1" applyProtection="1">
      <alignment vertical="center"/>
      <protection locked="0"/>
    </xf>
    <xf numFmtId="0" fontId="12" fillId="0" borderId="5" xfId="2" applyFont="1" applyFill="1" applyBorder="1" applyAlignment="1" applyProtection="1">
      <alignment vertical="center"/>
      <protection locked="0"/>
    </xf>
    <xf numFmtId="3" fontId="13" fillId="0" borderId="5" xfId="2" applyNumberFormat="1" applyFont="1" applyFill="1" applyBorder="1" applyAlignment="1" applyProtection="1">
      <alignment vertical="center"/>
      <protection locked="0"/>
    </xf>
    <xf numFmtId="3" fontId="14" fillId="0" borderId="5" xfId="2" applyNumberFormat="1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2" xfId="2" applyFont="1" applyFill="1" applyBorder="1" applyAlignment="1" applyProtection="1">
      <alignment vertical="center"/>
      <protection locked="0"/>
    </xf>
    <xf numFmtId="3" fontId="14" fillId="0" borderId="7" xfId="2" applyNumberFormat="1" applyFont="1" applyFill="1" applyBorder="1" applyAlignment="1" applyProtection="1">
      <alignment vertical="center"/>
      <protection locked="0"/>
    </xf>
    <xf numFmtId="3" fontId="12" fillId="0" borderId="2" xfId="2" applyNumberFormat="1" applyFont="1" applyFill="1" applyBorder="1" applyAlignment="1">
      <alignment vertical="center"/>
    </xf>
    <xf numFmtId="0" fontId="12" fillId="0" borderId="4" xfId="2" applyFont="1" applyFill="1" applyBorder="1" applyAlignment="1" applyProtection="1">
      <alignment vertical="center"/>
      <protection locked="0"/>
    </xf>
    <xf numFmtId="176" fontId="14" fillId="0" borderId="4" xfId="2" applyNumberFormat="1" applyFont="1" applyFill="1" applyBorder="1" applyAlignment="1">
      <alignment vertical="center"/>
    </xf>
    <xf numFmtId="0" fontId="12" fillId="2" borderId="6" xfId="2" applyFont="1" applyFill="1" applyBorder="1" applyAlignment="1" applyProtection="1">
      <alignment vertical="center"/>
      <protection locked="0"/>
    </xf>
    <xf numFmtId="3" fontId="13" fillId="2" borderId="2" xfId="2" applyNumberFormat="1" applyFont="1" applyFill="1" applyBorder="1" applyAlignment="1" applyProtection="1">
      <alignment vertical="center"/>
      <protection locked="0"/>
    </xf>
    <xf numFmtId="3" fontId="12" fillId="0" borderId="5" xfId="2" applyNumberFormat="1" applyFont="1" applyFill="1" applyBorder="1" applyAlignment="1" applyProtection="1">
      <alignment vertical="center"/>
      <protection locked="0"/>
    </xf>
    <xf numFmtId="0" fontId="12" fillId="0" borderId="6" xfId="2" applyFont="1" applyFill="1" applyBorder="1" applyAlignment="1" applyProtection="1">
      <alignment vertical="center"/>
      <protection locked="0"/>
    </xf>
    <xf numFmtId="176" fontId="12" fillId="0" borderId="6" xfId="2" applyNumberFormat="1" applyFont="1" applyFill="1" applyBorder="1" applyAlignment="1">
      <alignment vertical="center"/>
    </xf>
    <xf numFmtId="0" fontId="12" fillId="2" borderId="5" xfId="2" applyFont="1" applyFill="1" applyBorder="1" applyAlignment="1" applyProtection="1">
      <alignment vertical="center"/>
      <protection locked="0"/>
    </xf>
    <xf numFmtId="3" fontId="13" fillId="2" borderId="6" xfId="2" applyNumberFormat="1" applyFont="1" applyFill="1" applyBorder="1" applyAlignment="1" applyProtection="1">
      <alignment vertical="center"/>
    </xf>
    <xf numFmtId="3" fontId="12" fillId="0" borderId="4" xfId="2" applyNumberFormat="1" applyFont="1" applyFill="1" applyBorder="1" applyAlignment="1">
      <alignment vertical="center"/>
    </xf>
    <xf numFmtId="3" fontId="12" fillId="0" borderId="10" xfId="2" applyNumberFormat="1" applyFont="1" applyFill="1" applyBorder="1" applyAlignment="1">
      <alignment vertical="center"/>
    </xf>
    <xf numFmtId="177" fontId="3" fillId="0" borderId="9" xfId="2" applyNumberFormat="1" applyFont="1" applyFill="1" applyBorder="1" applyAlignment="1">
      <alignment vertical="center" shrinkToFit="1"/>
    </xf>
    <xf numFmtId="0" fontId="11" fillId="0" borderId="0" xfId="2" applyFont="1" applyFill="1" applyAlignment="1" applyProtection="1">
      <alignment horizontal="center" shrinkToFit="1"/>
      <protection locked="0"/>
    </xf>
    <xf numFmtId="0" fontId="8" fillId="0" borderId="0" xfId="0" applyFont="1"/>
    <xf numFmtId="0" fontId="8" fillId="0" borderId="0" xfId="2" applyFont="1" applyFill="1" applyBorder="1" applyAlignment="1" applyProtection="1">
      <alignment horizontal="right" shrinkToFit="1"/>
      <protection locked="0"/>
    </xf>
    <xf numFmtId="3" fontId="8" fillId="0" borderId="16" xfId="2" applyNumberFormat="1" applyFont="1" applyFill="1" applyBorder="1" applyAlignment="1" applyProtection="1">
      <alignment vertical="center" shrinkToFit="1"/>
      <protection locked="0"/>
    </xf>
    <xf numFmtId="3" fontId="8" fillId="0" borderId="18" xfId="2" applyNumberFormat="1" applyFont="1" applyFill="1" applyBorder="1" applyAlignment="1" applyProtection="1">
      <alignment vertical="center" shrinkToFit="1"/>
      <protection locked="0"/>
    </xf>
    <xf numFmtId="3" fontId="8" fillId="0" borderId="19" xfId="2" applyNumberFormat="1" applyFont="1" applyFill="1" applyBorder="1" applyAlignment="1" applyProtection="1">
      <alignment vertical="center" shrinkToFit="1"/>
      <protection locked="0"/>
    </xf>
    <xf numFmtId="3" fontId="8" fillId="0" borderId="20" xfId="2" applyNumberFormat="1" applyFont="1" applyFill="1" applyBorder="1" applyAlignment="1" applyProtection="1">
      <alignment vertical="center" shrinkToFit="1"/>
      <protection locked="0"/>
    </xf>
    <xf numFmtId="3" fontId="12" fillId="0" borderId="0" xfId="2" applyNumberFormat="1" applyFont="1" applyFill="1" applyBorder="1" applyAlignment="1">
      <alignment vertical="center"/>
    </xf>
    <xf numFmtId="0" fontId="8" fillId="0" borderId="1" xfId="0" applyFont="1" applyBorder="1"/>
    <xf numFmtId="0" fontId="8" fillId="0" borderId="13" xfId="2" applyFont="1" applyFill="1" applyBorder="1" applyAlignment="1" applyProtection="1">
      <alignment horizontal="left" vertical="center"/>
      <protection locked="0"/>
    </xf>
    <xf numFmtId="176" fontId="8" fillId="0" borderId="17" xfId="2" applyNumberFormat="1" applyFont="1" applyFill="1" applyBorder="1" applyAlignment="1" applyProtection="1">
      <alignment vertical="center" shrinkToFit="1"/>
      <protection locked="0"/>
    </xf>
    <xf numFmtId="0" fontId="8" fillId="4" borderId="24" xfId="2" applyFont="1" applyFill="1" applyBorder="1" applyAlignment="1" applyProtection="1">
      <alignment vertical="center"/>
      <protection locked="0"/>
    </xf>
    <xf numFmtId="3" fontId="8" fillId="4" borderId="25" xfId="2" applyNumberFormat="1" applyFont="1" applyFill="1" applyBorder="1" applyAlignment="1" applyProtection="1">
      <alignment vertical="center" shrinkToFit="1"/>
      <protection locked="0"/>
    </xf>
    <xf numFmtId="176" fontId="8" fillId="4" borderId="25" xfId="2" applyNumberFormat="1" applyFont="1" applyFill="1" applyBorder="1" applyAlignment="1" applyProtection="1">
      <alignment vertical="center" shrinkToFit="1"/>
      <protection locked="0"/>
    </xf>
    <xf numFmtId="3" fontId="12" fillId="0" borderId="7" xfId="2" applyNumberFormat="1" applyFont="1" applyFill="1" applyBorder="1" applyAlignment="1" applyProtection="1">
      <alignment vertical="center"/>
      <protection locked="0"/>
    </xf>
    <xf numFmtId="0" fontId="19" fillId="0" borderId="0" xfId="4" applyFont="1"/>
    <xf numFmtId="0" fontId="8" fillId="0" borderId="28" xfId="2" applyFont="1" applyFill="1" applyBorder="1" applyAlignment="1" applyProtection="1">
      <alignment vertical="center"/>
      <protection locked="0"/>
    </xf>
    <xf numFmtId="14" fontId="19" fillId="0" borderId="0" xfId="4" applyNumberFormat="1" applyFont="1"/>
    <xf numFmtId="0" fontId="18" fillId="0" borderId="0" xfId="4" applyFont="1" applyAlignment="1">
      <alignment horizontal="center" vertical="center"/>
    </xf>
    <xf numFmtId="0" fontId="8" fillId="0" borderId="3" xfId="0" applyFont="1" applyBorder="1"/>
    <xf numFmtId="181" fontId="8" fillId="0" borderId="15" xfId="2" applyNumberFormat="1" applyFont="1" applyFill="1" applyBorder="1" applyAlignment="1" applyProtection="1">
      <alignment horizontal="center" vertical="center" wrapText="1" shrinkToFit="1"/>
      <protection locked="0"/>
    </xf>
    <xf numFmtId="182" fontId="8" fillId="0" borderId="33" xfId="2" applyNumberFormat="1" applyFont="1" applyFill="1" applyBorder="1" applyAlignment="1" applyProtection="1">
      <alignment horizontal="center" vertical="center" wrapText="1" shrinkToFit="1"/>
      <protection locked="0"/>
    </xf>
    <xf numFmtId="176" fontId="7" fillId="0" borderId="16" xfId="3" applyNumberFormat="1" applyFont="1" applyFill="1" applyBorder="1"/>
    <xf numFmtId="0" fontId="8" fillId="0" borderId="35" xfId="2" applyFont="1" applyFill="1" applyBorder="1" applyAlignment="1" applyProtection="1">
      <alignment vertical="center"/>
      <protection locked="0"/>
    </xf>
    <xf numFmtId="176" fontId="7" fillId="0" borderId="19" xfId="3" applyNumberFormat="1" applyFont="1" applyFill="1" applyBorder="1"/>
    <xf numFmtId="176" fontId="7" fillId="0" borderId="20" xfId="3" applyNumberFormat="1" applyFont="1" applyFill="1" applyBorder="1"/>
    <xf numFmtId="3" fontId="8" fillId="0" borderId="14" xfId="2" applyNumberFormat="1" applyFont="1" applyFill="1" applyBorder="1" applyAlignment="1" applyProtection="1">
      <alignment vertical="center" shrinkToFit="1"/>
      <protection locked="0"/>
    </xf>
    <xf numFmtId="176" fontId="7" fillId="0" borderId="36" xfId="3" applyNumberFormat="1" applyFont="1" applyFill="1" applyBorder="1"/>
    <xf numFmtId="176" fontId="7" fillId="0" borderId="27" xfId="3" applyNumberFormat="1" applyFont="1" applyFill="1" applyBorder="1"/>
    <xf numFmtId="3" fontId="8" fillId="4" borderId="25" xfId="2" applyNumberFormat="1" applyFont="1" applyFill="1" applyBorder="1" applyAlignment="1" applyProtection="1">
      <alignment vertical="center" shrinkToFit="1"/>
    </xf>
    <xf numFmtId="176" fontId="7" fillId="0" borderId="16" xfId="3" applyNumberFormat="1" applyFont="1" applyFill="1" applyBorder="1" applyProtection="1">
      <protection locked="0"/>
    </xf>
    <xf numFmtId="176" fontId="7" fillId="0" borderId="34" xfId="2" applyNumberFormat="1" applyFont="1" applyFill="1" applyBorder="1" applyAlignment="1" applyProtection="1">
      <alignment vertical="center" shrinkToFit="1"/>
      <protection locked="0"/>
    </xf>
    <xf numFmtId="3" fontId="8" fillId="0" borderId="17" xfId="2" applyNumberFormat="1" applyFont="1" applyFill="1" applyBorder="1" applyAlignment="1" applyProtection="1">
      <alignment vertical="center" shrinkToFit="1"/>
      <protection locked="0"/>
    </xf>
    <xf numFmtId="3" fontId="7" fillId="0" borderId="21" xfId="2" applyNumberFormat="1" applyFont="1" applyFill="1" applyBorder="1" applyAlignment="1" applyProtection="1">
      <alignment vertical="center" shrinkToFit="1"/>
      <protection locked="0"/>
    </xf>
    <xf numFmtId="3" fontId="7" fillId="0" borderId="29" xfId="2" applyNumberFormat="1" applyFont="1" applyFill="1" applyBorder="1" applyAlignment="1" applyProtection="1">
      <alignment vertical="center" shrinkToFit="1"/>
      <protection locked="0"/>
    </xf>
    <xf numFmtId="3" fontId="7" fillId="0" borderId="12" xfId="2" applyNumberFormat="1" applyFont="1" applyFill="1" applyBorder="1" applyAlignment="1" applyProtection="1">
      <alignment vertical="center" shrinkToFit="1"/>
      <protection locked="0"/>
    </xf>
    <xf numFmtId="3" fontId="7" fillId="0" borderId="11" xfId="2" applyNumberFormat="1" applyFont="1" applyFill="1" applyBorder="1" applyAlignment="1" applyProtection="1">
      <alignment vertical="center" shrinkToFit="1"/>
      <protection locked="0"/>
    </xf>
    <xf numFmtId="3" fontId="7" fillId="0" borderId="22" xfId="2" applyNumberFormat="1" applyFont="1" applyFill="1" applyBorder="1" applyAlignment="1" applyProtection="1">
      <alignment vertical="center" shrinkToFit="1"/>
      <protection locked="0"/>
    </xf>
    <xf numFmtId="38" fontId="3" fillId="0" borderId="37" xfId="3" applyFont="1" applyFill="1" applyBorder="1" applyAlignment="1">
      <alignment vertical="center"/>
    </xf>
    <xf numFmtId="38" fontId="3" fillId="0" borderId="13" xfId="3" applyFont="1" applyFill="1" applyBorder="1" applyAlignment="1">
      <alignment vertical="center"/>
    </xf>
    <xf numFmtId="38" fontId="3" fillId="0" borderId="13" xfId="3" applyFont="1" applyBorder="1" applyAlignment="1">
      <alignment vertical="center"/>
    </xf>
    <xf numFmtId="38" fontId="3" fillId="0" borderId="35" xfId="3" applyFont="1" applyBorder="1" applyAlignment="1">
      <alignment vertical="center"/>
    </xf>
    <xf numFmtId="3" fontId="7" fillId="0" borderId="38" xfId="2" applyNumberFormat="1" applyFont="1" applyFill="1" applyBorder="1" applyAlignment="1" applyProtection="1">
      <alignment vertical="center" shrinkToFit="1"/>
      <protection locked="0"/>
    </xf>
    <xf numFmtId="176" fontId="7" fillId="0" borderId="34" xfId="3" applyNumberFormat="1" applyFont="1" applyFill="1" applyBorder="1"/>
    <xf numFmtId="3" fontId="8" fillId="0" borderId="34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Font="1" applyAlignment="1">
      <alignment horizontal="center" vertical="center"/>
    </xf>
    <xf numFmtId="177" fontId="3" fillId="0" borderId="40" xfId="2" applyNumberFormat="1" applyFont="1" applyFill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177" fontId="3" fillId="0" borderId="45" xfId="2" applyNumberFormat="1" applyFont="1" applyFill="1" applyBorder="1" applyAlignment="1">
      <alignment horizontal="center" vertical="center" shrinkToFit="1"/>
    </xf>
    <xf numFmtId="38" fontId="3" fillId="0" borderId="45" xfId="5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38" fontId="3" fillId="0" borderId="46" xfId="5" applyFont="1" applyBorder="1" applyAlignment="1">
      <alignment horizontal="center" vertical="center"/>
    </xf>
    <xf numFmtId="183" fontId="3" fillId="0" borderId="0" xfId="2" quotePrefix="1" applyNumberFormat="1" applyFont="1" applyFill="1" applyAlignment="1" applyProtection="1">
      <protection locked="0"/>
    </xf>
    <xf numFmtId="184" fontId="3" fillId="0" borderId="39" xfId="2" quotePrefix="1" applyNumberFormat="1" applyFont="1" applyFill="1" applyBorder="1" applyAlignment="1" applyProtection="1">
      <alignment horizontal="right" vertical="center"/>
      <protection locked="0"/>
    </xf>
    <xf numFmtId="0" fontId="3" fillId="0" borderId="40" xfId="0" applyFont="1" applyBorder="1" applyAlignment="1">
      <alignment horizontal="left" vertical="center"/>
    </xf>
    <xf numFmtId="0" fontId="3" fillId="0" borderId="40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38" fontId="5" fillId="0" borderId="45" xfId="5" applyFont="1" applyFill="1" applyBorder="1" applyAlignment="1" applyProtection="1">
      <alignment horizontal="center" vertical="center"/>
      <protection locked="0"/>
    </xf>
    <xf numFmtId="38" fontId="3" fillId="0" borderId="46" xfId="5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38" fontId="3" fillId="0" borderId="0" xfId="5" applyFont="1" applyFill="1" applyAlignment="1">
      <alignment vertical="center"/>
    </xf>
    <xf numFmtId="0" fontId="15" fillId="0" borderId="0" xfId="6">
      <alignment vertical="center"/>
    </xf>
    <xf numFmtId="0" fontId="12" fillId="0" borderId="0" xfId="6" applyFont="1" applyAlignment="1">
      <alignment horizontal="centerContinuous" vertical="center"/>
    </xf>
    <xf numFmtId="0" fontId="12" fillId="0" borderId="0" xfId="6" applyFont="1" applyAlignment="1">
      <alignment horizontal="centerContinuous"/>
    </xf>
    <xf numFmtId="0" fontId="23" fillId="0" borderId="0" xfId="6" applyFont="1" applyAlignment="1">
      <alignment horizontal="centerContinuous" vertical="center"/>
    </xf>
    <xf numFmtId="49" fontId="23" fillId="0" borderId="0" xfId="6" applyNumberFormat="1" applyFont="1" applyAlignment="1">
      <alignment horizontal="centerContinuous" vertical="center" shrinkToFit="1"/>
    </xf>
    <xf numFmtId="0" fontId="23" fillId="0" borderId="0" xfId="6" applyFont="1">
      <alignment vertical="center"/>
    </xf>
    <xf numFmtId="0" fontId="12" fillId="0" borderId="0" xfId="6" applyFont="1">
      <alignment vertical="center"/>
    </xf>
    <xf numFmtId="0" fontId="23" fillId="0" borderId="0" xfId="6" applyFont="1" applyAlignment="1">
      <alignment horizontal="distributed" vertical="center"/>
    </xf>
    <xf numFmtId="49" fontId="9" fillId="0" borderId="0" xfId="6" applyNumberFormat="1" applyFont="1" applyAlignment="1">
      <alignment horizontal="right" vertical="center"/>
    </xf>
    <xf numFmtId="0" fontId="9" fillId="0" borderId="0" xfId="6" applyFont="1" applyAlignment="1">
      <alignment horizontal="right" vertical="center"/>
    </xf>
    <xf numFmtId="0" fontId="23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9" fillId="0" borderId="0" xfId="6" applyFont="1" applyAlignment="1">
      <alignment horizontal="right"/>
    </xf>
    <xf numFmtId="0" fontId="9" fillId="0" borderId="49" xfId="6" applyFont="1" applyBorder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9" fillId="0" borderId="52" xfId="6" applyFont="1" applyBorder="1" applyAlignment="1">
      <alignment horizontal="center" vertical="center" wrapText="1"/>
    </xf>
    <xf numFmtId="0" fontId="24" fillId="0" borderId="52" xfId="6" applyFont="1" applyBorder="1" applyAlignment="1">
      <alignment horizontal="center" vertical="center" wrapText="1"/>
    </xf>
    <xf numFmtId="0" fontId="24" fillId="0" borderId="53" xfId="6" applyFont="1" applyBorder="1" applyAlignment="1">
      <alignment horizontal="center" vertical="center" wrapText="1"/>
    </xf>
    <xf numFmtId="0" fontId="9" fillId="0" borderId="0" xfId="6" applyFont="1" applyAlignment="1">
      <alignment vertical="center" wrapText="1"/>
    </xf>
    <xf numFmtId="0" fontId="9" fillId="0" borderId="54" xfId="6" applyFont="1" applyBorder="1" applyAlignment="1">
      <alignment horizontal="distributed" vertical="center"/>
    </xf>
    <xf numFmtId="0" fontId="9" fillId="0" borderId="55" xfId="6" applyFont="1" applyBorder="1" applyAlignment="1">
      <alignment horizontal="distributed" vertical="center"/>
    </xf>
    <xf numFmtId="185" fontId="9" fillId="0" borderId="57" xfId="7" applyNumberFormat="1" applyFont="1" applyFill="1" applyBorder="1">
      <alignment vertical="center"/>
    </xf>
    <xf numFmtId="186" fontId="9" fillId="0" borderId="57" xfId="8" applyNumberFormat="1" applyFont="1" applyFill="1" applyBorder="1">
      <alignment vertical="center"/>
    </xf>
    <xf numFmtId="185" fontId="9" fillId="0" borderId="58" xfId="7" applyNumberFormat="1" applyFont="1" applyFill="1" applyBorder="1">
      <alignment vertical="center"/>
    </xf>
    <xf numFmtId="187" fontId="25" fillId="0" borderId="0" xfId="7" applyNumberFormat="1" applyFont="1" applyFill="1" applyBorder="1">
      <alignment vertical="center"/>
    </xf>
    <xf numFmtId="0" fontId="9" fillId="0" borderId="47" xfId="6" applyFont="1" applyBorder="1">
      <alignment vertical="center"/>
    </xf>
    <xf numFmtId="0" fontId="9" fillId="0" borderId="0" xfId="6" applyFont="1">
      <alignment vertical="center"/>
    </xf>
    <xf numFmtId="0" fontId="9" fillId="0" borderId="0" xfId="6" applyFont="1" applyAlignment="1">
      <alignment horizontal="distributed" vertical="center"/>
    </xf>
    <xf numFmtId="0" fontId="9" fillId="0" borderId="59" xfId="6" applyFont="1" applyBorder="1" applyAlignment="1">
      <alignment horizontal="distributed" vertical="center"/>
    </xf>
    <xf numFmtId="185" fontId="9" fillId="0" borderId="60" xfId="7" applyNumberFormat="1" applyFont="1" applyFill="1" applyBorder="1">
      <alignment vertical="center"/>
    </xf>
    <xf numFmtId="186" fontId="9" fillId="0" borderId="60" xfId="8" applyNumberFormat="1" applyFont="1" applyFill="1" applyBorder="1">
      <alignment vertical="center"/>
    </xf>
    <xf numFmtId="185" fontId="9" fillId="0" borderId="61" xfId="7" applyNumberFormat="1" applyFont="1" applyFill="1" applyBorder="1">
      <alignment vertical="center"/>
    </xf>
    <xf numFmtId="0" fontId="9" fillId="0" borderId="47" xfId="6" applyFont="1" applyBorder="1" applyAlignment="1">
      <alignment horizontal="distributed" vertical="center"/>
    </xf>
    <xf numFmtId="0" fontId="9" fillId="0" borderId="48" xfId="6" applyFont="1" applyBorder="1" applyAlignment="1">
      <alignment horizontal="distributed" vertical="center"/>
    </xf>
    <xf numFmtId="0" fontId="9" fillId="0" borderId="63" xfId="6" applyFont="1" applyBorder="1" applyAlignment="1">
      <alignment horizontal="distributed" vertical="center"/>
    </xf>
    <xf numFmtId="185" fontId="9" fillId="0" borderId="65" xfId="7" applyNumberFormat="1" applyFont="1" applyFill="1" applyBorder="1">
      <alignment vertical="center"/>
    </xf>
    <xf numFmtId="186" fontId="9" fillId="0" borderId="65" xfId="8" applyNumberFormat="1" applyFont="1" applyFill="1" applyBorder="1">
      <alignment vertical="center"/>
    </xf>
    <xf numFmtId="185" fontId="9" fillId="0" borderId="66" xfId="7" applyNumberFormat="1" applyFont="1" applyFill="1" applyBorder="1">
      <alignment vertical="center"/>
    </xf>
    <xf numFmtId="187" fontId="26" fillId="0" borderId="0" xfId="7" applyNumberFormat="1" applyFont="1" applyFill="1" applyBorder="1">
      <alignment vertical="center"/>
    </xf>
    <xf numFmtId="0" fontId="21" fillId="0" borderId="0" xfId="6" applyFont="1">
      <alignment vertical="center"/>
    </xf>
    <xf numFmtId="0" fontId="0" fillId="0" borderId="0" xfId="6" applyFont="1" applyAlignment="1">
      <alignment horizontal="right" vertical="center"/>
    </xf>
    <xf numFmtId="179" fontId="0" fillId="0" borderId="0" xfId="6" applyNumberFormat="1" applyFont="1" applyAlignment="1">
      <alignment horizontal="right" vertical="center"/>
    </xf>
    <xf numFmtId="188" fontId="15" fillId="0" borderId="0" xfId="6" applyNumberFormat="1">
      <alignment vertical="center"/>
    </xf>
    <xf numFmtId="189" fontId="3" fillId="0" borderId="39" xfId="2" quotePrefix="1" applyNumberFormat="1" applyFont="1" applyFill="1" applyBorder="1" applyAlignment="1" applyProtection="1">
      <alignment horizontal="right" vertical="center"/>
      <protection locked="0"/>
    </xf>
    <xf numFmtId="38" fontId="3" fillId="0" borderId="45" xfId="5" applyFont="1" applyFill="1" applyBorder="1" applyAlignment="1">
      <alignment horizontal="center" vertical="center"/>
    </xf>
    <xf numFmtId="0" fontId="9" fillId="0" borderId="40" xfId="0" applyFont="1" applyBorder="1"/>
    <xf numFmtId="3" fontId="12" fillId="0" borderId="40" xfId="2" applyNumberFormat="1" applyFont="1" applyFill="1" applyBorder="1" applyAlignment="1">
      <alignment vertical="center"/>
    </xf>
    <xf numFmtId="3" fontId="12" fillId="0" borderId="45" xfId="2" applyNumberFormat="1" applyFont="1" applyFill="1" applyBorder="1" applyAlignment="1">
      <alignment vertical="center"/>
    </xf>
    <xf numFmtId="0" fontId="9" fillId="0" borderId="46" xfId="0" applyFont="1" applyBorder="1"/>
    <xf numFmtId="0" fontId="3" fillId="0" borderId="39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179" fontId="22" fillId="5" borderId="0" xfId="4" applyNumberFormat="1" applyFont="1" applyFill="1" applyAlignment="1" applyProtection="1">
      <alignment horizontal="center" vertical="center"/>
      <protection locked="0"/>
    </xf>
    <xf numFmtId="0" fontId="18" fillId="0" borderId="0" xfId="4" applyFont="1" applyAlignment="1">
      <alignment horizontal="center" vertical="center"/>
    </xf>
    <xf numFmtId="0" fontId="8" fillId="0" borderId="30" xfId="2" applyFont="1" applyFill="1" applyBorder="1" applyAlignment="1" applyProtection="1">
      <alignment horizontal="left" vertical="center"/>
      <protection locked="0"/>
    </xf>
    <xf numFmtId="0" fontId="8" fillId="0" borderId="31" xfId="2" applyFont="1" applyFill="1" applyBorder="1" applyAlignment="1" applyProtection="1">
      <alignment horizontal="left" vertical="center"/>
      <protection locked="0"/>
    </xf>
    <xf numFmtId="0" fontId="8" fillId="2" borderId="14" xfId="2" applyFont="1" applyFill="1" applyBorder="1" applyAlignment="1" applyProtection="1">
      <alignment horizontal="center" vertical="center" wrapText="1" shrinkToFit="1"/>
    </xf>
    <xf numFmtId="0" fontId="8" fillId="2" borderId="32" xfId="2" applyFont="1" applyFill="1" applyBorder="1" applyAlignment="1" applyProtection="1">
      <alignment horizontal="center" vertical="center" wrapText="1" shrinkToFit="1"/>
    </xf>
    <xf numFmtId="180" fontId="8" fillId="2" borderId="15" xfId="2" applyNumberFormat="1" applyFont="1" applyFill="1" applyBorder="1" applyAlignment="1" applyProtection="1">
      <alignment horizontal="center" vertical="center" wrapText="1" shrinkToFit="1"/>
      <protection locked="0"/>
    </xf>
    <xf numFmtId="180" fontId="8" fillId="2" borderId="33" xfId="2" applyNumberFormat="1" applyFont="1" applyFill="1" applyBorder="1" applyAlignment="1" applyProtection="1">
      <alignment horizontal="center" vertical="center" wrapText="1" shrinkToFit="1"/>
      <protection locked="0"/>
    </xf>
    <xf numFmtId="0" fontId="20" fillId="5" borderId="0" xfId="0" applyFont="1" applyFill="1" applyAlignment="1">
      <alignment horizontal="center" vertical="center"/>
    </xf>
    <xf numFmtId="0" fontId="9" fillId="0" borderId="63" xfId="6" applyFont="1" applyBorder="1" applyAlignment="1">
      <alignment horizontal="distributed" vertical="center"/>
    </xf>
    <xf numFmtId="0" fontId="9" fillId="0" borderId="64" xfId="6" applyFont="1" applyBorder="1" applyAlignment="1">
      <alignment horizontal="distributed" vertical="center"/>
    </xf>
    <xf numFmtId="0" fontId="23" fillId="0" borderId="0" xfId="6" applyFont="1" applyAlignment="1">
      <alignment horizontal="center" vertical="center"/>
    </xf>
    <xf numFmtId="188" fontId="15" fillId="0" borderId="0" xfId="6" applyNumberFormat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9" fillId="0" borderId="51" xfId="6" applyFont="1" applyBorder="1" applyAlignment="1">
      <alignment horizontal="center" vertical="center"/>
    </xf>
    <xf numFmtId="0" fontId="9" fillId="0" borderId="55" xfId="6" applyFont="1" applyBorder="1" applyAlignment="1">
      <alignment horizontal="distributed" vertical="center"/>
    </xf>
    <xf numFmtId="0" fontId="9" fillId="0" borderId="56" xfId="6" applyFont="1" applyBorder="1" applyAlignment="1">
      <alignment horizontal="distributed" vertical="center"/>
    </xf>
    <xf numFmtId="0" fontId="9" fillId="0" borderId="59" xfId="6" applyFont="1" applyBorder="1" applyAlignment="1">
      <alignment horizontal="distributed" vertical="center"/>
    </xf>
    <xf numFmtId="0" fontId="9" fillId="0" borderId="62" xfId="6" applyFont="1" applyBorder="1" applyAlignment="1">
      <alignment horizontal="distributed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38" fontId="3" fillId="0" borderId="44" xfId="5" applyFont="1" applyBorder="1" applyAlignment="1">
      <alignment horizontal="center" vertical="center"/>
    </xf>
    <xf numFmtId="38" fontId="3" fillId="0" borderId="45" xfId="5" applyFont="1" applyBorder="1" applyAlignment="1">
      <alignment horizontal="center" vertical="center"/>
    </xf>
    <xf numFmtId="38" fontId="3" fillId="0" borderId="44" xfId="5" applyFont="1" applyFill="1" applyBorder="1" applyAlignment="1">
      <alignment horizontal="center" vertical="center"/>
    </xf>
    <xf numFmtId="38" fontId="3" fillId="0" borderId="45" xfId="5" applyFont="1" applyFill="1" applyBorder="1" applyAlignment="1">
      <alignment horizontal="center" vertical="center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3" fillId="0" borderId="8" xfId="2" applyFont="1" applyFill="1" applyBorder="1" applyAlignment="1" applyProtection="1">
      <alignment horizontal="center" vertical="center"/>
      <protection locked="0"/>
    </xf>
    <xf numFmtId="0" fontId="3" fillId="0" borderId="26" xfId="2" applyFont="1" applyFill="1" applyBorder="1" applyAlignment="1" applyProtection="1">
      <alignment horizontal="center" vertical="center"/>
      <protection locked="0"/>
    </xf>
    <xf numFmtId="0" fontId="3" fillId="0" borderId="23" xfId="2" applyFont="1" applyFill="1" applyBorder="1" applyAlignment="1" applyProtection="1">
      <alignment horizontal="center" vertical="center"/>
      <protection locked="0"/>
    </xf>
    <xf numFmtId="38" fontId="3" fillId="0" borderId="44" xfId="0" applyNumberFormat="1" applyFont="1" applyBorder="1" applyAlignment="1">
      <alignment horizontal="center" vertical="center"/>
    </xf>
    <xf numFmtId="0" fontId="6" fillId="0" borderId="0" xfId="2" applyFont="1" applyFill="1" applyAlignment="1" applyProtection="1">
      <alignment horizontal="center"/>
      <protection locked="0"/>
    </xf>
    <xf numFmtId="190" fontId="3" fillId="0" borderId="0" xfId="2" quotePrefix="1" applyNumberFormat="1" applyFont="1" applyFill="1" applyAlignment="1" applyProtection="1">
      <alignment horizontal="right"/>
      <protection locked="0"/>
    </xf>
    <xf numFmtId="0" fontId="0" fillId="0" borderId="45" xfId="0" applyBorder="1" applyAlignment="1"/>
  </cellXfs>
  <cellStyles count="12">
    <cellStyle name="=C:\WINNT35\SYSTEM32\COMMAND.COM" xfId="1" xr:uid="{00000000-0005-0000-0000-000000000000}"/>
    <cellStyle name="パーセント" xfId="2" builtinId="5"/>
    <cellStyle name="パーセント 2" xfId="8" xr:uid="{00000000-0005-0000-0000-000002000000}"/>
    <cellStyle name="桁区切り" xfId="5" builtinId="6"/>
    <cellStyle name="桁区切り 2" xfId="3" xr:uid="{00000000-0005-0000-0000-000004000000}"/>
    <cellStyle name="桁区切り 3" xfId="7" xr:uid="{00000000-0005-0000-0000-000005000000}"/>
    <cellStyle name="桁区切り 4" xfId="10" xr:uid="{00000000-0005-0000-0000-000006000000}"/>
    <cellStyle name="標準" xfId="0" builtinId="0"/>
    <cellStyle name="標準 2" xfId="4" xr:uid="{00000000-0005-0000-0000-000008000000}"/>
    <cellStyle name="標準 2 2" xfId="9" xr:uid="{00000000-0005-0000-0000-000009000000}"/>
    <cellStyle name="標準 3" xfId="6" xr:uid="{00000000-0005-0000-0000-00000A000000}"/>
    <cellStyle name="標準 4" xfId="11" xr:uid="{00000000-0005-0000-0000-00000B000000}"/>
  </cellStyles>
  <dxfs count="6">
    <dxf>
      <numFmt numFmtId="191" formatCode="ggg&quot;元年&quot;m&quot;月末&quot;;@"/>
    </dxf>
    <dxf>
      <numFmt numFmtId="191" formatCode="ggg&quot;元年&quot;m&quot;月末&quot;;@"/>
    </dxf>
    <dxf>
      <numFmt numFmtId="192" formatCode="[$-411]ggg&quot;元年&quot;m&quot;月&quot;&quot;末残高&quot;;@"/>
    </dxf>
    <dxf>
      <numFmt numFmtId="193" formatCode="[$-411]ggg&quot;元年&quot;m&quot;月&quot;&quot;増減&quot;;@"/>
    </dxf>
    <dxf>
      <numFmt numFmtId="194" formatCode="&quot;令和元年度&quot;"/>
    </dxf>
    <dxf>
      <numFmt numFmtId="192" formatCode="[$-411]ggg&quot;元年&quot;m&quot;月&quot;&quot;末残高&quot;;@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5">
    <tabColor rgb="FFFF9999"/>
    <pageSetUpPr fitToPage="1"/>
  </sheetPr>
  <dimension ref="A1:L41"/>
  <sheetViews>
    <sheetView topLeftCell="B1" zoomScale="70" zoomScaleNormal="70" zoomScaleSheetLayoutView="80" workbookViewId="0">
      <selection activeCell="D10" sqref="D10"/>
    </sheetView>
  </sheetViews>
  <sheetFormatPr defaultColWidth="8.5703125" defaultRowHeight="12"/>
  <cols>
    <col min="1" max="1" width="5.5703125" style="15" hidden="1" customWidth="1"/>
    <col min="2" max="2" width="66.7109375" style="15" customWidth="1"/>
    <col min="3" max="6" width="26.85546875" style="15" customWidth="1"/>
    <col min="7" max="7" width="8.5703125" style="15"/>
    <col min="8" max="8" width="31.140625" style="15" bestFit="1" customWidth="1"/>
    <col min="9" max="9" width="13.85546875" style="15" bestFit="1" customWidth="1"/>
    <col min="10" max="16384" width="8.5703125" style="15"/>
  </cols>
  <sheetData>
    <row r="1" spans="1:12" s="66" customFormat="1" ht="19.5" customHeight="1">
      <c r="B1" s="65" t="s">
        <v>0</v>
      </c>
      <c r="H1" s="80">
        <f>MONTH(H2)</f>
        <v>4</v>
      </c>
      <c r="I1" s="82">
        <f>EOMONTH(H2,-1)</f>
        <v>44286</v>
      </c>
      <c r="J1" s="66">
        <f>MONTH(I1)</f>
        <v>3</v>
      </c>
    </row>
    <row r="2" spans="1:12" s="66" customFormat="1" ht="19.5" customHeight="1">
      <c r="B2" s="20"/>
      <c r="H2" s="180">
        <v>44316</v>
      </c>
      <c r="I2" s="181" t="s">
        <v>1</v>
      </c>
      <c r="J2" s="181"/>
      <c r="K2" s="181"/>
      <c r="L2" s="181"/>
    </row>
    <row r="3" spans="1:12" s="66" customFormat="1" ht="19.5" customHeight="1">
      <c r="B3" s="21"/>
      <c r="H3" s="180"/>
      <c r="I3" s="181"/>
      <c r="J3" s="181"/>
      <c r="K3" s="181"/>
      <c r="L3" s="181"/>
    </row>
    <row r="4" spans="1:12" s="66" customFormat="1" ht="19.5" customHeight="1" thickBot="1">
      <c r="B4" s="16"/>
      <c r="D4" s="67"/>
      <c r="F4" s="67"/>
      <c r="H4" s="180"/>
      <c r="I4" s="181"/>
      <c r="J4" s="181"/>
      <c r="K4" s="181"/>
      <c r="L4" s="181"/>
    </row>
    <row r="5" spans="1:12" s="66" customFormat="1" ht="19.5" customHeight="1">
      <c r="B5" s="182" t="s">
        <v>2</v>
      </c>
      <c r="C5" s="184" t="s">
        <v>3</v>
      </c>
      <c r="D5" s="186">
        <f>I1</f>
        <v>44286</v>
      </c>
      <c r="E5" s="85" t="e">
        <f>#REF!</f>
        <v>#REF!</v>
      </c>
      <c r="F5" s="186">
        <f>H2</f>
        <v>44316</v>
      </c>
      <c r="H5" s="83"/>
      <c r="I5" s="83"/>
      <c r="J5" s="83"/>
      <c r="K5" s="83"/>
      <c r="L5" s="83"/>
    </row>
    <row r="6" spans="1:12" s="66" customFormat="1" ht="19.5" customHeight="1" thickBot="1">
      <c r="B6" s="183"/>
      <c r="C6" s="185"/>
      <c r="D6" s="187"/>
      <c r="E6" s="86">
        <f>H2</f>
        <v>44316</v>
      </c>
      <c r="F6" s="187"/>
      <c r="H6" s="188" t="s">
        <v>4</v>
      </c>
      <c r="I6" s="188"/>
      <c r="J6" s="188"/>
      <c r="K6" s="188"/>
      <c r="L6" s="188"/>
    </row>
    <row r="7" spans="1:12" s="66" customFormat="1" ht="19.5" customHeight="1" thickBot="1">
      <c r="B7" s="76" t="s">
        <v>5</v>
      </c>
      <c r="C7" s="94">
        <f>SUM(C12:C36,C8)</f>
        <v>13576961995050</v>
      </c>
      <c r="D7" s="77">
        <f t="shared" ref="D7:F7" si="0">SUM(D12:D36,D8)</f>
        <v>14089116981139</v>
      </c>
      <c r="E7" s="78" t="e">
        <f>SUM(E12:E36,E8)</f>
        <v>#REF!</v>
      </c>
      <c r="F7" s="77" t="e">
        <f t="shared" si="0"/>
        <v>#REF!</v>
      </c>
      <c r="H7" s="188"/>
      <c r="I7" s="188"/>
      <c r="J7" s="188"/>
      <c r="K7" s="188"/>
      <c r="L7" s="188"/>
    </row>
    <row r="8" spans="1:12" s="66" customFormat="1" ht="19.5" customHeight="1">
      <c r="B8" s="81" t="s">
        <v>6</v>
      </c>
      <c r="C8" s="97">
        <f t="shared" ref="C8:D8" si="1">SUM(C9:C11)</f>
        <v>638986057468</v>
      </c>
      <c r="D8" s="69">
        <f t="shared" si="1"/>
        <v>639186057468</v>
      </c>
      <c r="E8" s="91" t="e">
        <f>SUM(E9:E11)</f>
        <v>#REF!</v>
      </c>
      <c r="F8" s="69" t="e">
        <f>SUM(F9:F11)</f>
        <v>#REF!</v>
      </c>
    </row>
    <row r="9" spans="1:12" s="66" customFormat="1" ht="19.5" customHeight="1">
      <c r="B9" s="103" t="s">
        <v>7</v>
      </c>
      <c r="C9" s="98">
        <v>15334079052</v>
      </c>
      <c r="D9" s="93">
        <v>15534079052</v>
      </c>
      <c r="E9" s="89" t="e">
        <f>SUMIFS(#REF!,#REF!,$H$1,#REF!,B9)-E39</f>
        <v>#REF!</v>
      </c>
      <c r="F9" s="70" t="e">
        <f>SUM(D9:E9)</f>
        <v>#REF!</v>
      </c>
    </row>
    <row r="10" spans="1:12" s="66" customFormat="1" ht="19.5" customHeight="1">
      <c r="B10" s="103" t="s">
        <v>8</v>
      </c>
      <c r="C10" s="98">
        <v>504750277841</v>
      </c>
      <c r="D10" s="93">
        <v>504750277841</v>
      </c>
      <c r="E10" s="89" t="e">
        <f>SUMIFS(#REF!,#REF!,$H$1,#REF!,B10)-E40</f>
        <v>#REF!</v>
      </c>
      <c r="F10" s="70" t="e">
        <f>SUM(D10:E10)</f>
        <v>#REF!</v>
      </c>
    </row>
    <row r="11" spans="1:12" s="66" customFormat="1" ht="19.5" customHeight="1">
      <c r="B11" s="103" t="s">
        <v>9</v>
      </c>
      <c r="C11" s="98">
        <v>118901700575</v>
      </c>
      <c r="D11" s="93">
        <v>118901700575</v>
      </c>
      <c r="E11" s="90" t="e">
        <f>SUMIFS(#REF!,#REF!,$H$1,#REF!,B11)</f>
        <v>#REF!</v>
      </c>
      <c r="F11" s="70" t="e">
        <f>SUM(D11:E11)</f>
        <v>#REF!</v>
      </c>
    </row>
    <row r="12" spans="1:12" s="66" customFormat="1" ht="19.5" customHeight="1">
      <c r="A12" s="84"/>
      <c r="B12" s="104" t="s">
        <v>10</v>
      </c>
      <c r="C12" s="99">
        <v>12489715432</v>
      </c>
      <c r="D12" s="87">
        <v>12489715432</v>
      </c>
      <c r="E12" s="87" t="e">
        <f>SUMIFS(#REF!,#REF!,$H$1,#REF!,B12)</f>
        <v>#REF!</v>
      </c>
      <c r="F12" s="68" t="e">
        <f t="shared" ref="F12:F34" si="2">SUM(D12:E12)</f>
        <v>#REF!</v>
      </c>
    </row>
    <row r="13" spans="1:12" s="66" customFormat="1" ht="19.5" customHeight="1">
      <c r="B13" s="104" t="s">
        <v>11</v>
      </c>
      <c r="C13" s="100">
        <v>3071790045874</v>
      </c>
      <c r="D13" s="87">
        <v>3151790045874</v>
      </c>
      <c r="E13" s="87" t="e">
        <f>SUMIFS(#REF!,#REF!,$H$1,#REF!,B13)</f>
        <v>#REF!</v>
      </c>
      <c r="F13" s="68" t="e">
        <f t="shared" si="2"/>
        <v>#REF!</v>
      </c>
    </row>
    <row r="14" spans="1:12" s="66" customFormat="1" ht="19.5" customHeight="1">
      <c r="B14" s="105" t="s">
        <v>12</v>
      </c>
      <c r="C14" s="101">
        <v>33996065825</v>
      </c>
      <c r="D14" s="87">
        <v>32941985825</v>
      </c>
      <c r="E14" s="87" t="e">
        <f>SUMIFS(#REF!,#REF!,$H$1,#REF!,B14)</f>
        <v>#REF!</v>
      </c>
      <c r="F14" s="68" t="e">
        <f t="shared" si="2"/>
        <v>#REF!</v>
      </c>
    </row>
    <row r="15" spans="1:12" s="66" customFormat="1" ht="19.5" customHeight="1">
      <c r="B15" s="105" t="s">
        <v>13</v>
      </c>
      <c r="C15" s="101">
        <v>5667472014</v>
      </c>
      <c r="D15" s="87">
        <v>5667472014</v>
      </c>
      <c r="E15" s="87" t="e">
        <f>SUMIFS(#REF!,#REF!,$H$1,#REF!,B15)</f>
        <v>#REF!</v>
      </c>
      <c r="F15" s="68" t="e">
        <f t="shared" si="2"/>
        <v>#REF!</v>
      </c>
    </row>
    <row r="16" spans="1:12" s="66" customFormat="1" ht="19.5" customHeight="1">
      <c r="B16" s="105" t="s">
        <v>14</v>
      </c>
      <c r="C16" s="101">
        <v>590514837400</v>
      </c>
      <c r="D16" s="87">
        <v>590514837400</v>
      </c>
      <c r="E16" s="87" t="e">
        <f>SUMIFS(#REF!,#REF!,$H$1,#REF!,B16)</f>
        <v>#REF!</v>
      </c>
      <c r="F16" s="68" t="e">
        <f t="shared" si="2"/>
        <v>#REF!</v>
      </c>
    </row>
    <row r="17" spans="2:6" s="66" customFormat="1" ht="19.5" customHeight="1">
      <c r="B17" s="105" t="s">
        <v>15</v>
      </c>
      <c r="C17" s="101">
        <v>9361169565</v>
      </c>
      <c r="D17" s="87">
        <v>7761169565</v>
      </c>
      <c r="E17" s="87" t="e">
        <f>SUMIFS(#REF!,#REF!,$H$1,#REF!,B17)</f>
        <v>#REF!</v>
      </c>
      <c r="F17" s="68" t="e">
        <f t="shared" si="2"/>
        <v>#REF!</v>
      </c>
    </row>
    <row r="18" spans="2:6" s="66" customFormat="1" ht="19.5" customHeight="1">
      <c r="B18" s="105" t="s">
        <v>16</v>
      </c>
      <c r="C18" s="100">
        <v>10863755849</v>
      </c>
      <c r="D18" s="87">
        <v>10863755849</v>
      </c>
      <c r="E18" s="87" t="e">
        <f>SUMIFS(#REF!,#REF!,$H$1,#REF!,B18)</f>
        <v>#REF!</v>
      </c>
      <c r="F18" s="68" t="e">
        <f t="shared" si="2"/>
        <v>#REF!</v>
      </c>
    </row>
    <row r="19" spans="2:6" s="66" customFormat="1" ht="19.5" customHeight="1">
      <c r="B19" s="105" t="s">
        <v>17</v>
      </c>
      <c r="C19" s="101">
        <v>1463832826</v>
      </c>
      <c r="D19" s="87">
        <v>1463832826</v>
      </c>
      <c r="E19" s="87" t="e">
        <f>SUMIFS(#REF!,#REF!,$H$1,#REF!,B19)</f>
        <v>#REF!</v>
      </c>
      <c r="F19" s="68" t="e">
        <f t="shared" si="2"/>
        <v>#REF!</v>
      </c>
    </row>
    <row r="20" spans="2:6" s="66" customFormat="1" ht="19.5" customHeight="1">
      <c r="B20" s="105" t="s">
        <v>18</v>
      </c>
      <c r="C20" s="101">
        <v>5913336638</v>
      </c>
      <c r="D20" s="87">
        <v>5722435003</v>
      </c>
      <c r="E20" s="87" t="e">
        <f>SUMIFS(#REF!,#REF!,$H$1,#REF!,B20)</f>
        <v>#REF!</v>
      </c>
      <c r="F20" s="68" t="e">
        <f t="shared" si="2"/>
        <v>#REF!</v>
      </c>
    </row>
    <row r="21" spans="2:6" s="66" customFormat="1" ht="19.5" customHeight="1">
      <c r="B21" s="105" t="s">
        <v>19</v>
      </c>
      <c r="C21" s="101">
        <v>3550078289</v>
      </c>
      <c r="D21" s="87">
        <v>3550078289</v>
      </c>
      <c r="E21" s="87" t="e">
        <f>SUMIFS(#REF!,#REF!,$H$1,#REF!,B21)</f>
        <v>#REF!</v>
      </c>
      <c r="F21" s="68" t="e">
        <f t="shared" si="2"/>
        <v>#REF!</v>
      </c>
    </row>
    <row r="22" spans="2:6" s="66" customFormat="1" ht="19.5" customHeight="1">
      <c r="B22" s="105" t="s">
        <v>20</v>
      </c>
      <c r="C22" s="101">
        <v>2447307312</v>
      </c>
      <c r="D22" s="87">
        <v>2447307312</v>
      </c>
      <c r="E22" s="87" t="e">
        <f>SUMIFS(#REF!,#REF!,$H$1,#REF!,B22)</f>
        <v>#REF!</v>
      </c>
      <c r="F22" s="68" t="e">
        <f t="shared" si="2"/>
        <v>#REF!</v>
      </c>
    </row>
    <row r="23" spans="2:6" s="66" customFormat="1" ht="19.5" customHeight="1">
      <c r="B23" s="105" t="s">
        <v>21</v>
      </c>
      <c r="C23" s="101">
        <v>167351476555</v>
      </c>
      <c r="D23" s="87">
        <v>167351476555</v>
      </c>
      <c r="E23" s="87" t="e">
        <f>SUMIFS(#REF!,#REF!,$H$1,#REF!,B23)</f>
        <v>#REF!</v>
      </c>
      <c r="F23" s="68" t="e">
        <f t="shared" si="2"/>
        <v>#REF!</v>
      </c>
    </row>
    <row r="24" spans="2:6" s="66" customFormat="1" ht="19.5" customHeight="1">
      <c r="B24" s="105" t="s">
        <v>22</v>
      </c>
      <c r="C24" s="101">
        <v>71582443639</v>
      </c>
      <c r="D24" s="87">
        <v>71582443639</v>
      </c>
      <c r="E24" s="87" t="e">
        <f>SUMIFS(#REF!,#REF!,$H$1,#REF!,B24)</f>
        <v>#REF!</v>
      </c>
      <c r="F24" s="68" t="e">
        <f t="shared" si="2"/>
        <v>#REF!</v>
      </c>
    </row>
    <row r="25" spans="2:6" s="66" customFormat="1" ht="19.5" customHeight="1">
      <c r="B25" s="105" t="s">
        <v>23</v>
      </c>
      <c r="C25" s="101">
        <v>128634006358</v>
      </c>
      <c r="D25" s="87">
        <v>160734006358</v>
      </c>
      <c r="E25" s="87" t="e">
        <f>SUMIFS(#REF!,#REF!,$H$1,#REF!,B25)</f>
        <v>#REF!</v>
      </c>
      <c r="F25" s="68" t="e">
        <f t="shared" si="2"/>
        <v>#REF!</v>
      </c>
    </row>
    <row r="26" spans="2:6" s="66" customFormat="1" ht="19.5" customHeight="1">
      <c r="B26" s="105" t="s">
        <v>24</v>
      </c>
      <c r="C26" s="101">
        <v>20271573512</v>
      </c>
      <c r="D26" s="87">
        <v>20271573512</v>
      </c>
      <c r="E26" s="87" t="e">
        <f>SUMIFS(#REF!,#REF!,$H$1,#REF!,B26)</f>
        <v>#REF!</v>
      </c>
      <c r="F26" s="68" t="e">
        <f t="shared" si="2"/>
        <v>#REF!</v>
      </c>
    </row>
    <row r="27" spans="2:6" s="66" customFormat="1" ht="19.5" customHeight="1">
      <c r="B27" s="105" t="s">
        <v>25</v>
      </c>
      <c r="C27" s="101">
        <v>3373542798553</v>
      </c>
      <c r="D27" s="87">
        <v>3593542798553</v>
      </c>
      <c r="E27" s="87" t="e">
        <f>SUMIFS(#REF!,#REF!,$H$1,#REF!,B27)</f>
        <v>#REF!</v>
      </c>
      <c r="F27" s="68" t="e">
        <f t="shared" si="2"/>
        <v>#REF!</v>
      </c>
    </row>
    <row r="28" spans="2:6" s="66" customFormat="1" ht="19.5" customHeight="1">
      <c r="B28" s="105" t="s">
        <v>26</v>
      </c>
      <c r="C28" s="100">
        <v>421974633550</v>
      </c>
      <c r="D28" s="87">
        <v>502974601274</v>
      </c>
      <c r="E28" s="87" t="e">
        <f>SUMIFS(#REF!,#REF!,$H$1,#REF!,B28)</f>
        <v>#REF!</v>
      </c>
      <c r="F28" s="68" t="e">
        <f t="shared" si="2"/>
        <v>#REF!</v>
      </c>
    </row>
    <row r="29" spans="2:6" s="66" customFormat="1" ht="19.5" customHeight="1">
      <c r="B29" s="105" t="s">
        <v>27</v>
      </c>
      <c r="C29" s="101">
        <v>50465853614</v>
      </c>
      <c r="D29" s="87">
        <v>50465853614</v>
      </c>
      <c r="E29" s="87" t="e">
        <f>SUMIFS(#REF!,#REF!,$H$1,#REF!,B29)</f>
        <v>#REF!</v>
      </c>
      <c r="F29" s="68" t="e">
        <f t="shared" si="2"/>
        <v>#REF!</v>
      </c>
    </row>
    <row r="30" spans="2:6" s="66" customFormat="1" ht="19.5" customHeight="1">
      <c r="B30" s="105" t="s">
        <v>28</v>
      </c>
      <c r="C30" s="101">
        <v>10530481067</v>
      </c>
      <c r="D30" s="87">
        <v>10530481067</v>
      </c>
      <c r="E30" s="87" t="e">
        <f>SUMIFS(#REF!,#REF!,$H$1,#REF!,B30)</f>
        <v>#REF!</v>
      </c>
      <c r="F30" s="68" t="e">
        <f t="shared" si="2"/>
        <v>#REF!</v>
      </c>
    </row>
    <row r="31" spans="2:6" s="66" customFormat="1" ht="19.5" customHeight="1">
      <c r="B31" s="105" t="s">
        <v>29</v>
      </c>
      <c r="C31" s="101">
        <v>198117471191</v>
      </c>
      <c r="D31" s="87">
        <v>198117471191</v>
      </c>
      <c r="E31" s="87" t="e">
        <f>SUMIFS(#REF!,#REF!,$H$1,#REF!,B31)-E41</f>
        <v>#REF!</v>
      </c>
      <c r="F31" s="68" t="e">
        <f t="shared" si="2"/>
        <v>#REF!</v>
      </c>
    </row>
    <row r="32" spans="2:6" s="66" customFormat="1" ht="19.5" customHeight="1">
      <c r="B32" s="105" t="s">
        <v>30</v>
      </c>
      <c r="C32" s="100">
        <v>56127357202</v>
      </c>
      <c r="D32" s="87">
        <v>71127357202</v>
      </c>
      <c r="E32" s="87" t="e">
        <f>SUMIFS(#REF!,#REF!,$H$1,#REF!,B32)</f>
        <v>#REF!</v>
      </c>
      <c r="F32" s="68" t="e">
        <f t="shared" si="2"/>
        <v>#REF!</v>
      </c>
    </row>
    <row r="33" spans="1:6" s="66" customFormat="1" ht="19.5" customHeight="1">
      <c r="B33" s="105" t="s">
        <v>31</v>
      </c>
      <c r="C33" s="101">
        <v>82997303496</v>
      </c>
      <c r="D33" s="87">
        <v>143397303496</v>
      </c>
      <c r="E33" s="87" t="e">
        <f>SUMIFS(#REF!,#REF!,$H$1,#REF!,B33)</f>
        <v>#REF!</v>
      </c>
      <c r="F33" s="68" t="e">
        <f t="shared" si="2"/>
        <v>#REF!</v>
      </c>
    </row>
    <row r="34" spans="1:6" s="66" customFormat="1" ht="19.5" customHeight="1">
      <c r="B34" s="105" t="s">
        <v>32</v>
      </c>
      <c r="C34" s="101">
        <v>31848632521</v>
      </c>
      <c r="D34" s="87">
        <v>58148632521</v>
      </c>
      <c r="E34" s="87" t="e">
        <f>SUMIFS(#REF!,#REF!,$H$1,#REF!,B34)</f>
        <v>#REF!</v>
      </c>
      <c r="F34" s="68" t="e">
        <f t="shared" si="2"/>
        <v>#REF!</v>
      </c>
    </row>
    <row r="35" spans="1:6" s="66" customFormat="1" ht="19.5" customHeight="1">
      <c r="B35" s="74" t="s">
        <v>33</v>
      </c>
      <c r="C35" s="100">
        <v>1330666932800</v>
      </c>
      <c r="D35" s="95">
        <v>1330666932800</v>
      </c>
      <c r="E35" s="95">
        <v>0</v>
      </c>
      <c r="F35" s="68">
        <f>SUM(D35:E35)</f>
        <v>1330666932800</v>
      </c>
    </row>
    <row r="36" spans="1:6" s="66" customFormat="1" ht="19.5" customHeight="1" thickBot="1">
      <c r="B36" s="88" t="s">
        <v>34</v>
      </c>
      <c r="C36" s="101">
        <v>3245807356500</v>
      </c>
      <c r="D36" s="95">
        <v>3245807356500</v>
      </c>
      <c r="E36" s="96">
        <f>IF(AND(MONTH(H2)=MONTH(I36)),H36,0)</f>
        <v>0</v>
      </c>
      <c r="F36" s="68">
        <f>SUM(D36:E36)</f>
        <v>3245807356500</v>
      </c>
    </row>
    <row r="37" spans="1:6" s="66" customFormat="1" ht="19.5" customHeight="1" thickBot="1">
      <c r="B37" s="76" t="s">
        <v>35</v>
      </c>
      <c r="C37" s="77">
        <f t="shared" ref="C37:F37" si="3">SUM(C38,C41:C41)</f>
        <v>73472040563</v>
      </c>
      <c r="D37" s="77" t="e">
        <f t="shared" si="3"/>
        <v>#REF!</v>
      </c>
      <c r="E37" s="78" t="e">
        <f t="shared" si="3"/>
        <v>#REF!</v>
      </c>
      <c r="F37" s="77" t="e">
        <f t="shared" si="3"/>
        <v>#REF!</v>
      </c>
    </row>
    <row r="38" spans="1:6" s="66" customFormat="1" ht="19.5" customHeight="1">
      <c r="B38" s="81" t="s">
        <v>36</v>
      </c>
      <c r="C38" s="97">
        <f t="shared" ref="C38:E38" si="4">SUM(C39:C40)</f>
        <v>22292100000</v>
      </c>
      <c r="D38" s="69" t="e">
        <f t="shared" si="4"/>
        <v>#REF!</v>
      </c>
      <c r="E38" s="75" t="e">
        <f t="shared" si="4"/>
        <v>#REF!</v>
      </c>
      <c r="F38" s="69" t="e">
        <f>SUM(F39:F40)</f>
        <v>#REF!</v>
      </c>
    </row>
    <row r="39" spans="1:6" s="66" customFormat="1" ht="19.5" hidden="1" customHeight="1">
      <c r="B39" s="103" t="s">
        <v>7</v>
      </c>
      <c r="C39" s="98">
        <v>0</v>
      </c>
      <c r="D39" s="93" t="e">
        <f>C39+SUMIFS(#REF!,#REF!,"&gt;="&amp;#REF!,#REF!,"&lt;="&amp;$I$1,#REF!,B39,#REF!,"貸付金")+SUMIFS(#REF!,#REF!,"&gt;="&amp;#REF!,#REF!,"&lt;="&amp;$I$1,#REF!,B39,#REF!,"貸付金償還金")</f>
        <v>#REF!</v>
      </c>
      <c r="E39" s="89" t="e">
        <f>SUMIFS(#REF!,#REF!,$H$1,#REF!,B39,#REF!,"貸付金")+SUMIFS(#REF!,#REF!,$H$1,#REF!,B39,#REF!,"貸付金償還金")</f>
        <v>#REF!</v>
      </c>
      <c r="F39" s="70" t="e">
        <f>SUM(C39:E39)</f>
        <v>#REF!</v>
      </c>
    </row>
    <row r="40" spans="1:6" s="66" customFormat="1" ht="19.5" customHeight="1">
      <c r="B40" s="103" t="s">
        <v>8</v>
      </c>
      <c r="C40" s="102">
        <v>22292100000</v>
      </c>
      <c r="D40" s="93">
        <v>22292100000</v>
      </c>
      <c r="E40" s="92" t="e">
        <f>SUMIFS(#REF!,#REF!,$H$1,#REF!,B40,#REF!,"貸付金")+SUMIFS(#REF!,#REF!,$H$1,#REF!,B40,#REF!,"貸付金償還金")</f>
        <v>#REF!</v>
      </c>
      <c r="F40" s="71" t="e">
        <f>SUM(D40:E40)</f>
        <v>#REF!</v>
      </c>
    </row>
    <row r="41" spans="1:6" s="66" customFormat="1" ht="19.5" customHeight="1" thickBot="1">
      <c r="A41" s="73"/>
      <c r="B41" s="106" t="s">
        <v>29</v>
      </c>
      <c r="C41" s="107">
        <v>51179940563</v>
      </c>
      <c r="D41" s="108">
        <v>49254940563</v>
      </c>
      <c r="E41" s="108" t="e">
        <f>SUMIFS(#REF!,#REF!,$H$1,#REF!,B41,#REF!,"貸付金")+SUMIFS(#REF!,#REF!,$H$1,#REF!,B41,#REF!,"貸付金償還金")</f>
        <v>#REF!</v>
      </c>
      <c r="F41" s="109" t="e">
        <f>SUM(D41:E41)</f>
        <v>#REF!</v>
      </c>
    </row>
  </sheetData>
  <mergeCells count="7">
    <mergeCell ref="H2:H4"/>
    <mergeCell ref="I2:L4"/>
    <mergeCell ref="B5:B6"/>
    <mergeCell ref="C5:C6"/>
    <mergeCell ref="D5:D6"/>
    <mergeCell ref="F5:F6"/>
    <mergeCell ref="H6:L7"/>
  </mergeCells>
  <phoneticPr fontId="4"/>
  <conditionalFormatting sqref="D5:D6">
    <cfRule type="cellIs" dxfId="5" priority="4" operator="between">
      <formula>43586</formula>
      <formula>43830</formula>
    </cfRule>
  </conditionalFormatting>
  <conditionalFormatting sqref="E5">
    <cfRule type="cellIs" dxfId="4" priority="1" operator="between">
      <formula>43556</formula>
      <formula>43830</formula>
    </cfRule>
  </conditionalFormatting>
  <conditionalFormatting sqref="E6">
    <cfRule type="cellIs" dxfId="3" priority="3" operator="between">
      <formula>43586</formula>
      <formula>43830</formula>
    </cfRule>
  </conditionalFormatting>
  <conditionalFormatting sqref="F5:F6">
    <cfRule type="cellIs" dxfId="2" priority="2" operator="between">
      <formula>43586</formula>
      <formula>43830</formula>
    </cfRule>
  </conditionalFormatting>
  <printOptions horizontalCentered="1" gridLinesSet="0"/>
  <pageMargins left="0" right="0" top="0.74803149606299213" bottom="0.74803149606299213" header="0.31496062992125984" footer="0.31496062992125984"/>
  <pageSetup paperSize="9" scale="66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8D1C-8231-4468-B5B6-4A1D2281030A}">
  <dimension ref="B1:S46"/>
  <sheetViews>
    <sheetView tabSelected="1" view="pageBreakPreview" zoomScaleNormal="85" zoomScaleSheetLayoutView="100" workbookViewId="0">
      <selection activeCell="N17" sqref="N17"/>
    </sheetView>
  </sheetViews>
  <sheetFormatPr defaultColWidth="9.140625" defaultRowHeight="12.95"/>
  <cols>
    <col min="1" max="1" width="1.5703125" style="129" customWidth="1"/>
    <col min="2" max="2" width="1.140625" style="129" customWidth="1"/>
    <col min="3" max="3" width="3.140625" style="129" customWidth="1"/>
    <col min="4" max="4" width="27" style="129" customWidth="1"/>
    <col min="5" max="5" width="1.140625" style="129" customWidth="1"/>
    <col min="6" max="6" width="15.7109375" style="129" customWidth="1"/>
    <col min="7" max="7" width="10.140625" style="129" customWidth="1"/>
    <col min="8" max="8" width="15.7109375" style="129" customWidth="1"/>
    <col min="9" max="9" width="18.5703125" style="129" customWidth="1"/>
    <col min="10" max="10" width="1" style="129" customWidth="1"/>
    <col min="11" max="16384" width="9.140625" style="129"/>
  </cols>
  <sheetData>
    <row r="1" spans="2:19" ht="21.75" customHeight="1">
      <c r="B1" s="130"/>
      <c r="C1" s="131" t="s">
        <v>37</v>
      </c>
      <c r="D1" s="132"/>
      <c r="E1" s="132"/>
      <c r="F1" s="130"/>
      <c r="G1" s="130"/>
      <c r="H1" s="130"/>
      <c r="I1" s="133"/>
      <c r="J1" s="133"/>
    </row>
    <row r="2" spans="2:19" ht="12" customHeight="1">
      <c r="B2" s="134"/>
      <c r="C2" s="134"/>
      <c r="D2" s="134"/>
      <c r="E2" s="134"/>
      <c r="F2" s="135"/>
      <c r="G2" s="135"/>
      <c r="H2" s="135"/>
      <c r="I2" s="136"/>
      <c r="J2" s="136"/>
    </row>
    <row r="3" spans="2:19" ht="17.25" customHeight="1">
      <c r="B3" s="134"/>
      <c r="C3" s="134"/>
      <c r="D3" s="134"/>
      <c r="E3" s="134"/>
      <c r="F3" s="134"/>
      <c r="G3" s="134"/>
      <c r="H3" s="134"/>
      <c r="I3" s="170">
        <v>45950</v>
      </c>
      <c r="J3" s="137"/>
    </row>
    <row r="4" spans="2:19" ht="17.25" customHeight="1">
      <c r="B4" s="134"/>
      <c r="C4" s="134"/>
      <c r="D4" s="134"/>
      <c r="E4" s="134"/>
      <c r="F4" s="134"/>
      <c r="G4" s="134"/>
      <c r="H4" s="134"/>
      <c r="I4" s="169" t="s">
        <v>38</v>
      </c>
      <c r="J4" s="138"/>
    </row>
    <row r="5" spans="2:19" ht="9" customHeight="1">
      <c r="B5" s="134"/>
      <c r="C5" s="134"/>
      <c r="D5" s="134"/>
      <c r="E5" s="134"/>
      <c r="F5" s="134"/>
      <c r="G5" s="134"/>
      <c r="H5" s="134"/>
      <c r="I5" s="136"/>
      <c r="J5" s="136"/>
    </row>
    <row r="6" spans="2:19" ht="17.25" customHeight="1">
      <c r="B6" s="139"/>
      <c r="C6" s="191" t="s">
        <v>39</v>
      </c>
      <c r="D6" s="191"/>
      <c r="E6" s="191"/>
      <c r="F6" s="191"/>
      <c r="G6" s="191"/>
      <c r="H6" s="191"/>
      <c r="I6" s="191"/>
      <c r="J6" s="139"/>
    </row>
    <row r="7" spans="2:19" ht="17.25" customHeight="1">
      <c r="B7" s="140"/>
      <c r="C7" s="192">
        <v>45930</v>
      </c>
      <c r="D7" s="192"/>
      <c r="E7" s="192"/>
      <c r="F7" s="192"/>
      <c r="G7" s="192"/>
      <c r="H7" s="192"/>
      <c r="I7" s="192"/>
      <c r="J7" s="140"/>
    </row>
    <row r="8" spans="2:19" ht="12" customHeight="1">
      <c r="B8" s="134"/>
      <c r="C8" s="134"/>
      <c r="D8" s="134"/>
      <c r="E8" s="134"/>
      <c r="F8" s="134"/>
      <c r="G8" s="134"/>
      <c r="H8" s="134"/>
      <c r="I8" s="134"/>
      <c r="J8" s="134"/>
    </row>
    <row r="9" spans="2:19" ht="13.5" thickBot="1">
      <c r="B9" s="134"/>
      <c r="C9" s="134"/>
      <c r="D9" s="134"/>
      <c r="E9" s="134"/>
      <c r="F9" s="134"/>
      <c r="G9" s="134"/>
      <c r="H9" s="134"/>
      <c r="I9" s="141" t="s">
        <v>40</v>
      </c>
      <c r="J9" s="138"/>
    </row>
    <row r="10" spans="2:19" ht="29.25" customHeight="1">
      <c r="B10" s="142"/>
      <c r="C10" s="193" t="s">
        <v>41</v>
      </c>
      <c r="D10" s="194"/>
      <c r="E10" s="143"/>
      <c r="F10" s="144" t="s">
        <v>42</v>
      </c>
      <c r="G10" s="144" t="s">
        <v>43</v>
      </c>
      <c r="H10" s="145" t="s">
        <v>44</v>
      </c>
      <c r="I10" s="146" t="s">
        <v>45</v>
      </c>
      <c r="J10" s="147"/>
    </row>
    <row r="11" spans="2:19" ht="29.25" customHeight="1">
      <c r="B11" s="148"/>
      <c r="C11" s="195" t="s">
        <v>46</v>
      </c>
      <c r="D11" s="196"/>
      <c r="E11" s="149"/>
      <c r="F11" s="150">
        <v>205</v>
      </c>
      <c r="G11" s="151">
        <v>0.28000000000000003</v>
      </c>
      <c r="H11" s="150">
        <v>0</v>
      </c>
      <c r="I11" s="152">
        <v>-1</v>
      </c>
      <c r="J11" s="153"/>
    </row>
    <row r="12" spans="2:19" ht="29.25" customHeight="1">
      <c r="B12" s="154"/>
      <c r="C12" s="155"/>
      <c r="D12" s="156" t="s">
        <v>47</v>
      </c>
      <c r="E12" s="157"/>
      <c r="F12" s="158">
        <v>38</v>
      </c>
      <c r="G12" s="159">
        <v>0.05</v>
      </c>
      <c r="H12" s="158">
        <v>0</v>
      </c>
      <c r="I12" s="160">
        <v>0</v>
      </c>
      <c r="J12" s="153"/>
    </row>
    <row r="13" spans="2:19" ht="29.25" customHeight="1">
      <c r="B13" s="154"/>
      <c r="C13" s="155"/>
      <c r="D13" s="156" t="s">
        <v>48</v>
      </c>
      <c r="E13" s="157"/>
      <c r="F13" s="158">
        <v>167</v>
      </c>
      <c r="G13" s="159">
        <v>0.23</v>
      </c>
      <c r="H13" s="158">
        <v>0</v>
      </c>
      <c r="I13" s="160">
        <v>-1</v>
      </c>
      <c r="J13" s="153"/>
    </row>
    <row r="14" spans="2:19" ht="29.25" customHeight="1">
      <c r="B14" s="161"/>
      <c r="C14" s="197" t="s">
        <v>49</v>
      </c>
      <c r="D14" s="198"/>
      <c r="E14" s="157"/>
      <c r="F14" s="158">
        <v>72312</v>
      </c>
      <c r="G14" s="159">
        <v>99.72</v>
      </c>
      <c r="H14" s="158">
        <v>700</v>
      </c>
      <c r="I14" s="160">
        <v>-79</v>
      </c>
      <c r="J14" s="153"/>
    </row>
    <row r="15" spans="2:19" ht="29.25" customHeight="1">
      <c r="B15" s="154"/>
      <c r="C15" s="155"/>
      <c r="D15" s="156" t="s">
        <v>50</v>
      </c>
      <c r="E15" s="157"/>
      <c r="F15" s="158">
        <v>29317</v>
      </c>
      <c r="G15" s="159">
        <v>40.43</v>
      </c>
      <c r="H15" s="158">
        <v>0</v>
      </c>
      <c r="I15" s="160">
        <v>0</v>
      </c>
      <c r="J15" s="153"/>
      <c r="L15" s="171"/>
      <c r="M15" s="171"/>
      <c r="N15" s="171"/>
      <c r="O15" s="171"/>
      <c r="P15" s="171"/>
      <c r="Q15" s="171"/>
      <c r="R15" s="171"/>
      <c r="S15" s="171"/>
    </row>
    <row r="16" spans="2:19" ht="29.25" customHeight="1">
      <c r="B16" s="154"/>
      <c r="C16" s="155"/>
      <c r="D16" s="156" t="s">
        <v>51</v>
      </c>
      <c r="E16" s="157"/>
      <c r="F16" s="158">
        <v>42995</v>
      </c>
      <c r="G16" s="159">
        <v>59.29</v>
      </c>
      <c r="H16" s="158">
        <v>700</v>
      </c>
      <c r="I16" s="160">
        <v>-79</v>
      </c>
      <c r="J16" s="153"/>
    </row>
    <row r="17" spans="2:10" ht="29.25" customHeight="1" thickBot="1">
      <c r="B17" s="162"/>
      <c r="C17" s="189" t="s">
        <v>52</v>
      </c>
      <c r="D17" s="190"/>
      <c r="E17" s="163"/>
      <c r="F17" s="164">
        <v>72517</v>
      </c>
      <c r="G17" s="165">
        <v>100</v>
      </c>
      <c r="H17" s="164">
        <v>700</v>
      </c>
      <c r="I17" s="166">
        <v>-80</v>
      </c>
      <c r="J17" s="167"/>
    </row>
    <row r="18" spans="2:10" ht="21.75" customHeight="1">
      <c r="B18" s="168"/>
      <c r="C18" s="168" t="s">
        <v>53</v>
      </c>
      <c r="D18" s="134"/>
      <c r="E18" s="134"/>
      <c r="F18" s="134"/>
      <c r="G18" s="134"/>
      <c r="H18" s="134"/>
      <c r="I18" s="134"/>
      <c r="J18" s="134"/>
    </row>
    <row r="19" spans="2:10">
      <c r="B19" s="168"/>
      <c r="C19" s="168" t="s">
        <v>54</v>
      </c>
      <c r="D19" s="134"/>
      <c r="E19" s="134"/>
      <c r="F19" s="134"/>
      <c r="G19" s="134"/>
      <c r="H19" s="134"/>
      <c r="I19" s="134"/>
      <c r="J19" s="134"/>
    </row>
    <row r="20" spans="2:10">
      <c r="B20" s="134"/>
      <c r="C20" s="134"/>
      <c r="D20" s="134"/>
      <c r="E20" s="134"/>
      <c r="F20" s="134"/>
      <c r="G20" s="134"/>
      <c r="H20" s="134"/>
      <c r="I20" s="134"/>
      <c r="J20" s="134"/>
    </row>
    <row r="21" spans="2:10">
      <c r="B21" s="134"/>
      <c r="C21" s="134"/>
      <c r="D21" s="134"/>
      <c r="E21" s="134"/>
      <c r="F21" s="134"/>
      <c r="G21" s="134"/>
      <c r="H21" s="134"/>
      <c r="I21" s="134"/>
      <c r="J21" s="134"/>
    </row>
    <row r="22" spans="2:10">
      <c r="B22" s="134"/>
      <c r="C22" s="134"/>
      <c r="D22" s="134"/>
      <c r="E22" s="134"/>
      <c r="F22" s="134"/>
      <c r="G22" s="134"/>
      <c r="H22" s="134"/>
      <c r="I22" s="134"/>
      <c r="J22" s="134"/>
    </row>
    <row r="23" spans="2:10">
      <c r="B23" s="134"/>
      <c r="C23" s="134"/>
      <c r="D23" s="134"/>
      <c r="E23" s="134"/>
      <c r="F23" s="134"/>
      <c r="G23" s="134"/>
      <c r="H23" s="134"/>
      <c r="I23" s="134"/>
      <c r="J23" s="134"/>
    </row>
    <row r="24" spans="2:10">
      <c r="B24" s="134"/>
      <c r="C24" s="134"/>
      <c r="D24" s="134"/>
      <c r="E24" s="134"/>
      <c r="F24" s="134"/>
      <c r="G24" s="134"/>
      <c r="H24" s="134"/>
      <c r="I24" s="134"/>
      <c r="J24" s="134"/>
    </row>
    <row r="25" spans="2:10">
      <c r="B25" s="134"/>
      <c r="C25" s="134"/>
      <c r="D25" s="134"/>
      <c r="E25" s="134"/>
      <c r="F25" s="134"/>
      <c r="G25" s="134"/>
      <c r="H25" s="134"/>
      <c r="I25" s="134"/>
      <c r="J25" s="134"/>
    </row>
    <row r="26" spans="2:10">
      <c r="B26" s="134"/>
      <c r="C26" s="134"/>
      <c r="D26" s="134"/>
      <c r="E26" s="134"/>
      <c r="F26" s="134"/>
      <c r="G26" s="134"/>
      <c r="H26" s="134"/>
      <c r="I26" s="134"/>
      <c r="J26" s="134"/>
    </row>
    <row r="27" spans="2:10">
      <c r="B27" s="134"/>
      <c r="C27" s="134"/>
      <c r="D27" s="134"/>
      <c r="E27" s="134"/>
      <c r="F27" s="134"/>
      <c r="G27" s="134"/>
      <c r="H27" s="134"/>
      <c r="I27" s="134"/>
      <c r="J27" s="134"/>
    </row>
    <row r="28" spans="2:10">
      <c r="B28" s="134"/>
      <c r="C28" s="134"/>
      <c r="D28" s="134"/>
      <c r="E28" s="134"/>
      <c r="F28" s="134"/>
      <c r="G28" s="134"/>
      <c r="H28" s="134"/>
      <c r="I28" s="134"/>
      <c r="J28" s="134"/>
    </row>
    <row r="29" spans="2:10">
      <c r="B29" s="134"/>
      <c r="C29" s="134"/>
      <c r="D29" s="134"/>
      <c r="E29" s="134"/>
      <c r="F29" s="134"/>
      <c r="G29" s="134"/>
      <c r="H29" s="134"/>
      <c r="I29" s="134"/>
      <c r="J29" s="134"/>
    </row>
    <row r="30" spans="2:10">
      <c r="B30" s="134"/>
      <c r="C30" s="134"/>
      <c r="D30" s="134"/>
      <c r="E30" s="134"/>
      <c r="F30" s="134"/>
      <c r="G30" s="134"/>
      <c r="H30" s="134"/>
      <c r="I30" s="134"/>
      <c r="J30" s="134"/>
    </row>
    <row r="31" spans="2:10">
      <c r="B31" s="134"/>
      <c r="C31" s="134"/>
      <c r="D31" s="134"/>
      <c r="E31" s="134"/>
      <c r="F31" s="134"/>
      <c r="G31" s="134"/>
      <c r="H31" s="134"/>
      <c r="I31" s="134"/>
      <c r="J31" s="134"/>
    </row>
    <row r="32" spans="2:10">
      <c r="B32" s="134"/>
      <c r="C32" s="134"/>
      <c r="D32" s="134"/>
      <c r="E32" s="134"/>
      <c r="F32" s="134"/>
      <c r="G32" s="134"/>
      <c r="H32" s="134"/>
      <c r="I32" s="134"/>
      <c r="J32" s="134"/>
    </row>
    <row r="33" spans="2:10">
      <c r="B33" s="134"/>
      <c r="C33" s="134"/>
      <c r="D33" s="134"/>
      <c r="E33" s="134"/>
      <c r="F33" s="134"/>
      <c r="G33" s="134"/>
      <c r="H33" s="134"/>
      <c r="I33" s="134"/>
      <c r="J33" s="134"/>
    </row>
    <row r="34" spans="2:10">
      <c r="B34" s="134"/>
      <c r="C34" s="134"/>
      <c r="D34" s="134"/>
      <c r="E34" s="134"/>
      <c r="F34" s="134"/>
      <c r="G34" s="134"/>
      <c r="H34" s="134"/>
      <c r="I34" s="134"/>
      <c r="J34" s="134"/>
    </row>
    <row r="35" spans="2:10">
      <c r="B35" s="134"/>
      <c r="C35" s="134"/>
      <c r="D35" s="134"/>
      <c r="E35" s="134"/>
      <c r="F35" s="134"/>
      <c r="G35" s="134"/>
      <c r="H35" s="134"/>
      <c r="I35" s="134"/>
      <c r="J35" s="134"/>
    </row>
    <row r="36" spans="2:10">
      <c r="B36" s="134"/>
      <c r="C36" s="134"/>
      <c r="D36" s="134"/>
      <c r="E36" s="134"/>
      <c r="F36" s="134"/>
      <c r="G36" s="134"/>
      <c r="H36" s="134"/>
      <c r="I36" s="134"/>
      <c r="J36" s="134"/>
    </row>
    <row r="37" spans="2:10">
      <c r="B37" s="134"/>
      <c r="C37" s="134"/>
      <c r="D37" s="134"/>
      <c r="E37" s="134"/>
      <c r="F37" s="134"/>
      <c r="G37" s="134"/>
      <c r="H37" s="134"/>
      <c r="I37" s="134"/>
      <c r="J37" s="134"/>
    </row>
    <row r="38" spans="2:10">
      <c r="B38" s="134"/>
      <c r="C38" s="134"/>
      <c r="D38" s="134"/>
      <c r="E38" s="134"/>
      <c r="F38" s="134"/>
      <c r="G38" s="134"/>
      <c r="H38" s="134"/>
      <c r="I38" s="134"/>
      <c r="J38" s="134"/>
    </row>
    <row r="39" spans="2:10">
      <c r="B39" s="134"/>
      <c r="C39" s="134"/>
      <c r="D39" s="134"/>
      <c r="E39" s="134"/>
      <c r="F39" s="134"/>
      <c r="G39" s="134"/>
      <c r="H39" s="134"/>
      <c r="I39" s="134"/>
      <c r="J39" s="134"/>
    </row>
    <row r="40" spans="2:10">
      <c r="B40" s="134"/>
      <c r="C40" s="134"/>
      <c r="D40" s="134"/>
      <c r="E40" s="134"/>
      <c r="F40" s="134"/>
      <c r="G40" s="134"/>
      <c r="H40" s="134"/>
      <c r="I40" s="134"/>
      <c r="J40" s="134"/>
    </row>
    <row r="41" spans="2:10">
      <c r="B41" s="134"/>
      <c r="C41" s="134"/>
      <c r="D41" s="134"/>
      <c r="E41" s="134"/>
      <c r="F41" s="134"/>
      <c r="G41" s="134"/>
      <c r="H41" s="134"/>
      <c r="I41" s="134"/>
      <c r="J41" s="134"/>
    </row>
    <row r="42" spans="2:10">
      <c r="B42" s="134"/>
      <c r="C42" s="134"/>
      <c r="D42" s="134"/>
      <c r="E42" s="134"/>
      <c r="F42" s="134"/>
      <c r="G42" s="134"/>
      <c r="H42" s="134"/>
      <c r="I42" s="134"/>
      <c r="J42" s="134"/>
    </row>
    <row r="43" spans="2:10">
      <c r="B43" s="134"/>
      <c r="C43" s="134"/>
      <c r="D43" s="134"/>
      <c r="E43" s="134"/>
      <c r="F43" s="134"/>
      <c r="G43" s="134"/>
      <c r="H43" s="134"/>
      <c r="I43" s="134"/>
      <c r="J43" s="134"/>
    </row>
    <row r="44" spans="2:10">
      <c r="B44" s="134"/>
      <c r="C44" s="134"/>
      <c r="D44" s="134"/>
      <c r="E44" s="134"/>
      <c r="F44" s="134"/>
      <c r="G44" s="134"/>
      <c r="H44" s="134"/>
      <c r="I44" s="134"/>
      <c r="J44" s="134"/>
    </row>
    <row r="45" spans="2:10">
      <c r="B45" s="134"/>
      <c r="C45" s="134"/>
      <c r="D45" s="134"/>
      <c r="E45" s="134"/>
      <c r="F45" s="134"/>
      <c r="G45" s="134"/>
      <c r="H45" s="134"/>
      <c r="I45" s="134"/>
      <c r="J45" s="134"/>
    </row>
    <row r="46" spans="2:10">
      <c r="B46" s="134"/>
      <c r="C46" s="134"/>
      <c r="D46" s="134"/>
      <c r="E46" s="134"/>
      <c r="F46" s="134"/>
      <c r="G46" s="134"/>
      <c r="H46" s="134"/>
      <c r="I46" s="134"/>
      <c r="J46" s="134"/>
    </row>
  </sheetData>
  <mergeCells count="6">
    <mergeCell ref="C17:D17"/>
    <mergeCell ref="C6:I6"/>
    <mergeCell ref="C7:I7"/>
    <mergeCell ref="C10:D10"/>
    <mergeCell ref="C11:D11"/>
    <mergeCell ref="C14:D14"/>
  </mergeCells>
  <phoneticPr fontId="16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  <pageSetUpPr fitToPage="1"/>
  </sheetPr>
  <dimension ref="B1:S52"/>
  <sheetViews>
    <sheetView view="pageBreakPreview" topLeftCell="A22" zoomScale="85" zoomScaleNormal="70" zoomScaleSheetLayoutView="85" workbookViewId="0">
      <selection activeCell="D25" sqref="D25"/>
    </sheetView>
  </sheetViews>
  <sheetFormatPr defaultColWidth="8.5703125" defaultRowHeight="12"/>
  <cols>
    <col min="1" max="1" width="5.140625" style="7" customWidth="1"/>
    <col min="2" max="2" width="66.7109375" style="7" customWidth="1"/>
    <col min="3" max="3" width="28.7109375" style="7" bestFit="1" customWidth="1"/>
    <col min="4" max="4" width="28.28515625" style="7" customWidth="1"/>
    <col min="5" max="5" width="14.5703125" style="7" customWidth="1"/>
    <col min="6" max="6" width="14.5703125" style="14" customWidth="1"/>
    <col min="7" max="7" width="1.7109375" style="7" customWidth="1"/>
    <col min="8" max="8" width="7.42578125" style="7" customWidth="1"/>
    <col min="9" max="9" width="10.42578125" style="7" customWidth="1"/>
    <col min="10" max="10" width="25.28515625" style="7" bestFit="1" customWidth="1"/>
    <col min="11" max="11" width="4.85546875" style="7" bestFit="1" customWidth="1"/>
    <col min="12" max="12" width="26.7109375" style="7" bestFit="1" customWidth="1"/>
    <col min="13" max="13" width="4.85546875" style="7" bestFit="1" customWidth="1"/>
    <col min="14" max="14" width="22.42578125" style="7" bestFit="1" customWidth="1"/>
    <col min="15" max="16384" width="8.5703125" style="7"/>
  </cols>
  <sheetData>
    <row r="1" spans="2:11" s="1" customFormat="1" ht="19.5" customHeight="1">
      <c r="B1" s="210" t="s">
        <v>55</v>
      </c>
      <c r="C1" s="210"/>
      <c r="D1" s="210"/>
      <c r="E1" s="210"/>
      <c r="F1" s="210"/>
    </row>
    <row r="2" spans="2:11" s="1" customFormat="1" ht="19.5" customHeight="1">
      <c r="B2" s="2"/>
      <c r="C2" s="2"/>
      <c r="D2" s="2"/>
      <c r="E2" s="2"/>
      <c r="F2" s="11"/>
      <c r="K2" s="17"/>
    </row>
    <row r="3" spans="2:11" s="1" customFormat="1" ht="19.5" customHeight="1">
      <c r="B3" s="3"/>
      <c r="E3" s="211">
        <f>'評価額（資産負債）（4月用）'!H2</f>
        <v>44316</v>
      </c>
      <c r="F3" s="211"/>
    </row>
    <row r="4" spans="2:11" s="1" customFormat="1" ht="19.5" customHeight="1">
      <c r="B4" s="5"/>
      <c r="C4" s="5"/>
      <c r="D4" s="5"/>
      <c r="E4" s="6"/>
      <c r="F4" s="13" t="s">
        <v>56</v>
      </c>
    </row>
    <row r="5" spans="2:11" s="27" customFormat="1" ht="27" customHeight="1">
      <c r="B5" s="23" t="s">
        <v>57</v>
      </c>
      <c r="C5" s="23" t="s">
        <v>58</v>
      </c>
      <c r="D5" s="24" t="s">
        <v>59</v>
      </c>
      <c r="E5" s="205" t="s">
        <v>60</v>
      </c>
      <c r="F5" s="206"/>
      <c r="G5" s="26"/>
    </row>
    <row r="6" spans="2:11" s="27" customFormat="1" ht="27" customHeight="1">
      <c r="B6" s="28" t="s">
        <v>5</v>
      </c>
      <c r="C6" s="46"/>
      <c r="D6" s="47" t="e">
        <f>SUM(C7:C32)</f>
        <v>#REF!</v>
      </c>
      <c r="E6" s="205"/>
      <c r="F6" s="206"/>
      <c r="G6" s="26"/>
    </row>
    <row r="7" spans="2:11" s="27" customFormat="1" ht="27" customHeight="1">
      <c r="B7" s="29" t="s">
        <v>61</v>
      </c>
      <c r="C7" s="48" t="e">
        <f>#REF!</f>
        <v>#REF!</v>
      </c>
      <c r="D7" s="46"/>
      <c r="E7" s="205"/>
      <c r="F7" s="206"/>
      <c r="G7" s="26"/>
      <c r="H7" s="30"/>
      <c r="I7" s="30"/>
      <c r="J7" s="31"/>
    </row>
    <row r="8" spans="2:11" s="27" customFormat="1" ht="27" customHeight="1">
      <c r="B8" s="28" t="s">
        <v>62</v>
      </c>
      <c r="C8" s="48" t="e">
        <f>#REF!</f>
        <v>#REF!</v>
      </c>
      <c r="D8" s="46"/>
      <c r="E8" s="205"/>
      <c r="F8" s="206"/>
      <c r="G8" s="26"/>
    </row>
    <row r="9" spans="2:11" s="27" customFormat="1" ht="27" customHeight="1">
      <c r="B9" s="29" t="s">
        <v>63</v>
      </c>
      <c r="C9" s="48" t="e">
        <f>#REF!</f>
        <v>#REF!</v>
      </c>
      <c r="D9" s="46"/>
      <c r="E9" s="205"/>
      <c r="F9" s="206"/>
      <c r="G9" s="26"/>
      <c r="H9" s="30"/>
      <c r="I9" s="30"/>
      <c r="J9" s="31"/>
    </row>
    <row r="10" spans="2:11" s="27" customFormat="1" ht="27" customHeight="1">
      <c r="B10" s="28" t="s">
        <v>64</v>
      </c>
      <c r="C10" s="48" t="e">
        <f>#REF!</f>
        <v>#REF!</v>
      </c>
      <c r="D10" s="50"/>
      <c r="E10" s="205"/>
      <c r="F10" s="206"/>
      <c r="G10" s="26"/>
    </row>
    <row r="11" spans="2:11" s="27" customFormat="1" ht="27" customHeight="1">
      <c r="B11" s="29" t="s">
        <v>65</v>
      </c>
      <c r="C11" s="48" t="e">
        <f>#REF!</f>
        <v>#REF!</v>
      </c>
      <c r="D11" s="50"/>
      <c r="E11" s="205"/>
      <c r="F11" s="206"/>
      <c r="G11" s="26"/>
    </row>
    <row r="12" spans="2:11" s="27" customFormat="1" ht="27" customHeight="1">
      <c r="B12" s="32" t="s">
        <v>66</v>
      </c>
      <c r="C12" s="48" t="e">
        <f>#REF!</f>
        <v>#REF!</v>
      </c>
      <c r="D12" s="46"/>
      <c r="E12" s="205"/>
      <c r="F12" s="206"/>
      <c r="G12" s="26"/>
    </row>
    <row r="13" spans="2:11" s="27" customFormat="1" ht="27" customHeight="1">
      <c r="B13" s="28" t="s">
        <v>67</v>
      </c>
      <c r="C13" s="48" t="e">
        <f>#REF!</f>
        <v>#REF!</v>
      </c>
      <c r="D13" s="46"/>
      <c r="E13" s="205"/>
      <c r="F13" s="206"/>
      <c r="G13" s="26"/>
    </row>
    <row r="14" spans="2:11" s="27" customFormat="1" ht="27" customHeight="1">
      <c r="B14" s="32" t="s">
        <v>68</v>
      </c>
      <c r="C14" s="48" t="e">
        <f>#REF!</f>
        <v>#REF!</v>
      </c>
      <c r="D14" s="46"/>
      <c r="E14" s="205"/>
      <c r="F14" s="206"/>
      <c r="G14" s="26"/>
    </row>
    <row r="15" spans="2:11" s="27" customFormat="1" ht="27" customHeight="1">
      <c r="B15" s="32" t="s">
        <v>69</v>
      </c>
      <c r="C15" s="48" t="e">
        <f>#REF!</f>
        <v>#REF!</v>
      </c>
      <c r="D15" s="50"/>
      <c r="E15" s="205"/>
      <c r="F15" s="206"/>
      <c r="G15" s="26"/>
    </row>
    <row r="16" spans="2:11" s="27" customFormat="1" ht="27" customHeight="1">
      <c r="B16" s="28" t="s">
        <v>70</v>
      </c>
      <c r="C16" s="48" t="e">
        <f>#REF!</f>
        <v>#REF!</v>
      </c>
      <c r="D16" s="49"/>
      <c r="E16" s="205"/>
      <c r="F16" s="206"/>
      <c r="G16" s="26"/>
    </row>
    <row r="17" spans="2:12" s="27" customFormat="1" ht="27" customHeight="1">
      <c r="B17" s="28" t="s">
        <v>71</v>
      </c>
      <c r="C17" s="48" t="e">
        <f>#REF!</f>
        <v>#REF!</v>
      </c>
      <c r="D17" s="46"/>
      <c r="E17" s="205"/>
      <c r="F17" s="206"/>
      <c r="G17" s="26"/>
    </row>
    <row r="18" spans="2:12" s="27" customFormat="1" ht="27" customHeight="1">
      <c r="B18" s="28" t="s">
        <v>72</v>
      </c>
      <c r="C18" s="48" t="e">
        <f>#REF!</f>
        <v>#REF!</v>
      </c>
      <c r="D18" s="46"/>
      <c r="E18" s="205"/>
      <c r="F18" s="206"/>
      <c r="G18" s="26"/>
    </row>
    <row r="19" spans="2:12" s="27" customFormat="1" ht="27" customHeight="1">
      <c r="B19" s="28" t="s">
        <v>73</v>
      </c>
      <c r="C19" s="48" t="e">
        <f>#REF!</f>
        <v>#REF!</v>
      </c>
      <c r="D19" s="46"/>
      <c r="E19" s="205"/>
      <c r="F19" s="206"/>
      <c r="G19" s="26"/>
      <c r="H19" s="30"/>
      <c r="I19" s="30"/>
      <c r="J19" s="30"/>
      <c r="K19" s="30"/>
      <c r="L19" s="30"/>
    </row>
    <row r="20" spans="2:12" s="27" customFormat="1" ht="27" customHeight="1">
      <c r="B20" s="28" t="s">
        <v>74</v>
      </c>
      <c r="C20" s="48" t="e">
        <f>#REF!</f>
        <v>#REF!</v>
      </c>
      <c r="D20" s="46"/>
      <c r="E20" s="205"/>
      <c r="F20" s="206"/>
      <c r="G20" s="26"/>
    </row>
    <row r="21" spans="2:12" s="27" customFormat="1" ht="27" customHeight="1">
      <c r="B21" s="28" t="s">
        <v>75</v>
      </c>
      <c r="C21" s="48" t="e">
        <f>#REF!</f>
        <v>#REF!</v>
      </c>
      <c r="D21" s="46"/>
      <c r="E21" s="205"/>
      <c r="F21" s="206"/>
      <c r="G21" s="26"/>
    </row>
    <row r="22" spans="2:12" s="27" customFormat="1" ht="27" customHeight="1">
      <c r="B22" s="29" t="s">
        <v>76</v>
      </c>
      <c r="C22" s="48" t="e">
        <f>#REF!</f>
        <v>#REF!</v>
      </c>
      <c r="D22" s="46"/>
      <c r="E22" s="205"/>
      <c r="F22" s="206"/>
      <c r="G22" s="26"/>
    </row>
    <row r="23" spans="2:12" s="27" customFormat="1" ht="27" customHeight="1">
      <c r="B23" s="29" t="s">
        <v>77</v>
      </c>
      <c r="C23" s="48" t="e">
        <f>#REF!</f>
        <v>#REF!</v>
      </c>
      <c r="D23" s="46"/>
      <c r="E23" s="205"/>
      <c r="F23" s="206"/>
      <c r="G23" s="26"/>
    </row>
    <row r="24" spans="2:12" s="27" customFormat="1" ht="27" customHeight="1">
      <c r="B24" s="28" t="s">
        <v>78</v>
      </c>
      <c r="C24" s="48" t="e">
        <f>#REF!</f>
        <v>#REF!</v>
      </c>
      <c r="D24" s="46"/>
      <c r="E24" s="205"/>
      <c r="F24" s="206"/>
      <c r="G24" s="26"/>
    </row>
    <row r="25" spans="2:12" s="27" customFormat="1" ht="27" customHeight="1">
      <c r="B25" s="29" t="s">
        <v>79</v>
      </c>
      <c r="C25" s="48" t="e">
        <f>#REF!</f>
        <v>#REF!</v>
      </c>
      <c r="D25" s="46"/>
      <c r="E25" s="205"/>
      <c r="F25" s="206"/>
      <c r="G25" s="26"/>
    </row>
    <row r="26" spans="2:12" s="27" customFormat="1" ht="27" customHeight="1">
      <c r="B26" s="29" t="s">
        <v>80</v>
      </c>
      <c r="C26" s="48" t="e">
        <f>#REF!</f>
        <v>#REF!</v>
      </c>
      <c r="D26" s="46"/>
      <c r="E26" s="205"/>
      <c r="F26" s="206"/>
      <c r="G26" s="26"/>
    </row>
    <row r="27" spans="2:12" s="27" customFormat="1" ht="27" customHeight="1">
      <c r="B27" s="29" t="s">
        <v>81</v>
      </c>
      <c r="C27" s="48" t="e">
        <f>#REF!</f>
        <v>#REF!</v>
      </c>
      <c r="D27" s="46"/>
      <c r="E27" s="205"/>
      <c r="F27" s="206"/>
      <c r="G27" s="26"/>
    </row>
    <row r="28" spans="2:12" s="27" customFormat="1" ht="27" customHeight="1">
      <c r="B28" s="28" t="s">
        <v>82</v>
      </c>
      <c r="C28" s="48" t="e">
        <f>#REF!</f>
        <v>#REF!</v>
      </c>
      <c r="D28" s="46"/>
      <c r="E28" s="205"/>
      <c r="F28" s="206"/>
      <c r="G28" s="26"/>
    </row>
    <row r="29" spans="2:12" s="27" customFormat="1" ht="27" customHeight="1">
      <c r="B29" s="29" t="s">
        <v>83</v>
      </c>
      <c r="C29" s="48" t="e">
        <f>#REF!</f>
        <v>#REF!</v>
      </c>
      <c r="D29" s="46"/>
      <c r="E29" s="205"/>
      <c r="F29" s="206"/>
      <c r="G29" s="26"/>
      <c r="I29" s="120"/>
      <c r="J29" s="120"/>
    </row>
    <row r="30" spans="2:12" s="27" customFormat="1" ht="27" customHeight="1">
      <c r="B30" s="29" t="s">
        <v>84</v>
      </c>
      <c r="C30" s="48" t="e">
        <f>#REF!</f>
        <v>#REF!</v>
      </c>
      <c r="D30" s="46"/>
      <c r="E30" s="205"/>
      <c r="F30" s="206"/>
      <c r="G30" s="26"/>
    </row>
    <row r="31" spans="2:12" s="27" customFormat="1" ht="27" customHeight="1">
      <c r="B31" s="33" t="s">
        <v>85</v>
      </c>
      <c r="C31" s="48" t="e">
        <f>#REF!</f>
        <v>#REF!</v>
      </c>
      <c r="D31" s="46"/>
      <c r="E31" s="205"/>
      <c r="F31" s="206"/>
      <c r="G31" s="26"/>
    </row>
    <row r="32" spans="2:12" s="27" customFormat="1" ht="27" customHeight="1">
      <c r="B32" s="28" t="s">
        <v>86</v>
      </c>
      <c r="C32" s="48" t="e">
        <f>#REF!</f>
        <v>#REF!</v>
      </c>
      <c r="D32" s="46"/>
      <c r="E32" s="205"/>
      <c r="F32" s="206"/>
      <c r="G32" s="26"/>
    </row>
    <row r="33" spans="2:19" s="27" customFormat="1" ht="27" customHeight="1">
      <c r="B33" s="28" t="s">
        <v>35</v>
      </c>
      <c r="C33" s="48"/>
      <c r="D33" s="47" t="e">
        <f>+SUM(C34:C35)</f>
        <v>#REF!</v>
      </c>
      <c r="E33" s="205"/>
      <c r="F33" s="206"/>
      <c r="G33" s="26"/>
    </row>
    <row r="34" spans="2:19" s="27" customFormat="1" ht="27" customHeight="1">
      <c r="B34" s="29" t="s">
        <v>61</v>
      </c>
      <c r="C34" s="48" t="e">
        <f>#REF!</f>
        <v>#REF!</v>
      </c>
      <c r="D34" s="46"/>
      <c r="E34" s="205"/>
      <c r="F34" s="206"/>
      <c r="G34" s="26"/>
      <c r="H34" s="34"/>
      <c r="I34" s="34"/>
    </row>
    <row r="35" spans="2:19" s="27" customFormat="1" ht="27" customHeight="1">
      <c r="B35" s="29" t="s">
        <v>81</v>
      </c>
      <c r="C35" s="48" t="e">
        <f>#REF!</f>
        <v>#REF!</v>
      </c>
      <c r="D35" s="50"/>
      <c r="E35" s="205"/>
      <c r="F35" s="206"/>
      <c r="G35" s="26"/>
      <c r="H35" s="35"/>
      <c r="I35" s="35"/>
    </row>
    <row r="36" spans="2:19" s="27" customFormat="1" ht="27" customHeight="1" thickBot="1">
      <c r="B36" s="36" t="s">
        <v>87</v>
      </c>
      <c r="C36" s="51"/>
      <c r="D36" s="52">
        <v>25998491</v>
      </c>
      <c r="E36" s="205"/>
      <c r="F36" s="206"/>
      <c r="G36" s="26"/>
      <c r="H36" s="37"/>
      <c r="I36" s="37"/>
      <c r="K36" s="38"/>
    </row>
    <row r="37" spans="2:19" s="27" customFormat="1" ht="27" customHeight="1" thickTop="1">
      <c r="B37" s="22" t="s">
        <v>88</v>
      </c>
      <c r="C37" s="53"/>
      <c r="D37" s="62">
        <v>391500000000</v>
      </c>
      <c r="E37" s="205"/>
      <c r="F37" s="206"/>
      <c r="G37" s="26"/>
      <c r="I37" s="199" t="s">
        <v>89</v>
      </c>
      <c r="J37" s="200"/>
      <c r="K37" s="111" t="s">
        <v>90</v>
      </c>
      <c r="L37" s="112" t="s">
        <v>91</v>
      </c>
      <c r="M37" s="112" t="s">
        <v>92</v>
      </c>
      <c r="N37" s="113" t="s">
        <v>93</v>
      </c>
      <c r="O37" s="110"/>
    </row>
    <row r="38" spans="2:19" s="27" customFormat="1" ht="27" hidden="1" customHeight="1">
      <c r="B38" s="28"/>
      <c r="C38" s="46"/>
      <c r="D38" s="63"/>
      <c r="E38" s="28"/>
      <c r="F38" s="64"/>
      <c r="G38" s="26"/>
      <c r="I38" s="114"/>
      <c r="J38" s="114"/>
      <c r="K38" s="38"/>
      <c r="N38" s="115"/>
    </row>
    <row r="39" spans="2:19" s="27" customFormat="1" ht="27" customHeight="1" thickBot="1">
      <c r="B39" s="22" t="s">
        <v>94</v>
      </c>
      <c r="C39" s="53"/>
      <c r="D39" s="62">
        <v>229566898</v>
      </c>
      <c r="E39" s="205"/>
      <c r="F39" s="206"/>
      <c r="G39" s="26"/>
      <c r="I39" s="201">
        <v>2893306232502</v>
      </c>
      <c r="J39" s="202"/>
      <c r="K39" s="116"/>
      <c r="L39" s="117">
        <v>146131941000</v>
      </c>
      <c r="M39" s="118"/>
      <c r="N39" s="119">
        <v>569804381721</v>
      </c>
      <c r="O39" s="110"/>
    </row>
    <row r="40" spans="2:19" s="27" customFormat="1" ht="25.5" hidden="1" customHeight="1">
      <c r="B40" s="28"/>
      <c r="C40" s="46"/>
      <c r="D40" s="63"/>
      <c r="E40" s="28"/>
      <c r="F40" s="64"/>
      <c r="G40" s="26"/>
      <c r="K40" s="38"/>
    </row>
    <row r="41" spans="2:19" s="27" customFormat="1" ht="25.5" hidden="1" customHeight="1">
      <c r="B41" s="22" t="s">
        <v>95</v>
      </c>
      <c r="C41" s="53"/>
      <c r="D41" s="54">
        <v>0</v>
      </c>
      <c r="E41" s="25"/>
      <c r="F41" s="43"/>
      <c r="G41" s="26"/>
    </row>
    <row r="42" spans="2:19" s="27" customFormat="1" ht="25.5" customHeight="1" thickTop="1" thickBot="1">
      <c r="B42" s="39" t="s">
        <v>96</v>
      </c>
      <c r="C42" s="55"/>
      <c r="D42" s="56" t="e">
        <f>SUM(D6,D33,D36,D37,D39,D41)</f>
        <v>#REF!</v>
      </c>
      <c r="E42" s="39"/>
      <c r="F42" s="44"/>
      <c r="G42" s="26"/>
      <c r="K42" s="37"/>
    </row>
    <row r="43" spans="2:19" s="27" customFormat="1" ht="27" customHeight="1" thickTop="1">
      <c r="B43" s="28" t="s">
        <v>97</v>
      </c>
      <c r="C43" s="57" t="s">
        <v>98</v>
      </c>
      <c r="D43" s="57">
        <f>3121187717571+100000000000+100000000000</f>
        <v>3321187717571</v>
      </c>
      <c r="E43" s="205"/>
      <c r="F43" s="206"/>
      <c r="G43" s="26"/>
      <c r="I43" s="121">
        <f>E3</f>
        <v>44316</v>
      </c>
      <c r="J43" s="122" t="s">
        <v>99</v>
      </c>
      <c r="K43" s="123" t="s">
        <v>90</v>
      </c>
      <c r="L43" s="124" t="s">
        <v>100</v>
      </c>
      <c r="P43" s="40"/>
      <c r="Q43" s="40"/>
      <c r="R43" s="40"/>
      <c r="S43" s="40"/>
    </row>
    <row r="44" spans="2:19" s="27" customFormat="1" ht="27" customHeight="1" thickBot="1">
      <c r="B44" s="26" t="s">
        <v>101</v>
      </c>
      <c r="C44" s="79" t="s">
        <v>98</v>
      </c>
      <c r="D44" s="51">
        <f>I39-L39+N39</f>
        <v>3316978673223</v>
      </c>
      <c r="E44" s="207"/>
      <c r="F44" s="208"/>
      <c r="G44" s="26"/>
      <c r="I44" s="203">
        <v>294473155750</v>
      </c>
      <c r="J44" s="204"/>
      <c r="K44" s="125"/>
      <c r="L44" s="126">
        <v>1018759</v>
      </c>
      <c r="M44" s="127"/>
      <c r="P44" s="40"/>
      <c r="Q44" s="40"/>
      <c r="R44" s="40"/>
      <c r="S44" s="40"/>
    </row>
    <row r="45" spans="2:19" s="27" customFormat="1" ht="27" customHeight="1" thickTop="1" thickBot="1">
      <c r="B45" s="22" t="s">
        <v>102</v>
      </c>
      <c r="C45" s="53" t="s">
        <v>98</v>
      </c>
      <c r="D45" s="62">
        <f>I44-L44-N45</f>
        <v>294472136991</v>
      </c>
      <c r="E45" s="207"/>
      <c r="F45" s="208"/>
      <c r="G45" s="26"/>
      <c r="I45" s="7"/>
      <c r="J45" s="7"/>
      <c r="K45" s="72"/>
      <c r="L45" s="7"/>
      <c r="N45" s="128"/>
    </row>
    <row r="46" spans="2:19" s="27" customFormat="1" ht="27" customHeight="1" thickTop="1">
      <c r="B46" s="41" t="s">
        <v>103</v>
      </c>
      <c r="C46" s="58"/>
      <c r="D46" s="59">
        <f>I47-L47</f>
        <v>7619781304750</v>
      </c>
      <c r="E46" s="205"/>
      <c r="F46" s="206"/>
      <c r="G46" s="26"/>
      <c r="I46" s="178" t="s">
        <v>104</v>
      </c>
      <c r="J46" s="174"/>
      <c r="K46" s="175" t="s">
        <v>105</v>
      </c>
      <c r="L46" s="179" t="s">
        <v>106</v>
      </c>
    </row>
    <row r="47" spans="2:19" s="27" customFormat="1" ht="27" customHeight="1" thickBot="1">
      <c r="B47" s="42" t="s">
        <v>107</v>
      </c>
      <c r="C47" s="60" t="s">
        <v>98</v>
      </c>
      <c r="D47" s="61">
        <f>SUM(D43+D44+D45+D46)</f>
        <v>14552419832535</v>
      </c>
      <c r="E47" s="42"/>
      <c r="F47" s="45"/>
      <c r="G47" s="26"/>
      <c r="I47" s="209">
        <v>7619781304750</v>
      </c>
      <c r="J47" s="212"/>
      <c r="K47" s="176"/>
      <c r="L47" s="177"/>
    </row>
    <row r="48" spans="2:19" ht="15.75" customHeight="1" thickTop="1">
      <c r="B48" s="18"/>
      <c r="K48" s="72"/>
    </row>
    <row r="49" spans="2:11" ht="16.5">
      <c r="K49" s="72"/>
    </row>
    <row r="50" spans="2:11">
      <c r="B50" s="8" t="s">
        <v>108</v>
      </c>
      <c r="C50" s="9" t="s">
        <v>109</v>
      </c>
      <c r="D50" s="10" t="e">
        <f>D42-D47</f>
        <v>#REF!</v>
      </c>
    </row>
    <row r="52" spans="2:11">
      <c r="E52" s="19"/>
    </row>
  </sheetData>
  <mergeCells count="44">
    <mergeCell ref="I47:J47"/>
    <mergeCell ref="E9:F9"/>
    <mergeCell ref="B1:F1"/>
    <mergeCell ref="E5:F5"/>
    <mergeCell ref="E6:F6"/>
    <mergeCell ref="E7:F7"/>
    <mergeCell ref="E8:F8"/>
    <mergeCell ref="E3:F3"/>
    <mergeCell ref="E20:F20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I37:J37"/>
    <mergeCell ref="I39:J39"/>
    <mergeCell ref="I44:J44"/>
    <mergeCell ref="E46:F46"/>
    <mergeCell ref="E33:F33"/>
    <mergeCell ref="E34:F34"/>
    <mergeCell ref="E35:F35"/>
    <mergeCell ref="E36:F36"/>
    <mergeCell ref="E37:F37"/>
    <mergeCell ref="E39:F39"/>
    <mergeCell ref="E43:F43"/>
    <mergeCell ref="E44:F44"/>
    <mergeCell ref="E45:F45"/>
  </mergeCells>
  <phoneticPr fontId="16"/>
  <conditionalFormatting sqref="E3:F3">
    <cfRule type="cellIs" dxfId="1" priority="3" operator="between">
      <formula>43586</formula>
      <formula>43830</formula>
    </cfRule>
  </conditionalFormatting>
  <conditionalFormatting sqref="I29:J29">
    <cfRule type="cellIs" dxfId="0" priority="2" operator="between">
      <formula>43586</formula>
      <formula>43830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66" pageOrder="overThenDown" orientation="portrait" cellComments="asDisplayed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  <pageSetUpPr fitToPage="1"/>
  </sheetPr>
  <dimension ref="B1:R52"/>
  <sheetViews>
    <sheetView view="pageBreakPreview" topLeftCell="A7" zoomScale="70" zoomScaleNormal="70" zoomScaleSheetLayoutView="70" workbookViewId="0">
      <selection activeCell="D10" sqref="D10"/>
    </sheetView>
  </sheetViews>
  <sheetFormatPr defaultColWidth="8.5703125" defaultRowHeight="12"/>
  <cols>
    <col min="1" max="1" width="5.140625" style="7" customWidth="1"/>
    <col min="2" max="2" width="66.7109375" style="7" customWidth="1"/>
    <col min="3" max="3" width="28.7109375" style="7" bestFit="1" customWidth="1"/>
    <col min="4" max="4" width="28.28515625" style="7" customWidth="1"/>
    <col min="5" max="5" width="14.5703125" style="7" customWidth="1"/>
    <col min="6" max="6" width="14.5703125" style="14" customWidth="1"/>
    <col min="7" max="7" width="1.7109375" style="7" customWidth="1"/>
    <col min="8" max="8" width="17.85546875" style="7" customWidth="1"/>
    <col min="9" max="9" width="1.140625" style="7" customWidth="1"/>
    <col min="10" max="10" width="10.85546875" style="7" customWidth="1"/>
    <col min="11" max="11" width="19.85546875" style="7" customWidth="1"/>
    <col min="12" max="12" width="4.85546875" style="7" bestFit="1" customWidth="1"/>
    <col min="13" max="13" width="30.140625" style="7" customWidth="1"/>
    <col min="14" max="14" width="4.85546875" style="7" bestFit="1" customWidth="1"/>
    <col min="15" max="15" width="25.140625" style="7" customWidth="1"/>
    <col min="16" max="16" width="18" style="7" customWidth="1"/>
    <col min="17" max="16384" width="8.5703125" style="7"/>
  </cols>
  <sheetData>
    <row r="1" spans="2:10" s="1" customFormat="1" ht="19.5" customHeight="1">
      <c r="B1" s="210" t="s">
        <v>55</v>
      </c>
      <c r="C1" s="210"/>
      <c r="D1" s="210"/>
      <c r="E1" s="210"/>
      <c r="F1" s="210"/>
    </row>
    <row r="2" spans="2:10" s="1" customFormat="1" ht="19.5" customHeight="1">
      <c r="B2" s="2"/>
      <c r="C2" s="2"/>
      <c r="D2" s="2"/>
      <c r="E2" s="2"/>
      <c r="F2" s="11"/>
      <c r="J2" s="17"/>
    </row>
    <row r="3" spans="2:10" s="1" customFormat="1" ht="19.5" customHeight="1">
      <c r="B3" s="3"/>
      <c r="E3" s="4"/>
      <c r="F3" s="12" t="s">
        <v>110</v>
      </c>
    </row>
    <row r="4" spans="2:10" s="1" customFormat="1" ht="19.5" customHeight="1">
      <c r="B4" s="5"/>
      <c r="C4" s="5"/>
      <c r="D4" s="5"/>
      <c r="E4" s="6"/>
      <c r="F4" s="13" t="s">
        <v>56</v>
      </c>
    </row>
    <row r="5" spans="2:10" s="27" customFormat="1" ht="27" customHeight="1">
      <c r="B5" s="23" t="s">
        <v>57</v>
      </c>
      <c r="C5" s="23" t="s">
        <v>58</v>
      </c>
      <c r="D5" s="24" t="s">
        <v>59</v>
      </c>
      <c r="E5" s="205" t="s">
        <v>60</v>
      </c>
      <c r="F5" s="206"/>
      <c r="G5" s="26"/>
    </row>
    <row r="6" spans="2:10" s="27" customFormat="1" ht="27" customHeight="1">
      <c r="B6" s="28" t="s">
        <v>5</v>
      </c>
      <c r="C6" s="46"/>
      <c r="D6" s="47" t="e">
        <f>SUM(C7:C32)</f>
        <v>#REF!</v>
      </c>
      <c r="E6" s="205"/>
      <c r="F6" s="206"/>
      <c r="G6" s="26"/>
    </row>
    <row r="7" spans="2:10" s="27" customFormat="1" ht="27" customHeight="1">
      <c r="B7" s="29" t="s">
        <v>61</v>
      </c>
      <c r="C7" s="48" t="e">
        <f>'評価額（資産負債）（4月用）'!F8</f>
        <v>#REF!</v>
      </c>
      <c r="D7" s="46"/>
      <c r="E7" s="205"/>
      <c r="F7" s="206"/>
      <c r="G7" s="26"/>
      <c r="H7" s="30"/>
      <c r="I7" s="31"/>
    </row>
    <row r="8" spans="2:10" s="27" customFormat="1" ht="27" customHeight="1">
      <c r="B8" s="28" t="s">
        <v>62</v>
      </c>
      <c r="C8" s="48" t="e">
        <f>'評価額（資産負債）（4月用）'!F12</f>
        <v>#REF!</v>
      </c>
      <c r="D8" s="46"/>
      <c r="E8" s="205"/>
      <c r="F8" s="206"/>
      <c r="G8" s="26"/>
    </row>
    <row r="9" spans="2:10" s="27" customFormat="1" ht="27" customHeight="1">
      <c r="B9" s="29" t="s">
        <v>63</v>
      </c>
      <c r="C9" s="48" t="e">
        <f>'評価額（資産負債）（4月用）'!F13</f>
        <v>#REF!</v>
      </c>
      <c r="D9" s="46"/>
      <c r="E9" s="205"/>
      <c r="F9" s="206"/>
      <c r="G9" s="26"/>
      <c r="H9" s="30"/>
      <c r="I9" s="31"/>
    </row>
    <row r="10" spans="2:10" s="27" customFormat="1" ht="27" customHeight="1">
      <c r="B10" s="28" t="s">
        <v>64</v>
      </c>
      <c r="C10" s="48" t="e">
        <f>'評価額（資産負債）（4月用）'!F14</f>
        <v>#REF!</v>
      </c>
      <c r="D10" s="50"/>
      <c r="E10" s="205"/>
      <c r="F10" s="206"/>
      <c r="G10" s="26"/>
    </row>
    <row r="11" spans="2:10" s="27" customFormat="1" ht="27" customHeight="1">
      <c r="B11" s="29" t="s">
        <v>65</v>
      </c>
      <c r="C11" s="48" t="e">
        <f>'評価額（資産負債）（4月用）'!F15</f>
        <v>#REF!</v>
      </c>
      <c r="D11" s="50"/>
      <c r="E11" s="205"/>
      <c r="F11" s="206"/>
      <c r="G11" s="26"/>
    </row>
    <row r="12" spans="2:10" s="27" customFormat="1" ht="27" customHeight="1">
      <c r="B12" s="32" t="s">
        <v>66</v>
      </c>
      <c r="C12" s="48" t="e">
        <f>'評価額（資産負債）（4月用）'!F16</f>
        <v>#REF!</v>
      </c>
      <c r="D12" s="46"/>
      <c r="E12" s="205"/>
      <c r="F12" s="206"/>
      <c r="G12" s="26"/>
    </row>
    <row r="13" spans="2:10" s="27" customFormat="1" ht="27" customHeight="1">
      <c r="B13" s="28" t="s">
        <v>67</v>
      </c>
      <c r="C13" s="48" t="e">
        <f>'評価額（資産負債）（4月用）'!F17</f>
        <v>#REF!</v>
      </c>
      <c r="D13" s="46"/>
      <c r="E13" s="205"/>
      <c r="F13" s="206"/>
      <c r="G13" s="26"/>
    </row>
    <row r="14" spans="2:10" s="27" customFormat="1" ht="27" customHeight="1">
      <c r="B14" s="32" t="s">
        <v>68</v>
      </c>
      <c r="C14" s="48" t="e">
        <f>'評価額（資産負債）（4月用）'!F18</f>
        <v>#REF!</v>
      </c>
      <c r="D14" s="46"/>
      <c r="E14" s="205"/>
      <c r="F14" s="206"/>
      <c r="G14" s="26"/>
    </row>
    <row r="15" spans="2:10" s="27" customFormat="1" ht="27" customHeight="1">
      <c r="B15" s="32" t="s">
        <v>69</v>
      </c>
      <c r="C15" s="48" t="e">
        <f>'評価額（資産負債）（4月用）'!F19</f>
        <v>#REF!</v>
      </c>
      <c r="D15" s="50"/>
      <c r="E15" s="205"/>
      <c r="F15" s="206"/>
      <c r="G15" s="26"/>
    </row>
    <row r="16" spans="2:10" s="27" customFormat="1" ht="27" customHeight="1">
      <c r="B16" s="28" t="s">
        <v>70</v>
      </c>
      <c r="C16" s="48" t="e">
        <f>'評価額（資産負債）（4月用）'!F20</f>
        <v>#REF!</v>
      </c>
      <c r="D16" s="49"/>
      <c r="E16" s="205"/>
      <c r="F16" s="206"/>
      <c r="G16" s="26"/>
    </row>
    <row r="17" spans="2:11" s="27" customFormat="1" ht="27" customHeight="1">
      <c r="B17" s="28" t="s">
        <v>71</v>
      </c>
      <c r="C17" s="48" t="e">
        <f>'評価額（資産負債）（4月用）'!F21</f>
        <v>#REF!</v>
      </c>
      <c r="D17" s="46"/>
      <c r="E17" s="205"/>
      <c r="F17" s="206"/>
      <c r="G17" s="26"/>
    </row>
    <row r="18" spans="2:11" s="27" customFormat="1" ht="27" customHeight="1">
      <c r="B18" s="28" t="s">
        <v>72</v>
      </c>
      <c r="C18" s="48" t="e">
        <f>'評価額（資産負債）（4月用）'!F22</f>
        <v>#REF!</v>
      </c>
      <c r="D18" s="46"/>
      <c r="E18" s="205"/>
      <c r="F18" s="206"/>
      <c r="G18" s="26"/>
    </row>
    <row r="19" spans="2:11" s="27" customFormat="1" ht="27" customHeight="1">
      <c r="B19" s="28" t="s">
        <v>73</v>
      </c>
      <c r="C19" s="48" t="e">
        <f>'評価額（資産負債）（4月用）'!F23</f>
        <v>#REF!</v>
      </c>
      <c r="D19" s="46"/>
      <c r="E19" s="205"/>
      <c r="F19" s="206"/>
      <c r="G19" s="26"/>
      <c r="H19" s="30"/>
      <c r="I19" s="30"/>
      <c r="J19" s="30"/>
      <c r="K19" s="30"/>
    </row>
    <row r="20" spans="2:11" s="27" customFormat="1" ht="27" customHeight="1">
      <c r="B20" s="28" t="s">
        <v>74</v>
      </c>
      <c r="C20" s="48" t="e">
        <f>'評価額（資産負債）（4月用）'!F24</f>
        <v>#REF!</v>
      </c>
      <c r="D20" s="46"/>
      <c r="E20" s="205"/>
      <c r="F20" s="206"/>
      <c r="G20" s="26"/>
    </row>
    <row r="21" spans="2:11" s="27" customFormat="1" ht="27" customHeight="1">
      <c r="B21" s="28" t="s">
        <v>75</v>
      </c>
      <c r="C21" s="48" t="e">
        <f>'評価額（資産負債）（4月用）'!F25</f>
        <v>#REF!</v>
      </c>
      <c r="D21" s="46"/>
      <c r="E21" s="205"/>
      <c r="F21" s="206"/>
      <c r="G21" s="26"/>
    </row>
    <row r="22" spans="2:11" s="27" customFormat="1" ht="27" customHeight="1">
      <c r="B22" s="29" t="s">
        <v>76</v>
      </c>
      <c r="C22" s="48" t="e">
        <f>'評価額（資産負債）（4月用）'!F26</f>
        <v>#REF!</v>
      </c>
      <c r="D22" s="46"/>
      <c r="E22" s="205"/>
      <c r="F22" s="206"/>
      <c r="G22" s="26"/>
    </row>
    <row r="23" spans="2:11" s="27" customFormat="1" ht="27" customHeight="1">
      <c r="B23" s="29" t="s">
        <v>77</v>
      </c>
      <c r="C23" s="48" t="e">
        <f>'評価額（資産負債）（4月用）'!F27</f>
        <v>#REF!</v>
      </c>
      <c r="D23" s="46"/>
      <c r="E23" s="205"/>
      <c r="F23" s="206"/>
      <c r="G23" s="26"/>
    </row>
    <row r="24" spans="2:11" s="27" customFormat="1" ht="27" customHeight="1">
      <c r="B24" s="28" t="s">
        <v>78</v>
      </c>
      <c r="C24" s="48" t="e">
        <f>'評価額（資産負債）（4月用）'!F28</f>
        <v>#REF!</v>
      </c>
      <c r="D24" s="46"/>
      <c r="E24" s="205"/>
      <c r="F24" s="206"/>
      <c r="G24" s="26"/>
    </row>
    <row r="25" spans="2:11" s="27" customFormat="1" ht="27" customHeight="1">
      <c r="B25" s="29" t="s">
        <v>79</v>
      </c>
      <c r="C25" s="48" t="e">
        <f>'評価額（資産負債）（4月用）'!F29</f>
        <v>#REF!</v>
      </c>
      <c r="D25" s="46"/>
      <c r="E25" s="205"/>
      <c r="F25" s="206"/>
      <c r="G25" s="26"/>
    </row>
    <row r="26" spans="2:11" s="27" customFormat="1" ht="27" customHeight="1">
      <c r="B26" s="29" t="s">
        <v>80</v>
      </c>
      <c r="C26" s="48" t="e">
        <f>'評価額（資産負債）（4月用）'!F30</f>
        <v>#REF!</v>
      </c>
      <c r="D26" s="46"/>
      <c r="E26" s="205"/>
      <c r="F26" s="206"/>
      <c r="G26" s="26"/>
    </row>
    <row r="27" spans="2:11" s="27" customFormat="1" ht="27" customHeight="1">
      <c r="B27" s="29" t="s">
        <v>81</v>
      </c>
      <c r="C27" s="48" t="e">
        <f>'評価額（資産負債）（4月用）'!F31</f>
        <v>#REF!</v>
      </c>
      <c r="D27" s="46"/>
      <c r="E27" s="205"/>
      <c r="F27" s="206"/>
      <c r="G27" s="26"/>
    </row>
    <row r="28" spans="2:11" s="27" customFormat="1" ht="27" customHeight="1">
      <c r="B28" s="28" t="s">
        <v>82</v>
      </c>
      <c r="C28" s="48" t="e">
        <f>'評価額（資産負債）（4月用）'!F32</f>
        <v>#REF!</v>
      </c>
      <c r="D28" s="46"/>
      <c r="E28" s="205"/>
      <c r="F28" s="206"/>
      <c r="G28" s="26"/>
    </row>
    <row r="29" spans="2:11" s="27" customFormat="1" ht="27" customHeight="1">
      <c r="B29" s="29" t="s">
        <v>83</v>
      </c>
      <c r="C29" s="48" t="e">
        <f>'評価額（資産負債）（4月用）'!F33</f>
        <v>#REF!</v>
      </c>
      <c r="D29" s="46"/>
      <c r="E29" s="205"/>
      <c r="F29" s="206"/>
      <c r="G29" s="26"/>
    </row>
    <row r="30" spans="2:11" s="27" customFormat="1" ht="27" customHeight="1">
      <c r="B30" s="29" t="s">
        <v>84</v>
      </c>
      <c r="C30" s="48" t="e">
        <f>'評価額（資産負債）（4月用）'!F34</f>
        <v>#REF!</v>
      </c>
      <c r="D30" s="46"/>
      <c r="E30" s="205"/>
      <c r="F30" s="206"/>
      <c r="G30" s="26"/>
    </row>
    <row r="31" spans="2:11" s="27" customFormat="1" ht="27" customHeight="1">
      <c r="B31" s="33" t="s">
        <v>85</v>
      </c>
      <c r="C31" s="48">
        <f>'評価額（資産負債）（4月用）'!F35</f>
        <v>1330666932800</v>
      </c>
      <c r="D31" s="46"/>
      <c r="E31" s="205"/>
      <c r="F31" s="206"/>
      <c r="G31" s="26"/>
    </row>
    <row r="32" spans="2:11" s="27" customFormat="1" ht="27" customHeight="1">
      <c r="B32" s="28" t="s">
        <v>86</v>
      </c>
      <c r="C32" s="48">
        <f>'評価額（資産負債）（4月用）'!F36</f>
        <v>3245807356500</v>
      </c>
      <c r="D32" s="46"/>
      <c r="E32" s="205"/>
      <c r="F32" s="206"/>
      <c r="G32" s="26"/>
    </row>
    <row r="33" spans="2:18" s="27" customFormat="1" ht="27" customHeight="1">
      <c r="B33" s="28" t="s">
        <v>35</v>
      </c>
      <c r="C33" s="48"/>
      <c r="D33" s="47" t="e">
        <f>+SUM(C34:C35)</f>
        <v>#REF!</v>
      </c>
      <c r="E33" s="205"/>
      <c r="F33" s="206"/>
      <c r="G33" s="26"/>
    </row>
    <row r="34" spans="2:18" s="27" customFormat="1" ht="27" customHeight="1">
      <c r="B34" s="29" t="s">
        <v>61</v>
      </c>
      <c r="C34" s="48" t="e">
        <f>'評価額（資産負債）（4月用）'!F38</f>
        <v>#REF!</v>
      </c>
      <c r="D34" s="46"/>
      <c r="E34" s="205"/>
      <c r="F34" s="206"/>
      <c r="G34" s="26"/>
      <c r="H34" s="34"/>
    </row>
    <row r="35" spans="2:18" s="27" customFormat="1" ht="27" customHeight="1">
      <c r="B35" s="29" t="s">
        <v>81</v>
      </c>
      <c r="C35" s="48" t="e">
        <f>'評価額（資産負債）（4月用）'!F41</f>
        <v>#REF!</v>
      </c>
      <c r="D35" s="50"/>
      <c r="E35" s="205"/>
      <c r="F35" s="206"/>
      <c r="G35" s="26"/>
      <c r="H35" s="35"/>
    </row>
    <row r="36" spans="2:18" s="27" customFormat="1" ht="27" customHeight="1" thickBot="1">
      <c r="B36" s="36" t="s">
        <v>87</v>
      </c>
      <c r="C36" s="51"/>
      <c r="D36" s="52">
        <v>26243935</v>
      </c>
      <c r="E36" s="205"/>
      <c r="F36" s="206"/>
      <c r="G36" s="26"/>
      <c r="H36" s="37"/>
      <c r="J36" s="38"/>
    </row>
    <row r="37" spans="2:18" s="27" customFormat="1" ht="27" customHeight="1" thickTop="1">
      <c r="B37" s="22" t="s">
        <v>88</v>
      </c>
      <c r="C37" s="53"/>
      <c r="D37" s="62">
        <v>391500000000</v>
      </c>
      <c r="E37" s="205"/>
      <c r="F37" s="206"/>
      <c r="G37" s="26"/>
      <c r="J37" s="199" t="s">
        <v>89</v>
      </c>
      <c r="K37" s="200"/>
      <c r="L37" s="111" t="s">
        <v>90</v>
      </c>
      <c r="M37" s="112" t="s">
        <v>91</v>
      </c>
      <c r="N37" s="112" t="s">
        <v>92</v>
      </c>
      <c r="O37" s="113" t="s">
        <v>93</v>
      </c>
    </row>
    <row r="38" spans="2:18" s="27" customFormat="1" ht="27" hidden="1" customHeight="1">
      <c r="B38" s="28"/>
      <c r="C38" s="46"/>
      <c r="D38" s="63"/>
      <c r="E38" s="28"/>
      <c r="F38" s="64"/>
      <c r="G38" s="26"/>
      <c r="J38" s="114"/>
      <c r="K38" s="114"/>
      <c r="L38" s="38"/>
      <c r="O38" s="115"/>
    </row>
    <row r="39" spans="2:18" s="27" customFormat="1" ht="27" customHeight="1" thickBot="1">
      <c r="B39" s="22" t="s">
        <v>94</v>
      </c>
      <c r="C39" s="53"/>
      <c r="D39" s="62">
        <v>223345466</v>
      </c>
      <c r="E39" s="205"/>
      <c r="F39" s="206"/>
      <c r="G39" s="26"/>
      <c r="J39" s="201">
        <v>2893306232502</v>
      </c>
      <c r="K39" s="202"/>
      <c r="L39" s="116"/>
      <c r="M39" s="117">
        <v>146131941000</v>
      </c>
      <c r="N39" s="118"/>
      <c r="O39" s="119">
        <v>569804381721</v>
      </c>
    </row>
    <row r="40" spans="2:18" s="27" customFormat="1" ht="25.5" hidden="1" customHeight="1">
      <c r="B40" s="28"/>
      <c r="C40" s="46"/>
      <c r="D40" s="63"/>
      <c r="E40" s="28"/>
      <c r="F40" s="64"/>
      <c r="G40" s="26"/>
      <c r="L40" s="38"/>
    </row>
    <row r="41" spans="2:18" s="27" customFormat="1" ht="25.5" hidden="1" customHeight="1">
      <c r="B41" s="22" t="s">
        <v>95</v>
      </c>
      <c r="C41" s="53"/>
      <c r="D41" s="54">
        <v>0</v>
      </c>
      <c r="E41" s="25"/>
      <c r="F41" s="43"/>
      <c r="G41" s="26"/>
    </row>
    <row r="42" spans="2:18" s="27" customFormat="1" ht="25.5" customHeight="1" thickTop="1" thickBot="1">
      <c r="B42" s="39" t="s">
        <v>96</v>
      </c>
      <c r="C42" s="55"/>
      <c r="D42" s="56" t="e">
        <f>SUM(D6,D33,D36,D37,D39,D41)</f>
        <v>#REF!</v>
      </c>
      <c r="E42" s="39"/>
      <c r="F42" s="44"/>
      <c r="G42" s="26"/>
      <c r="L42" s="37"/>
    </row>
    <row r="43" spans="2:18" s="27" customFormat="1" ht="27" customHeight="1" thickTop="1">
      <c r="B43" s="28" t="s">
        <v>97</v>
      </c>
      <c r="C43" s="57" t="s">
        <v>98</v>
      </c>
      <c r="D43" s="57">
        <v>3321187717571</v>
      </c>
      <c r="E43" s="205"/>
      <c r="F43" s="206"/>
      <c r="G43" s="26"/>
      <c r="H43" s="40"/>
      <c r="I43" s="40"/>
      <c r="J43" s="172" t="s">
        <v>111</v>
      </c>
      <c r="K43" s="122" t="s">
        <v>99</v>
      </c>
      <c r="L43" s="123" t="s">
        <v>92</v>
      </c>
      <c r="M43" s="123" t="s">
        <v>112</v>
      </c>
      <c r="N43" s="123" t="s">
        <v>90</v>
      </c>
      <c r="O43" s="124" t="s">
        <v>113</v>
      </c>
      <c r="P43" s="40"/>
      <c r="Q43" s="40"/>
      <c r="R43" s="40"/>
    </row>
    <row r="44" spans="2:18" s="27" customFormat="1" ht="27" customHeight="1" thickBot="1">
      <c r="B44" s="26" t="s">
        <v>101</v>
      </c>
      <c r="C44" s="79" t="s">
        <v>98</v>
      </c>
      <c r="D44" s="57">
        <f>J39+O39-M39</f>
        <v>3316978673223</v>
      </c>
      <c r="E44" s="207"/>
      <c r="F44" s="208"/>
      <c r="G44" s="26"/>
      <c r="H44" s="40"/>
      <c r="I44" s="40"/>
      <c r="J44" s="203">
        <v>-4204979</v>
      </c>
      <c r="K44" s="204"/>
      <c r="L44" s="125"/>
      <c r="M44" s="173">
        <v>294471139297</v>
      </c>
      <c r="N44" s="125"/>
      <c r="O44" s="126">
        <v>1018759</v>
      </c>
      <c r="P44" s="40"/>
      <c r="Q44" s="40"/>
      <c r="R44" s="40"/>
    </row>
    <row r="45" spans="2:18" s="27" customFormat="1" ht="27" customHeight="1" thickTop="1" thickBot="1">
      <c r="B45" s="22" t="s">
        <v>102</v>
      </c>
      <c r="C45" s="53" t="s">
        <v>98</v>
      </c>
      <c r="D45" s="57">
        <f>J44+M44-O44</f>
        <v>294465915559</v>
      </c>
      <c r="E45" s="207"/>
      <c r="F45" s="208"/>
      <c r="G45" s="26"/>
      <c r="H45" s="40"/>
      <c r="O45" s="128"/>
    </row>
    <row r="46" spans="2:18" s="27" customFormat="1" ht="27" customHeight="1" thickTop="1">
      <c r="B46" s="41" t="s">
        <v>103</v>
      </c>
      <c r="C46" s="58"/>
      <c r="D46" s="57">
        <f>J47-M47</f>
        <v>7619781304750</v>
      </c>
      <c r="E46" s="205"/>
      <c r="F46" s="206"/>
      <c r="G46" s="26"/>
      <c r="J46" s="199" t="s">
        <v>114</v>
      </c>
      <c r="K46" s="200"/>
      <c r="L46" s="123" t="s">
        <v>90</v>
      </c>
      <c r="M46" s="124" t="s">
        <v>115</v>
      </c>
    </row>
    <row r="47" spans="2:18" s="27" customFormat="1" ht="27" customHeight="1" thickBot="1">
      <c r="B47" s="42" t="s">
        <v>107</v>
      </c>
      <c r="C47" s="60" t="s">
        <v>98</v>
      </c>
      <c r="D47" s="61">
        <f>SUM(D43+D44+D45+D46)</f>
        <v>14552413611103</v>
      </c>
      <c r="E47" s="42"/>
      <c r="F47" s="45"/>
      <c r="G47" s="26"/>
      <c r="J47" s="203">
        <v>7619781304750</v>
      </c>
      <c r="K47" s="204"/>
      <c r="L47" s="125"/>
      <c r="M47" s="126"/>
    </row>
    <row r="48" spans="2:18" ht="15.75" customHeight="1" thickTop="1">
      <c r="B48" s="18"/>
    </row>
    <row r="49" spans="2:10" ht="16.5">
      <c r="J49" s="72"/>
    </row>
    <row r="50" spans="2:10">
      <c r="B50" s="8" t="s">
        <v>108</v>
      </c>
      <c r="C50" s="9" t="s">
        <v>109</v>
      </c>
      <c r="D50" s="10" t="e">
        <f>D42-D47</f>
        <v>#REF!</v>
      </c>
    </row>
    <row r="52" spans="2:10">
      <c r="E52" s="19"/>
    </row>
  </sheetData>
  <mergeCells count="44">
    <mergeCell ref="E9:F9"/>
    <mergeCell ref="B1:F1"/>
    <mergeCell ref="E5:F5"/>
    <mergeCell ref="E6:F6"/>
    <mergeCell ref="E7:F7"/>
    <mergeCell ref="E8:F8"/>
    <mergeCell ref="E21:F21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33:F33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4:F34"/>
    <mergeCell ref="E35:F35"/>
    <mergeCell ref="E36:F36"/>
    <mergeCell ref="E37:F37"/>
    <mergeCell ref="E39:F39"/>
    <mergeCell ref="J47:K47"/>
    <mergeCell ref="E44:F44"/>
    <mergeCell ref="E45:F45"/>
    <mergeCell ref="E46:F46"/>
    <mergeCell ref="J37:K37"/>
    <mergeCell ref="J39:K39"/>
    <mergeCell ref="J44:K44"/>
    <mergeCell ref="J46:K46"/>
    <mergeCell ref="E43:F43"/>
  </mergeCells>
  <phoneticPr fontId="16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67" pageOrder="overThenDown" orientation="portrait" cellComments="asDisplayed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1cdd47dacccf6f5babaca8654be8d2b9">
  <xsd:schema xmlns:xsd="http://www.w3.org/2001/XMLSchema" xmlns:xs="http://www.w3.org/2001/XMLSchema" xmlns:p="http://schemas.microsoft.com/office/2006/metadata/properties" xmlns:ns2="649c5ee7-11de-403b-a873-3b0637adf0cc" xmlns:ns3="e99e2108-a955-4e2c-83f0-c90c370005df" xmlns:ns4="b5471033-25ca-41e4-b4f9-0c69817a7d90" targetNamespace="http://schemas.microsoft.com/office/2006/metadata/properties" ma:root="true" ma:fieldsID="3a3c7cd53391aabe97933cdae82ff039" ns2:_="" ns3:_="" ns4:_="">
    <xsd:import namespace="649c5ee7-11de-403b-a873-3b0637adf0cc"/>
    <xsd:import namespace="e99e2108-a955-4e2c-83f0-c90c370005df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  <xsd:element ref="ns2:lcf76f155ced4ddcb4097134ff3c332f" minOccurs="0"/>
                <xsd:element ref="ns4:TaxCatchAll" minOccurs="0"/>
                <xsd:element ref="ns2:_x0032_022_x4e8b__x52d9__x5e74__x5ea6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x0032_022_x4e8b__x52d9__x5e74__x5ea6_" ma:index="28" nillable="true" ma:displayName="2022事務年度" ma:format="Dropdown" ma:internalName="_x0032_022_x4e8b__x52d9__x5e74__x5ea6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7" nillable="true" ma:displayName="Taxonomy Catch All Column" ma:hidden="true" ma:list="{05A6707D-0E6D-4BD4-9247-0B0FEADD9BA3}" ma:internalName="TaxCatchAll" ma:showField="CatchAllData" ma:web="{e99e2108-a955-4e2c-83f0-c90c370005df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6f4__x65b0_ xmlns="649c5ee7-11de-403b-a873-3b0637adf0cc" xsi:nil="true"/>
    <_x65e5__x6642_ xmlns="649c5ee7-11de-403b-a873-3b0637adf0cc" xsi:nil="true"/>
    <TaxCatchAll xmlns="b5471033-25ca-41e4-b4f9-0c69817a7d90" xsi:nil="true"/>
    <lcf76f155ced4ddcb4097134ff3c332f xmlns="649c5ee7-11de-403b-a873-3b0637adf0cc">
      <Terms xmlns="http://schemas.microsoft.com/office/infopath/2007/PartnerControls"/>
    </lcf76f155ced4ddcb4097134ff3c332f>
    <_x0032_022_x4e8b__x52d9__x5e74__x5ea6_ xmlns="649c5ee7-11de-403b-a873-3b0637adf0cc" xsi:nil="true"/>
  </documentManagement>
</p:properties>
</file>

<file path=customXml/itemProps1.xml><?xml version="1.0" encoding="utf-8"?>
<ds:datastoreItem xmlns:ds="http://schemas.openxmlformats.org/officeDocument/2006/customXml" ds:itemID="{BD88904A-55DE-430A-854E-34955C3B6423}"/>
</file>

<file path=customXml/itemProps2.xml><?xml version="1.0" encoding="utf-8"?>
<ds:datastoreItem xmlns:ds="http://schemas.openxmlformats.org/officeDocument/2006/customXml" ds:itemID="{B1E4D1F5-1EDC-4A5D-810F-8A1499961F26}"/>
</file>

<file path=customXml/itemProps3.xml><?xml version="1.0" encoding="utf-8"?>
<ds:datastoreItem xmlns:ds="http://schemas.openxmlformats.org/officeDocument/2006/customXml" ds:itemID="{D2686592-6FEC-43D6-B98C-BDEB3412C7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中杉祥太</dc:creator>
  <cp:keywords/>
  <dc:description/>
  <cp:lastModifiedBy>金子直樹</cp:lastModifiedBy>
  <cp:revision/>
  <dcterms:created xsi:type="dcterms:W3CDTF">2001-06-08T04:43:25Z</dcterms:created>
  <dcterms:modified xsi:type="dcterms:W3CDTF">2025-10-08T00:24:29Z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  <property fmtid="{D5CDD505-2E9C-101B-9397-08002B2CF9AE}" pid="3" name="MediaServiceImageTags">
    <vt:lpwstr/>
  </property>
</Properties>
</file>