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worksheets/sheet1.xml" ContentType="application/vnd.openxmlformats-officedocument.spreadsheetml.worksheet+xml"/>
  <Override PartName="/xl/worksheets/sheet2.xml" ContentType="application/vnd.openxmlformats-officedocument.spreadsheetml.worksheet+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2" Type="http://schemas.openxmlformats.org/officeDocument/2006/relationships/custom-properties" Target="docProps/custom.xml"/><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fileVersion appName="SpreadsheetGear 8.0.65.102"/>
  <workbookPr defaultThemeVersion="164011"/>
  <bookViews>
    <workbookView xWindow="480" yWindow="60" windowWidth="18075" windowHeight="9900"/>
  </bookViews>
  <sheets>
    <sheet name="目次" sheetId="1" r:id="rId1"/>
    <sheet name="NP(1)" sheetId="2" r:id="rId2"/>
  </sheets>
  <definedNames>
    <definedName name="_xlnm.Print_Area" localSheetId="0">目次!$A:$H</definedName>
    <definedName name="_xlnm.Print_Titles" localSheetId="1">'NP(1)'!$A:$G,'NP(1)'!$1:$5</definedName>
    <definedName name="_xlnm.Print_Titles" localSheetId="0">目次!$1:$5</definedName>
  </definedNames>
  <calcPr calcId="40001"/>
</workbook>
</file>

<file path=xl/sharedStrings.xml><?xml version="1.0" encoding="utf-8"?>
<sst xmlns="http://schemas.openxmlformats.org/spreadsheetml/2006/main" count="1904" uniqueCount="706">
  <si>
    <t>第10回高齢者の生活と意識に関する国際比較調査_GT</t>
  </si>
  <si>
    <t>No</t>
  </si>
  <si>
    <t>表頭</t>
  </si>
  <si>
    <t>アイテム名</t>
  </si>
  <si>
    <t>タイトル</t>
  </si>
  <si>
    <t>型</t>
  </si>
  <si>
    <t>表側</t>
  </si>
  <si>
    <t>N%</t>
  </si>
  <si>
    <t>アイテム条件</t>
  </si>
  <si>
    <t>出力条件</t>
  </si>
  <si>
    <t>表肩</t>
  </si>
  <si>
    <t>表頭:[Country]国(SA)</t>
  </si>
  <si>
    <t>表側:[n_Country]国(SA)</t>
  </si>
  <si>
    <t>全体</t>
  </si>
  <si>
    <t>日本</t>
  </si>
  <si>
    <t>アメリカ</t>
  </si>
  <si>
    <t>ドイツ</t>
  </si>
  <si>
    <t>スウェーデン</t>
  </si>
  <si>
    <t>-</t>
  </si>
  <si>
    <t>Country</t>
  </si>
  <si>
    <t>国</t>
  </si>
  <si>
    <t>SA</t>
  </si>
  <si>
    <t>n_Country</t>
  </si>
  <si>
    <t xml:space="preserve"> </t>
  </si>
  <si>
    <t>表頭:[F1]F1　あなたの性別をお答え下さい。(SA)</t>
  </si>
  <si>
    <t>男性</t>
  </si>
  <si>
    <t>女性</t>
  </si>
  <si>
    <t>その他</t>
  </si>
  <si>
    <t>不明・無回答</t>
  </si>
  <si>
    <t>F1</t>
  </si>
  <si>
    <t>F1　あなたの性別をお答え下さい。</t>
  </si>
  <si>
    <t>表頭:[NF2]F2　満年齢（カテゴライズ）(SA)</t>
  </si>
  <si>
    <t>６０～６４歳</t>
  </si>
  <si>
    <t>６５～６９歳</t>
  </si>
  <si>
    <t>７０～７４歳</t>
  </si>
  <si>
    <t>７５～７９歳</t>
  </si>
  <si>
    <t>８０～８４歳</t>
  </si>
  <si>
    <t>８５歳以上</t>
  </si>
  <si>
    <t>平均値（歳）</t>
  </si>
  <si>
    <t>中央値（歳）</t>
  </si>
  <si>
    <t>最頻値（歳）</t>
  </si>
  <si>
    <t>80.0,81.0</t>
  </si>
  <si>
    <t>NF2</t>
  </si>
  <si>
    <t>F2　満年齢（カテゴライズ）</t>
  </si>
  <si>
    <t>表頭:[NF1F2]F1xF2　性別×満年齢（カテゴライズ）(SA)</t>
  </si>
  <si>
    <t>男性　６０～６４歳</t>
  </si>
  <si>
    <t>男性　６５～６９歳</t>
  </si>
  <si>
    <t>男性　７０～７４歳</t>
  </si>
  <si>
    <t>男性　７５～７９歳</t>
  </si>
  <si>
    <t>男性　８０～８４歳</t>
  </si>
  <si>
    <t>男性　８５歳以上</t>
  </si>
  <si>
    <t>女性　６０～６４歳</t>
  </si>
  <si>
    <t>女性　６５～６９歳</t>
  </si>
  <si>
    <t>女性　７０～７４歳</t>
  </si>
  <si>
    <t>女性　７５～７９歳</t>
  </si>
  <si>
    <t>女性　８０～８４歳</t>
  </si>
  <si>
    <t>女性　８５歳以上</t>
  </si>
  <si>
    <t>その他　６０～６４歳</t>
  </si>
  <si>
    <t>その他　６５～６９歳</t>
  </si>
  <si>
    <t>その他　７０～７４歳</t>
  </si>
  <si>
    <t>その他　７５～７９歳</t>
  </si>
  <si>
    <t>その他　８０～８４歳</t>
  </si>
  <si>
    <t>その他　８５歳以上</t>
  </si>
  <si>
    <t>NF1F2</t>
  </si>
  <si>
    <t>F1xF2　性別×満年齢（カテゴライズ）</t>
  </si>
  <si>
    <t>表頭:[F3]F3　あなたは、現在、結婚していますか。事実婚も含めてお答え下さい。(SA)</t>
  </si>
  <si>
    <t>配偶者あるいはパートナーがいたことがない</t>
  </si>
  <si>
    <t>現在、配偶者あるいはパートナーがいる</t>
  </si>
  <si>
    <t>配偶者あるいはパートナーとは離別している</t>
  </si>
  <si>
    <t>配偶者あるいはパートナーとは死別している</t>
  </si>
  <si>
    <t>配偶者あるいはパートナーがいない（再掲）</t>
  </si>
  <si>
    <t>F3</t>
  </si>
  <si>
    <t>F3　あなたは、現在、結婚していますか。事実婚も含めてお答え下さい。</t>
  </si>
  <si>
    <t>表頭:[F4_1]F4-1　あなたは、現在、どなたと一緒に暮らしていますか。養子の方も含めてお答え下さい。(MA)</t>
  </si>
  <si>
    <t>同居者はいない（ひとり暮らし）</t>
  </si>
  <si>
    <t>配偶者（夫又は妻（パートナーも含む））</t>
  </si>
  <si>
    <t>親（配偶者の親を含む）</t>
  </si>
  <si>
    <t>子（子の配偶者を含む）</t>
  </si>
  <si>
    <t>孫（孫の配偶者を含む）</t>
  </si>
  <si>
    <t>その他（親族以外も含む）</t>
  </si>
  <si>
    <t>同居者あり（再掲）</t>
  </si>
  <si>
    <t>F4_1</t>
  </si>
  <si>
    <t>F4-1　あなたは、現在、どなたと一緒に暮らしていますか。養子の方も含めてお答え下さい。</t>
  </si>
  <si>
    <t>MA</t>
  </si>
  <si>
    <t>表頭:[NF4_2]F4-2　同居者人数(SA)</t>
  </si>
  <si>
    <t xml:space="preserve">    アイテム条件:F4_1(2:6)</t>
  </si>
  <si>
    <t>１人</t>
  </si>
  <si>
    <t>２人</t>
  </si>
  <si>
    <t>３人</t>
  </si>
  <si>
    <t>４人</t>
  </si>
  <si>
    <t>５人</t>
  </si>
  <si>
    <t>６人以上</t>
  </si>
  <si>
    <t>平均値（人）</t>
  </si>
  <si>
    <t>中央値（人）</t>
  </si>
  <si>
    <t>NF4_2</t>
  </si>
  <si>
    <t>F4-2　同居者人数</t>
  </si>
  <si>
    <t>F4_1(2:6)</t>
  </si>
  <si>
    <t>表頭:[F5]F5　あなたは、現在、お子さんがいらっしゃいますか。同居、別居について養子の方も含めてお答え下さい。(SA)</t>
  </si>
  <si>
    <t>子供あり（同居のみ）</t>
  </si>
  <si>
    <t>子供あり（別居のみ）</t>
  </si>
  <si>
    <t>子供あり（同居・別居ともに）</t>
  </si>
  <si>
    <t>子供はいない</t>
  </si>
  <si>
    <t>子供あり（再掲）</t>
  </si>
  <si>
    <t>F5</t>
  </si>
  <si>
    <t>F5　あなたは、現在、お子さんがいらっしゃいますか。同居、別居について養子の方も含めてお答え下さい。</t>
  </si>
  <si>
    <t>表頭:[F6]F6　あなたが最後に卒業（中退）したのは、どんな学校でしたか。(SA)</t>
  </si>
  <si>
    <t>初等・前期中等教育（小学校・中学校）</t>
  </si>
  <si>
    <t>後期中等教育（高等学校）</t>
  </si>
  <si>
    <t>高等教育（短期大学・高専・専門学校（専修学校専門課程）・大学以上）</t>
  </si>
  <si>
    <t>その他（進学予備校・その他の学校）</t>
  </si>
  <si>
    <t>わからない</t>
  </si>
  <si>
    <t>F6</t>
  </si>
  <si>
    <t>F6　あなたが最後に卒業（中退）したのは、どんな学校でしたか。</t>
  </si>
  <si>
    <t>表頭:[F7]F7　あなたがお住まいの住宅は、次のどれにあたりますか。(SA)</t>
  </si>
  <si>
    <t>持家（一戸建て）</t>
  </si>
  <si>
    <t>持家（分譲マンション等の集合住宅）</t>
  </si>
  <si>
    <t>賃貸住宅（一戸建て）</t>
  </si>
  <si>
    <t>賃貸住宅（民営のアパート、マンション）</t>
  </si>
  <si>
    <t>賃貸住宅（公営・公社・ＵＲ等の集合住宅）</t>
  </si>
  <si>
    <t>高齢者向け住宅・施設</t>
  </si>
  <si>
    <t>持家（再掲）</t>
  </si>
  <si>
    <t>賃貸住宅（再掲）</t>
  </si>
  <si>
    <t>F7</t>
  </si>
  <si>
    <t>F7　あなたがお住まいの住宅は、次のどれにあたりますか。</t>
  </si>
  <si>
    <t>表頭:[Q1]Q1　あなたは、ご家族や親族の方々のなかで、どのような役割を果たしていますか。(MA)</t>
  </si>
  <si>
    <t>家事を担っている</t>
  </si>
  <si>
    <t>小さな子供の世話をしている</t>
  </si>
  <si>
    <t>家族・親族の相談相手になっている</t>
  </si>
  <si>
    <t>家計の支え手（かせぎ手）である</t>
  </si>
  <si>
    <t>家族や親族関係の中の長（まとめ役）である</t>
  </si>
  <si>
    <t>病気や障害を持つ家族・親族の世話や介護をしている</t>
  </si>
  <si>
    <t>特に役割はない</t>
  </si>
  <si>
    <t>役割がある（再掲）</t>
  </si>
  <si>
    <t>Q1</t>
  </si>
  <si>
    <t>Q1　あなたは、ご家族や親族の方々のなかで、どのような役割を果たしていますか。</t>
  </si>
  <si>
    <t>表頭:[Q2]Q2　別居しているお子さん方とは、どのくらいの頻度で会ったり、電話等で連絡をとったりしていますか。(SA)</t>
  </si>
  <si>
    <t>ほとんど毎日</t>
  </si>
  <si>
    <t>週に１回以上</t>
  </si>
  <si>
    <t>月に１～２回</t>
  </si>
  <si>
    <t>年に数回</t>
  </si>
  <si>
    <t>ほとんどない</t>
  </si>
  <si>
    <t>別居している子供はいない</t>
  </si>
  <si>
    <t>別居している子供がいる（再掲）</t>
  </si>
  <si>
    <t>Q2</t>
  </si>
  <si>
    <t>Q2　別居しているお子さん方とは、どのくらいの頻度で会ったり、電話等で連絡をとったりしていますか。</t>
  </si>
  <si>
    <t>表頭:[Q3]Q3　老後における子供や孫とのつきあいについて、あなたはどのようにお考えですか。(SA)</t>
  </si>
  <si>
    <t>子供や孫とは、いつも一緒に生活できるのがよい</t>
  </si>
  <si>
    <t>子供や孫とは、ときどき会って食事や会話をするのがよい</t>
  </si>
  <si>
    <t>子供や孫とは、たまに会話をする程度でよい</t>
  </si>
  <si>
    <t>子供や孫とは、全くつき合わずに生活するのがよい</t>
  </si>
  <si>
    <t>Q3</t>
  </si>
  <si>
    <t>Q3　老後における子供や孫とのつきあいについて、あなたはどのようにお考えですか。</t>
  </si>
  <si>
    <t>表頭:[Q4_1]Q4-1　あなたの現在の健康状態はいかがですか。(SA)</t>
  </si>
  <si>
    <t>よい</t>
  </si>
  <si>
    <t>まあよい</t>
  </si>
  <si>
    <t>ふつう</t>
  </si>
  <si>
    <t>あまりよくない</t>
  </si>
  <si>
    <t>よくない</t>
  </si>
  <si>
    <t>健康状態はよい（再掲）</t>
  </si>
  <si>
    <t>健康状態はよくない（再掲）</t>
  </si>
  <si>
    <t>Q4_1</t>
  </si>
  <si>
    <t>Q4-1　あなたの現在の健康状態はいかがですか。</t>
  </si>
  <si>
    <t>表頭:[Q4_2]Q4-2　あなたは現在、健康上の理由で以下のような制限はありますか。(MA)</t>
  </si>
  <si>
    <t>階段を手すりや壁を伝わらずに昇ることができない</t>
  </si>
  <si>
    <t>椅子に座った状態から何もつかまらずに立ち上がることができない</t>
  </si>
  <si>
    <t>15分位続けて歩くことができない</t>
  </si>
  <si>
    <t>バスや電車、自家用車を使って１人で外出ができない</t>
  </si>
  <si>
    <t>自分で食品・日用品の買物ができない</t>
  </si>
  <si>
    <t>自分で食事の用意ができない</t>
  </si>
  <si>
    <t>自分で請求書の支払いができない</t>
  </si>
  <si>
    <t>自分で預貯金の出し入れができない</t>
  </si>
  <si>
    <t>あてはまるものはない</t>
  </si>
  <si>
    <t>制限がある（再掲）</t>
  </si>
  <si>
    <t>Q4_2</t>
  </si>
  <si>
    <t>Q4-2　あなたは現在、健康上の理由で以下のような制限はありますか。</t>
  </si>
  <si>
    <t>表頭:[Q5]Q5　あなたは日常生活を送る上で、誰かの介助や介護が必要ですか。(SA)</t>
  </si>
  <si>
    <t>介助や介護が必要なく、まったく不自由なく過ごせる</t>
  </si>
  <si>
    <t>介助や介護が必要なく、少し不自由だが何とか自分でできる</t>
  </si>
  <si>
    <t>不自由で、一部ほかの人の介助や介護を受けている</t>
  </si>
  <si>
    <t>不自由で、全面的にほかの人の介助や介護を受けている</t>
  </si>
  <si>
    <t>介助・介護は必要ない（再掲）</t>
  </si>
  <si>
    <t>介助・介護が必要     （再掲）</t>
  </si>
  <si>
    <t>Q5</t>
  </si>
  <si>
    <t>Q5　あなたは日常生活を送る上で、誰かの介助や介護が必要ですか。</t>
  </si>
  <si>
    <t>表頭:[Q6]Q6　あなたは、日頃ご自分の健康についてどんなことを心がけていますか。(MA)</t>
  </si>
  <si>
    <t>休養や睡眠を十分とる</t>
  </si>
  <si>
    <t>規則正しい生活を送る</t>
  </si>
  <si>
    <t>栄養のバランスがとれた食事をする</t>
  </si>
  <si>
    <t>市販薬や健康食品などを摂取する</t>
  </si>
  <si>
    <t>健康診断などを定期的に受ける</t>
  </si>
  <si>
    <t>酒やタバコをひかえる</t>
  </si>
  <si>
    <t>散歩や運動をする</t>
  </si>
  <si>
    <t>地域の活動に参加する</t>
  </si>
  <si>
    <t>気持ちをなるべく明るく持つ</t>
  </si>
  <si>
    <t>趣味を持つ</t>
  </si>
  <si>
    <t>なるべく外出する</t>
  </si>
  <si>
    <t>特に心がけていることはない</t>
  </si>
  <si>
    <t>心がけていることがある（再掲）</t>
  </si>
  <si>
    <t>Q6</t>
  </si>
  <si>
    <t>Q6　あなたは、日頃ご自分の健康についてどんなことを心がけていますか。</t>
  </si>
  <si>
    <t>表頭:[Q7]Q7　あなたは、病院や診療所などの医療施設へ通院したり、往診に来てもらうなど、「医療サービス」を日頃どのくらい利用しますか。(SA)</t>
  </si>
  <si>
    <t>ほぼ毎日</t>
  </si>
  <si>
    <t>週に４、５回くらい</t>
  </si>
  <si>
    <t>週に２、３回くらい</t>
  </si>
  <si>
    <t>週に１回くらい</t>
  </si>
  <si>
    <t>月に２、３回くらい</t>
  </si>
  <si>
    <t>月に１回くらい</t>
  </si>
  <si>
    <t>利用していない</t>
  </si>
  <si>
    <t>「医療サービス」を利用している（再掲）</t>
  </si>
  <si>
    <t>Q7</t>
  </si>
  <si>
    <t>Q7　あなたは、病院や診療所などの医療施設へ通院したり、往診に来てもらうなど、「医療サービス」を日頃どのくらい利用しますか。</t>
  </si>
  <si>
    <t>表頭:[Q8]Q8　あなたは、主に利用している「医療サービス」について、どのような不満や問題をお感じですか。(MA)</t>
  </si>
  <si>
    <t xml:space="preserve">    アイテム条件:Q7(1:7)</t>
  </si>
  <si>
    <t>費用が高い</t>
  </si>
  <si>
    <t>医師、看護師などの説明が足りない</t>
  </si>
  <si>
    <t>施設が近くにない</t>
  </si>
  <si>
    <t>施設や設備が古い</t>
  </si>
  <si>
    <t>手術などの日を待たされる</t>
  </si>
  <si>
    <t>診察の時に待たされる</t>
  </si>
  <si>
    <t>プライバシーが守られていない</t>
  </si>
  <si>
    <t>医師、看護師などの職員の対応や態度がよくない</t>
  </si>
  <si>
    <t>十分な治療が受けられない</t>
  </si>
  <si>
    <t>特に不満はない</t>
  </si>
  <si>
    <t>不満がある（再掲）</t>
  </si>
  <si>
    <t>Q8</t>
  </si>
  <si>
    <t>Q8　あなたは、主に利用している「医療サービス」について、どのような不満や問題をお感じですか。</t>
  </si>
  <si>
    <t>Q7(1:7)</t>
  </si>
  <si>
    <t>表頭:[Q9]Q9　もし、利用している医療や福祉サービスに不満がある場合、あなたはどのような対応をすると思いますか。(MA)</t>
  </si>
  <si>
    <t>利用している医療や福祉サービスを提供している機関を変える</t>
  </si>
  <si>
    <t>利用している医療や福祉サービスを提供している機関に直接苦情を申し立てる</t>
  </si>
  <si>
    <t>家族・友人に相談する</t>
  </si>
  <si>
    <t>苦情処理するための公的機関（オンブズマン制度など）に申し立てる</t>
  </si>
  <si>
    <t>苦情処理するための私的機関に申し立てる</t>
  </si>
  <si>
    <t>弁護士を立てて訴訟を起こす</t>
  </si>
  <si>
    <t>不満があっても我慢する</t>
  </si>
  <si>
    <t>Q9</t>
  </si>
  <si>
    <t>Q9　もし、利用している医療や福祉サービスに不満がある場合、あなたはどのような対応をすると思いますか。</t>
  </si>
  <si>
    <t>表頭:[Q10]Q10　あなたの主な収入源はどれですか。(SA)</t>
  </si>
  <si>
    <t>仕事による収入</t>
  </si>
  <si>
    <t>公的な年金（国民年金、厚生年金など）</t>
  </si>
  <si>
    <t>私的な年金（企業年金、個人年金など）</t>
  </si>
  <si>
    <t>預貯金などの引き出し</t>
  </si>
  <si>
    <t>財産からの収入（利子、配当金、家賃、地代など）</t>
  </si>
  <si>
    <t>子供などからの援助</t>
  </si>
  <si>
    <t>生活保護</t>
  </si>
  <si>
    <t>Q10</t>
  </si>
  <si>
    <t>Q10　あなたの主な収入源はどれですか。</t>
  </si>
  <si>
    <t>表頭:[Q11]Q11　あなた（配偶者あるいはパートナーがいる場合はお二人の合計）の収入（年金を含む。）をすべて合計すると、税込みで１か月当たりの平均額（ボーナスがある場合は、それを含めて平均した額）はおよそいくらくらいになりますか。(SA)</t>
  </si>
  <si>
    <t>5万円未満（年額では60万円未満）</t>
  </si>
  <si>
    <t>5万円～10万円未満（年額では60万円～120万円未満）</t>
  </si>
  <si>
    <t>10万円～20万円未満（年額では120万円～240万円未満）</t>
  </si>
  <si>
    <t>20万円～30万円未満（年額では240万円～360万円未満）</t>
  </si>
  <si>
    <t>30万円～40万円未満（年額では360万円～480万円未満）</t>
  </si>
  <si>
    <t>40万円～50万円未満（年額では480万円～600万円未満）</t>
  </si>
  <si>
    <t>50万円～60万円未満（年額では600万円～720万円未満）</t>
  </si>
  <si>
    <t>60万円～70万円未満（年額では720万円～840万円未満）</t>
  </si>
  <si>
    <t>70万円～80万円未満（年額では840万円～960万円未満）</t>
  </si>
  <si>
    <t>80万円以上（年額では960万円以上）</t>
  </si>
  <si>
    <t>収入はない</t>
  </si>
  <si>
    <t>平均値（万円）</t>
  </si>
  <si>
    <t>中央値（万円）</t>
  </si>
  <si>
    <t>(2.5)</t>
  </si>
  <si>
    <t>(7.5)</t>
  </si>
  <si>
    <t>(15)</t>
  </si>
  <si>
    <t>(25)</t>
  </si>
  <si>
    <t>(35)</t>
  </si>
  <si>
    <t>(45)</t>
  </si>
  <si>
    <t>(55)</t>
  </si>
  <si>
    <t>(65)</t>
  </si>
  <si>
    <t>(75)</t>
  </si>
  <si>
    <t>(92.5)</t>
  </si>
  <si>
    <t>(0)</t>
  </si>
  <si>
    <t>Q11</t>
  </si>
  <si>
    <t>Q11　あなた（配偶者あるいはパートナーがいる場合はお二人の合計）の収入（年金を含む。）をすべて合計すると、税込みで１か月当たりの平均額（ボーナスがある場合は、それを含めて平均した額）はおよそいくらくらいになりますか。</t>
  </si>
  <si>
    <t>表頭:[Q12]Q12　あなたは、経済的な意味で、日々の暮らしに困ることがありますか。(SA)</t>
  </si>
  <si>
    <t>困っている</t>
  </si>
  <si>
    <t>少し困っている</t>
  </si>
  <si>
    <t>あまり困っていない</t>
  </si>
  <si>
    <t>困っていない</t>
  </si>
  <si>
    <t>経済的に困っている（再掲）</t>
  </si>
  <si>
    <t>経済的に困っていない（再掲）</t>
  </si>
  <si>
    <t>Q12</t>
  </si>
  <si>
    <t>Q12　あなたは、経済的な意味で、日々の暮らしに困ることがありますか。</t>
  </si>
  <si>
    <t>表頭:[Q13]Q13　あなた（配偶者あるいはパートナーがいる場合はお二人）は、５０歳代までに、老後の経済生活に備えて特に何かしていましたか。(MA)</t>
  </si>
  <si>
    <t>預貯金</t>
  </si>
  <si>
    <t>個人年金への加入</t>
  </si>
  <si>
    <t>債券・株式の保有、投資信託</t>
  </si>
  <si>
    <t>不動産取得（賃貸収入を得るための不動産の取得等）</t>
  </si>
  <si>
    <t>貴金属の保有（金、宝石等）</t>
  </si>
  <si>
    <t>老後も働いて収入が得られるように職業能力を高める</t>
  </si>
  <si>
    <t>民間の生命保険や介護保険等の加入</t>
  </si>
  <si>
    <t>特に何もしていない</t>
  </si>
  <si>
    <t>備えをしていた（再掲）</t>
  </si>
  <si>
    <t>Q13</t>
  </si>
  <si>
    <t>Q13　あなた（配偶者あるいはパートナーがいる場合はお二人）は、５０歳代までに、老後の経済生活に備えて特に何かしていましたか。</t>
  </si>
  <si>
    <t>表頭:[Q14]Q14　現在の貯蓄や資産は、今後、あなた（配偶者あるいはパートナーがいる場合はお二人）の老後の備えとして十分だと思いますか。(SA)</t>
  </si>
  <si>
    <t>社会保障で基本的な生活は満たされているので、資産保有の必要性がない</t>
  </si>
  <si>
    <t>十分だと思う</t>
  </si>
  <si>
    <t>まあ十分だと思う</t>
  </si>
  <si>
    <t>やや足りないと思う</t>
  </si>
  <si>
    <t>まったく足りないと思う</t>
  </si>
  <si>
    <t>備えは十分だと思う（再掲）</t>
  </si>
  <si>
    <t>備えは足りないと思う（再掲）</t>
  </si>
  <si>
    <t>Q14</t>
  </si>
  <si>
    <t>Q14　現在の貯蓄や資産は、今後、あなた（配偶者あるいはパートナーがいる場合はお二人）の老後の備えとして十分だと思いますか。</t>
  </si>
  <si>
    <t>表頭:[Q15]Q15　あなたは、現在、次のような収入を伴う仕事をしていますか。(SA)</t>
  </si>
  <si>
    <t>自営農林漁業（家族従業者も含む）</t>
  </si>
  <si>
    <t>自営商工サービス業（家族従業者も含む）</t>
  </si>
  <si>
    <t>会社又は団体の役員</t>
  </si>
  <si>
    <t>フルタイムの被雇用者</t>
  </si>
  <si>
    <t>パートタイム・臨時の被雇用者</t>
  </si>
  <si>
    <t>収入を伴う仕事はしていない</t>
  </si>
  <si>
    <t>収入を伴う仕事をしている（再掲）</t>
  </si>
  <si>
    <t>Q15</t>
  </si>
  <si>
    <t>Q15　あなたは、現在、次のような収入を伴う仕事をしていますか。</t>
  </si>
  <si>
    <t>表頭:[Q16]Q16　あなたが、これまでに一番長くした収入を伴う仕事はどのような仕事でしたか。(SA)</t>
  </si>
  <si>
    <t>収入を伴う仕事をしたことはない</t>
  </si>
  <si>
    <t>収入を伴う仕事をしたことがある（再掲）</t>
  </si>
  <si>
    <t>Q16</t>
  </si>
  <si>
    <t>Q16　あなたが、これまでに一番長くした収入を伴う仕事はどのような仕事でしたか。</t>
  </si>
  <si>
    <t>表頭:[Q17]Q17　あなたが、最終的に収入を伴う仕事を辞めたのは何歳のときですか。(SA)</t>
  </si>
  <si>
    <t xml:space="preserve">    アイテム条件:Q16(1:5)</t>
  </si>
  <si>
    <t>２０歳代ないしはそれ以前</t>
  </si>
  <si>
    <t>３０歳代</t>
  </si>
  <si>
    <t>４０歳代</t>
  </si>
  <si>
    <t>５０歳代</t>
  </si>
  <si>
    <t>６０歳代前半（６０～６４歳）</t>
  </si>
  <si>
    <t>６０歳代後半（６５～６９歳）</t>
  </si>
  <si>
    <t>７０歳以降</t>
  </si>
  <si>
    <t>まだ仕事を辞めていない</t>
  </si>
  <si>
    <t>Q17</t>
  </si>
  <si>
    <t>Q17　あなたが、最終的に収入を伴う仕事を辞めたのは何歳のときですか。</t>
  </si>
  <si>
    <t>Q16(1:5)</t>
  </si>
  <si>
    <t>表頭:[Q18]Q18　今後、あなたは、収入を伴う仕事をしたいと思いますか。現在、収入を伴う仕事をされている方は、今後も収入を伴う仕事を続けたいと思いますか。(SA)</t>
  </si>
  <si>
    <t>収入を伴う仕事をしたい（続けたい）</t>
  </si>
  <si>
    <t>収入を伴う仕事をしたくない（辞めたい）</t>
  </si>
  <si>
    <t>Q18</t>
  </si>
  <si>
    <t>Q18　今後、あなたは、収入を伴う仕事をしたいと思いますか。現在、収入を伴う仕事をされている方は、今後も収入を伴う仕事を続けたいと思いますか。</t>
  </si>
  <si>
    <t>表頭:[Q19]Q19　あなたが収入を伴う仕事をしたい（続けたい）と思われるのは、主にどのような理由からですか。(SA)</t>
  </si>
  <si>
    <t xml:space="preserve">    アイテム条件:Q18(1)</t>
  </si>
  <si>
    <t>収入がほしいから</t>
  </si>
  <si>
    <t>仕事そのものが面白いから、自分の活力になるから</t>
  </si>
  <si>
    <t>仕事を通じて友人や仲間を得ることができるから</t>
  </si>
  <si>
    <t>働くのは体によいから、老化を防ぐから</t>
  </si>
  <si>
    <t>自分の知識・能力を生かせるから</t>
  </si>
  <si>
    <t>Q19</t>
  </si>
  <si>
    <t>Q19　あなたが収入を伴う仕事をしたい（続けたい）と思われるのは、主にどのような理由からですか。</t>
  </si>
  <si>
    <t>Q18(1)</t>
  </si>
  <si>
    <t>表頭:[Q20]Q20　あなたが収入を伴う仕事をしたくない（辞めたい）と思われるのは、主にどのような理由からですか。(SA)</t>
  </si>
  <si>
    <t xml:space="preserve">    アイテム条件:Q18(2)</t>
  </si>
  <si>
    <t>仕事以外にしたい事があるから</t>
  </si>
  <si>
    <t>健康上の理由で働けないから</t>
  </si>
  <si>
    <t>自分に適した仕事がないから</t>
  </si>
  <si>
    <t>ゆっくりとした生活がしたいから</t>
  </si>
  <si>
    <t>家族の介護のため働けないから</t>
  </si>
  <si>
    <t>Q20</t>
  </si>
  <si>
    <t>Q20　あなたが収入を伴う仕事をしたくない（辞めたい）と思われるのは、主にどのような理由からですか。</t>
  </si>
  <si>
    <t>Q18(2)</t>
  </si>
  <si>
    <t>表頭:[Q21]Q21　あなたは、現在お住まいの住宅にどのような問題を感じていますか。(MA)</t>
  </si>
  <si>
    <t>住宅が狭い</t>
  </si>
  <si>
    <t>部屋数が少ない</t>
  </si>
  <si>
    <t>住宅が広すぎる</t>
  </si>
  <si>
    <t>部屋数が多すぎる</t>
  </si>
  <si>
    <t>台所、便所、浴室などの設備が使いにくい</t>
  </si>
  <si>
    <t>段差や階段等があり使いにくい</t>
  </si>
  <si>
    <t>住まいが古くなり、いたんでいる</t>
  </si>
  <si>
    <t>家賃、税金、住宅維持費など住宅に関する経済的負担が重い</t>
  </si>
  <si>
    <t>転居を迫られる心配がある</t>
  </si>
  <si>
    <t>日当たりや風通しが悪い</t>
  </si>
  <si>
    <t>防犯設備が整っていない</t>
  </si>
  <si>
    <t>地震、火事などに対する防災設備が不十分である</t>
  </si>
  <si>
    <t>断熱性や省エネ性能が不十分である</t>
  </si>
  <si>
    <t>プライバシーが保てない</t>
  </si>
  <si>
    <t>何も問題点を感じていない</t>
  </si>
  <si>
    <t>問題を感じている（再掲）</t>
  </si>
  <si>
    <t>Q21</t>
  </si>
  <si>
    <t>Q21　あなたは、現在お住まいの住宅にどのような問題を感じていますか。</t>
  </si>
  <si>
    <t>表頭:[Q22]Q22　もし、あなたの心身の機能が低下して、車いすや介助者が必要になった場合、あなたの住宅は住みやすいですか。現在、車いすや介助者を必要としている場合は、現状をお答え下さい。(SA)</t>
  </si>
  <si>
    <t>住みやすい</t>
  </si>
  <si>
    <t>まあ住みやすい</t>
  </si>
  <si>
    <t>多少問題がある</t>
  </si>
  <si>
    <t>非常に問題がある</t>
  </si>
  <si>
    <t>住みやすい（再掲）</t>
  </si>
  <si>
    <t>問題がある（再掲）</t>
  </si>
  <si>
    <t>Q22</t>
  </si>
  <si>
    <t>Q22　もし、あなたの心身の機能が低下して、車いすや介助者が必要になった場合、あなたの住宅は住みやすいですか。現在、車いすや介助者を必要としている場合は、現状をお答え下さい。</t>
  </si>
  <si>
    <t>表頭:[Q23]Q23　もし、あなたの心身の機能が低下して、車いすや介助者が必要になった場合、自宅に留まりたいですか。それともどこかへ引っ越したいですか。(SA)</t>
  </si>
  <si>
    <t>現在のまま、自宅に留まりたい</t>
  </si>
  <si>
    <t>改築の上、自宅に留まりたい</t>
  </si>
  <si>
    <t>子供の住宅へ引っ越したい</t>
  </si>
  <si>
    <t>高齢者用住宅へ引っ越したい</t>
  </si>
  <si>
    <t>老人ホームへ入居したい</t>
  </si>
  <si>
    <t>病院に入院したい</t>
  </si>
  <si>
    <t>別の住宅へ引っ越したい</t>
  </si>
  <si>
    <t>自宅に留まりたい（再掲）</t>
  </si>
  <si>
    <t>Q23</t>
  </si>
  <si>
    <t>Q23　もし、あなたの心身の機能が低下して、車いすや介助者が必要になった場合、自宅に留まりたいですか。それともどこかへ引っ越したいですか。</t>
  </si>
  <si>
    <t>表頭:[Q24]Q24　あなたが、ふだん外出する時の手段をお答え下さい。(MA)</t>
  </si>
  <si>
    <t>徒歩</t>
  </si>
  <si>
    <t>自転車</t>
  </si>
  <si>
    <t>バイク・スクーター</t>
  </si>
  <si>
    <t>自分で運転する自動車</t>
  </si>
  <si>
    <t>家族などの運転する自動車</t>
  </si>
  <si>
    <t>バス・路面電車</t>
  </si>
  <si>
    <t>電車・地下鉄</t>
  </si>
  <si>
    <t>タクシー</t>
  </si>
  <si>
    <t>自分で操作する車いす</t>
  </si>
  <si>
    <t>介助者が必要な車いす</t>
  </si>
  <si>
    <t>Q24</t>
  </si>
  <si>
    <t>Q24　あなたが、ふだん外出する時の手段をお答え下さい。</t>
  </si>
  <si>
    <t>表頭:[Q25]Q25　あなたは、外出するにあたって不便に思ったり、気になったりすることがありますか。(MA)</t>
  </si>
  <si>
    <t>道路に段差があったり、道路が狭い、滑りやすい</t>
  </si>
  <si>
    <t>歩道がない、または歩道が狭い、歩きにくい</t>
  </si>
  <si>
    <t>信号機がない、横断歩道がない、歩道橋を渡るなど、道路の横断がしにくい</t>
  </si>
  <si>
    <t>道路や歩道が混雑している、人込みが激しい</t>
  </si>
  <si>
    <t>放置自転車や看板などのために歩きにくい</t>
  </si>
  <si>
    <t>標識や案内表示が少ない、わかりにくい</t>
  </si>
  <si>
    <t>夜間の道路照明が暗い、街路灯が少ない</t>
  </si>
  <si>
    <t>バスや電車の本数が少ない</t>
  </si>
  <si>
    <t>バスや電車の車両のステップが高く、利用しにくい</t>
  </si>
  <si>
    <t>駅に階段が多く、エスカレーター、エレベーターが少ない</t>
  </si>
  <si>
    <t>駅などの料金表示が見づらい、自動販売機などが使いにくい（使い方がわからない）</t>
  </si>
  <si>
    <t>交通機関も含めて、セルフレジ・キャッシュレス決済が使いにくい（使い方がわからない）</t>
  </si>
  <si>
    <t>駐車場、駐輪場が少ない</t>
  </si>
  <si>
    <t>トイレが少ない、汚い、使いづらい</t>
  </si>
  <si>
    <t>ちょっと休むベンチや休憩所が少ない</t>
  </si>
  <si>
    <t>特に不便なことはない</t>
  </si>
  <si>
    <t>不便なことがある（再掲）</t>
  </si>
  <si>
    <t>Q25</t>
  </si>
  <si>
    <t>Q25　あなたは、外出するにあたって不便に思ったり、気になったりすることがありますか。</t>
  </si>
  <si>
    <t>表頭:[Q26]Q26　あなたは、ふだんどの程度人（同居の家族、ホームヘルパー等を含む。）と直接会って話をしますか。(SA)</t>
  </si>
  <si>
    <t>週に４、５回</t>
  </si>
  <si>
    <t>週に２、３回</t>
  </si>
  <si>
    <t>週に１回</t>
  </si>
  <si>
    <t>Q26</t>
  </si>
  <si>
    <t>Q26　あなたは、ふだんどの程度人（同居の家族、ホームヘルパー等を含む。）と直接会って話をしますか。</t>
  </si>
  <si>
    <t>表頭:[Q27]Q27　あなたは、日常生活のちょっとした困りごと（電球の交換や庭の手入れなど）が、様々な理由で一人ではできなくなったとき、同居の家族以外に頼れる人がいますか。(MA)</t>
  </si>
  <si>
    <t>別居の家族・親族</t>
  </si>
  <si>
    <t>友人</t>
  </si>
  <si>
    <t>近所の人</t>
  </si>
  <si>
    <t>地域活動団体・ボランティア活動団体</t>
  </si>
  <si>
    <t>民間サービス事業者</t>
  </si>
  <si>
    <t>頼れる人はいない</t>
  </si>
  <si>
    <t>頼れる人がいる（再掲）</t>
  </si>
  <si>
    <t>Q27</t>
  </si>
  <si>
    <t>Q27　あなたは、日常生活のちょっとした困りごと（電球の交換や庭の手入れなど）が、様々な理由で一人ではできなくなったとき、同居の家族以外に頼れる人がいますか。</t>
  </si>
  <si>
    <t>表頭:[Q28]Q28　あなたは、ふだん、近所の人と、どのようなお付き合いをしていますか。(MA)</t>
  </si>
  <si>
    <t>お茶や食事を一緒にする</t>
  </si>
  <si>
    <t>趣味をともにする</t>
  </si>
  <si>
    <t>相談ごとがあった時、相談したり、相談されたりする</t>
  </si>
  <si>
    <t>家事やちょっとした用事をしたり、してもらったりする</t>
  </si>
  <si>
    <t>病気の時に助け合う</t>
  </si>
  <si>
    <t>物をあげたりもらったりする</t>
  </si>
  <si>
    <t>外でちょっと立ち話をする程度</t>
  </si>
  <si>
    <t>近所の人とのつきあいがない（どれにもあてはまらない）</t>
  </si>
  <si>
    <t>近所の人との付き合いがある（再掲）</t>
  </si>
  <si>
    <t>Q28</t>
  </si>
  <si>
    <t>Q28　あなたは、ふだん、近所の人と、どのようなお付き合いをしていますか。</t>
  </si>
  <si>
    <t>表頭:[Q29]Q29　あなたは、家族以外の人で相談し合ったり、世話をし合ったりする親しい友人が何人いますか。(SA)</t>
  </si>
  <si>
    <t>親しい友人が１人いる</t>
  </si>
  <si>
    <t>親しい友人が２人以上いる</t>
  </si>
  <si>
    <t>親しい友人はいない</t>
  </si>
  <si>
    <t>親しい友人がいる（再掲）</t>
  </si>
  <si>
    <t>Q29</t>
  </si>
  <si>
    <t>Q29　あなたは、家族以外の人で相談し合ったり、世話をし合ったりする親しい友人が何人いますか。</t>
  </si>
  <si>
    <t>表頭:[Q30]Q30　あなたはどの程度、孤独であると感じることがありますか。(SA)</t>
  </si>
  <si>
    <t>全くない</t>
  </si>
  <si>
    <t>たまにある</t>
  </si>
  <si>
    <t>しばしばある</t>
  </si>
  <si>
    <t>常にある</t>
  </si>
  <si>
    <t>Q30</t>
  </si>
  <si>
    <t>Q30　あなたはどの程度、孤独であると感じることがありますか。</t>
  </si>
  <si>
    <t>表頭:[Q31]Q31　あなたは福祉や環境を改善することなどを目的としたボランティア活動その他の社会活動を行っていますか。(MA)</t>
  </si>
  <si>
    <t>近隣の公園や道路などの清掃等の美化活動</t>
  </si>
  <si>
    <t>地域行事、まちづくり、自治会などの活動</t>
  </si>
  <si>
    <t>環境保全・自然保護活動</t>
  </si>
  <si>
    <t>交通安全や防犯・防災に関する活動</t>
  </si>
  <si>
    <t>子供や青少年の健全育成に関する活動</t>
  </si>
  <si>
    <t>高齢者や障害者の話し相手や身の回りの世話</t>
  </si>
  <si>
    <t>医療機関や福祉施設等での手伝い・支援活動</t>
  </si>
  <si>
    <t>国際交流・国際支援活動</t>
  </si>
  <si>
    <t>宗教・政治活動</t>
  </si>
  <si>
    <t>自分の趣味や技能などを活かした支援・指導活動</t>
  </si>
  <si>
    <t>以前には参加していたが、今は参加していない</t>
  </si>
  <si>
    <t>全く参加したことがない</t>
  </si>
  <si>
    <t>社会活動に参加している（再掲）</t>
  </si>
  <si>
    <t>社会活動に参加していない（再掲）</t>
  </si>
  <si>
    <t>Q31</t>
  </si>
  <si>
    <t>Q31　あなたは福祉や環境を改善することなどを目的としたボランティア活動その他の社会活動を行っていますか。</t>
  </si>
  <si>
    <t>表頭:[Q32]Q32　あなたがこのような社会活動に現在参加していない理由をお答え下さい。(MA)</t>
  </si>
  <si>
    <t xml:space="preserve">    アイテム条件:Q31(12:13)</t>
  </si>
  <si>
    <t>関心がない</t>
  </si>
  <si>
    <t>やりたい活動がみつからない</t>
  </si>
  <si>
    <t>近くに適当な場が見つからない</t>
  </si>
  <si>
    <t>一緒にやる仲間がみつからない</t>
  </si>
  <si>
    <t>家族や周囲の理解が得にくい</t>
  </si>
  <si>
    <t>家族の介護をしている</t>
  </si>
  <si>
    <t>これまでのキャリアにふさわしくない</t>
  </si>
  <si>
    <t>他にやりたいことがある</t>
  </si>
  <si>
    <t>時間的・精神的ゆとりがない</t>
  </si>
  <si>
    <t>健康上の理由、体力に自信がない</t>
  </si>
  <si>
    <t>団体内での人間関係がわずらわしい</t>
  </si>
  <si>
    <t>経済的余裕がない</t>
  </si>
  <si>
    <t>Q32</t>
  </si>
  <si>
    <t>Q32　あなたがこのような社会活動に現在参加していない理由をお答え下さい。</t>
  </si>
  <si>
    <t>Q31(12:13)</t>
  </si>
  <si>
    <t>表頭:[Q33]Q33　あなた（配偶者あるいはパートナーがいる場合はお二人）は、情報収集や情報伝達のために、以下の情報通信機器を所有していますか。(MA)</t>
  </si>
  <si>
    <t>固定電話</t>
  </si>
  <si>
    <t>ファックス</t>
  </si>
  <si>
    <t>テレビ</t>
  </si>
  <si>
    <t>ラジオ</t>
  </si>
  <si>
    <t>携帯電話</t>
  </si>
  <si>
    <t>スマートフォン</t>
  </si>
  <si>
    <t>タブレット</t>
  </si>
  <si>
    <t>パソコン</t>
  </si>
  <si>
    <t>インターネット接続ゲーム機</t>
  </si>
  <si>
    <t>いずれも所有していない</t>
  </si>
  <si>
    <t>所有している情報通信機器がある（再掲）</t>
  </si>
  <si>
    <t>Q33</t>
  </si>
  <si>
    <t>Q33　あなた（配偶者あるいはパートナーがいる場合はお二人）は、情報収集や情報伝達のために、以下の情報通信機器を所有していますか。</t>
  </si>
  <si>
    <t>表頭:[Q34]Q34　あなた（配偶者あるいはパートナーがいる場合はお二人）は、情報収集や情報伝達のために、 ふだん、以下の情報通信機器を利用していますか。(MA)</t>
  </si>
  <si>
    <t>いずれも利用していない</t>
  </si>
  <si>
    <t>利用している情報通信機器がある（再掲）</t>
  </si>
  <si>
    <t>Q34</t>
  </si>
  <si>
    <t>Q34　あなた（配偶者あるいはパートナーがいる場合はお二人）は、情報収集や情報伝達のために、 ふだん、以下の情報通信機器を利用していますか。</t>
  </si>
  <si>
    <t>表頭:[Q35]Q35　あなたは、情報通信機器を使って、どのようなことをされますか。(MA)</t>
  </si>
  <si>
    <t>ファックスで家族・友人などと連絡をとる</t>
  </si>
  <si>
    <t>パソコンの電子メールで家族・友人などと連絡をとる</t>
  </si>
  <si>
    <t>携帯電話・スマートフォンで家族・友人などと連絡をとる（携帯電話のメールを含む。）</t>
  </si>
  <si>
    <t>インターネットで情報を集めたり、ショッピングをする</t>
  </si>
  <si>
    <t>ＳＮＳ(Facebook,X(旧Twitter),LINE,Instagram など)を利用する</t>
  </si>
  <si>
    <t>ホームページやブログへの書き込みまたは開設・更新をする</t>
  </si>
  <si>
    <t>ネットバンキングや金融取引（証券・保険取引など）をする</t>
  </si>
  <si>
    <t>行政の手続きをインターネットで行う（電子政府・電子自治体）</t>
  </si>
  <si>
    <t>オンライン診療</t>
  </si>
  <si>
    <t>ゲーム</t>
  </si>
  <si>
    <t>いずれも使わない</t>
  </si>
  <si>
    <t>Q35</t>
  </si>
  <si>
    <t>Q35　あなたは、情報通信機器を使って、どのようなことをされますか。</t>
  </si>
  <si>
    <t>表頭:[Q36]Q36　情報通信機器をお使いにならないのはなぜですか。(MA)</t>
  </si>
  <si>
    <t xml:space="preserve">    アイテム条件:Q35(11)</t>
  </si>
  <si>
    <t>必要性を感じないから</t>
  </si>
  <si>
    <t>使い方がわからないから</t>
  </si>
  <si>
    <t>購入場所、購入方法などがわからないから</t>
  </si>
  <si>
    <t>使い方を教えてくれる人がいないから</t>
  </si>
  <si>
    <t>お金がかかるから</t>
  </si>
  <si>
    <t>文字が見にくいから</t>
  </si>
  <si>
    <t>インターネットを利用した詐欺（フィッシング詐欺やアカウントの乗っ取りなど）が不安だから</t>
  </si>
  <si>
    <t>Q36</t>
  </si>
  <si>
    <t>Q36　情報通信機器をお使いにならないのはなぜですか。</t>
  </si>
  <si>
    <t>Q35(11)</t>
  </si>
  <si>
    <t>表頭:[Q37]Q37　あなたは、現在、どの程度生きがい（喜びや楽しみ）を感じていますか。(SA)</t>
  </si>
  <si>
    <t>大変感じている</t>
  </si>
  <si>
    <t>多少感じている</t>
  </si>
  <si>
    <t>どちらとも言えない</t>
  </si>
  <si>
    <t>あまり感じていない</t>
  </si>
  <si>
    <t>まったく感じていない</t>
  </si>
  <si>
    <t>生きがいを感じている（再掲）</t>
  </si>
  <si>
    <t>生きがいを感じていない（再掲）</t>
  </si>
  <si>
    <t>Q37</t>
  </si>
  <si>
    <t>Q37　あなたは、現在、どの程度生きがい（喜びや楽しみ）を感じていますか。</t>
  </si>
  <si>
    <t>表頭:[Q38]Q38　あなたが生きがい（生きていることの喜びや楽しみを実感すること）を感じるのはどのような時ですか。(MA)</t>
  </si>
  <si>
    <t>仕事に打ち込んでいる時</t>
  </si>
  <si>
    <t>勉強や教養などに取り組んでいる時</t>
  </si>
  <si>
    <t>趣味やスポーツに熱中している時</t>
  </si>
  <si>
    <t>夫婦団らんの時</t>
  </si>
  <si>
    <t>子供や孫など家族との団らんの時</t>
  </si>
  <si>
    <t>友人や知人と雑談している時</t>
  </si>
  <si>
    <t>テレビを見たり、ラジオを聞いている時</t>
  </si>
  <si>
    <t>社会奉仕や地域活動をしている時</t>
  </si>
  <si>
    <t>旅行に行っている時</t>
  </si>
  <si>
    <t>他人から感謝された時</t>
  </si>
  <si>
    <t>収入があった時</t>
  </si>
  <si>
    <t>おいしい物を食べている時</t>
  </si>
  <si>
    <t>若い世代と交流している時</t>
  </si>
  <si>
    <t>おしゃれをする時</t>
  </si>
  <si>
    <t>犬や猫などのペットと過ごす時</t>
  </si>
  <si>
    <t>Q38</t>
  </si>
  <si>
    <t>Q38　あなたが生きがい（生きていることの喜びや楽しみを実感すること）を感じるのはどのような時ですか。</t>
  </si>
  <si>
    <t>表頭:[Q39]Q39　総合的にみて、あなたは現在の生活に満足していますか。(SA)</t>
  </si>
  <si>
    <t>満足している</t>
  </si>
  <si>
    <t>まあ満足している</t>
  </si>
  <si>
    <t>やや不満である</t>
  </si>
  <si>
    <t>不満である</t>
  </si>
  <si>
    <t>満足している（再掲）</t>
  </si>
  <si>
    <t>不満である（再掲）</t>
  </si>
  <si>
    <t>Q39</t>
  </si>
  <si>
    <t>Q39　総合的にみて、あなたは現在の生活に満足していますか。</t>
  </si>
  <si>
    <t>表頭:[Q40]Q40　あなたが大切だと思う、高齢者に対する政策や支援はどれですか。(MA)</t>
  </si>
  <si>
    <t>働く機会の提供</t>
  </si>
  <si>
    <t>公的な年金制度</t>
  </si>
  <si>
    <t>老後のための個人的な財産形成（財形、個人年金等）の支援</t>
  </si>
  <si>
    <t>医療サービス</t>
  </si>
  <si>
    <t>介護や福祉サービス</t>
  </si>
  <si>
    <t>ボランティア活動のための機会の提供</t>
  </si>
  <si>
    <t>学習のための機会の提供</t>
  </si>
  <si>
    <t>高齢者向けの住宅</t>
  </si>
  <si>
    <t>高齢者に配慮した街づくり（交通機関、道路等の整備）</t>
  </si>
  <si>
    <t>事故や犯罪被害防止（財産目当ての犯罪、交通事故等）</t>
  </si>
  <si>
    <t>高齢者の人権について、一般市民の理解の促進</t>
  </si>
  <si>
    <t>孤立しないためのつながりや交流機会の提供</t>
  </si>
  <si>
    <t>フレイル予防や健康増進のための取組の機会の提供</t>
  </si>
  <si>
    <t>認知症に関する政策</t>
  </si>
  <si>
    <t>Q40</t>
  </si>
  <si>
    <t>Q40　あなたが大切だと思う、高齢者に対する政策や支援はどれですか。</t>
  </si>
  <si>
    <t>表頭:[Q41]Q41　「老後の生活」における生活費について、あなたは、主にどのようにまかなわれるべきだと思いますか。(SA)</t>
  </si>
  <si>
    <t>老後の生活費は、働けるうちに準備すべきである</t>
  </si>
  <si>
    <t>老後の生活費は、家族が面倒をみるべきである</t>
  </si>
  <si>
    <t>老後の生活費は、社会保障など公的な援助によってまかなわれるべきである</t>
  </si>
  <si>
    <t>Q41</t>
  </si>
  <si>
    <t>Q41　「老後の生活」における生活費について、あなたは、主にどのようにまかなわれるべきだと思いますか。</t>
  </si>
  <si>
    <t>表頭:[Q42]Q42　あなたが、家や職場以外に、居心地がよいと感じられる居場所はどこですか。(MA)</t>
  </si>
  <si>
    <t>飲食店</t>
  </si>
  <si>
    <t>デパート・商業施設</t>
  </si>
  <si>
    <t>娯楽施設</t>
  </si>
  <si>
    <t>スポーツジム・温泉施設</t>
  </si>
  <si>
    <t>動物園・水族館</t>
  </si>
  <si>
    <t>美術館・博物館</t>
  </si>
  <si>
    <t>図書館</t>
  </si>
  <si>
    <t>公民館・文化センター・習い事・サークル・ボランティア</t>
  </si>
  <si>
    <t>公園・海・川・湖・山</t>
  </si>
  <si>
    <t>居心地がよいと感じられる居場所がある（再掲）</t>
  </si>
  <si>
    <t>Q42</t>
  </si>
  <si>
    <t>Q42　あなたが、家や職場以外に、居心地がよいと感じられる居場所はどこですか。</t>
  </si>
  <si>
    <t>表頭:[Q43]Q43　あなたは、次にあげる知識やスキルの分野の中で、新しく得たいと思うものはありますか。(MA)</t>
  </si>
  <si>
    <t>地域活動・ボランティア活動に関する知識・スキル</t>
  </si>
  <si>
    <t>健康・福祉・介護に関する知識・スキル</t>
  </si>
  <si>
    <t>育児・保育に関する知識・スキル</t>
  </si>
  <si>
    <t>趣味・教養に関する知識・スキル</t>
  </si>
  <si>
    <t>料理などの日常生活に関する知識・スキル</t>
  </si>
  <si>
    <t>資産運用に関する知識・スキル</t>
  </si>
  <si>
    <t>デジタルスキル（パソコン、スマートフォン、SNSの使い方など）に関する知識・スキル</t>
  </si>
  <si>
    <t>防災や災害時の対応方法（避難場所情報、備蓄方法など）に関する知識・スキル</t>
  </si>
  <si>
    <t>特になし</t>
  </si>
  <si>
    <t>新しく得たい知識やスキルがある（再掲）</t>
  </si>
  <si>
    <t>Q43</t>
  </si>
  <si>
    <t>Q43　あなたは、次にあげる知識やスキルの分野の中で、新しく得たいと思うものはありますか。</t>
  </si>
  <si>
    <t>表頭:[n_Region_JP]地域（日本）(SA)</t>
  </si>
  <si>
    <t xml:space="preserve">    アイテム条件:Country(1)</t>
  </si>
  <si>
    <t>北海道・東北</t>
  </si>
  <si>
    <t>関東</t>
  </si>
  <si>
    <t>中部（北陸・東山・東海）</t>
  </si>
  <si>
    <t>近畿</t>
  </si>
  <si>
    <t>中国・四国</t>
  </si>
  <si>
    <t>九州</t>
  </si>
  <si>
    <t>n_Region_JP</t>
  </si>
  <si>
    <t>地域（日本）</t>
  </si>
  <si>
    <t>Country(1)</t>
  </si>
  <si>
    <t>表頭:[n_Region_US]地域（アメリカ）(SA)</t>
  </si>
  <si>
    <t xml:space="preserve">    アイテム条件:Country(2)</t>
  </si>
  <si>
    <t>北東部</t>
  </si>
  <si>
    <t>中西部</t>
  </si>
  <si>
    <t>南部</t>
  </si>
  <si>
    <t>西部</t>
  </si>
  <si>
    <t>n_Region_US</t>
  </si>
  <si>
    <t>地域（アメリカ）</t>
  </si>
  <si>
    <t>Country(2)</t>
  </si>
  <si>
    <t>表頭:[n_Region_DE]地域（ドイツ）(SA)</t>
  </si>
  <si>
    <t xml:space="preserve">    アイテム条件:Country(3)</t>
  </si>
  <si>
    <t>北部</t>
  </si>
  <si>
    <t>東部</t>
  </si>
  <si>
    <t>中央</t>
  </si>
  <si>
    <t>n_Region_DE</t>
  </si>
  <si>
    <t>地域（ドイツ）</t>
  </si>
  <si>
    <t>Country(3)</t>
  </si>
  <si>
    <t>表頭:[n_Region_SW]地域（スウェーデン）(SA)</t>
  </si>
  <si>
    <t xml:space="preserve">    アイテム条件:Country(4)</t>
  </si>
  <si>
    <t>n_Region_SW</t>
  </si>
  <si>
    <t>地域（スウェーデン）</t>
  </si>
  <si>
    <t>Country(4)</t>
  </si>
  <si>
    <t>表頭:[n_Size_JP]都市規模（日本）(SA)</t>
  </si>
  <si>
    <t>大都市（東京23区・政令指定都市）</t>
  </si>
  <si>
    <t>中都市（人口10万人以上の市）</t>
  </si>
  <si>
    <t>小都市（人口10万人未満の市）</t>
  </si>
  <si>
    <t>町村</t>
  </si>
  <si>
    <t>n_Size_JP</t>
  </si>
  <si>
    <t>都市規模（日本）</t>
  </si>
  <si>
    <t>表頭:[n_Size_US]都市規模（アメリカ）(SA)</t>
  </si>
  <si>
    <t>人口50万以上市</t>
  </si>
  <si>
    <t>人口10万以上市</t>
  </si>
  <si>
    <t>人口10万未満市</t>
  </si>
  <si>
    <t>町村（人口5万人未満）</t>
  </si>
  <si>
    <t>n_Size_US</t>
  </si>
  <si>
    <t>都市規模（アメリカ）</t>
  </si>
  <si>
    <t>表頭:[n_Size2_US]都市規模２（アメリカ）(SA)</t>
  </si>
  <si>
    <t>都市部</t>
  </si>
  <si>
    <t>非都市部</t>
  </si>
  <si>
    <t>n_Size2_US</t>
  </si>
  <si>
    <t>都市規模２（アメリカ）</t>
  </si>
  <si>
    <t>表頭:[n_Size_DE]都市規模（ドイツ）(SA)</t>
  </si>
  <si>
    <t>n_Size_DE</t>
  </si>
  <si>
    <t>都市規模（ドイツ）</t>
  </si>
  <si>
    <t>表頭:[n_Size_SW]都市規模（スウェーデン）(SA)</t>
  </si>
  <si>
    <t>都市</t>
  </si>
  <si>
    <t>中小都市</t>
  </si>
  <si>
    <t>n_Size_SW</t>
  </si>
  <si>
    <t>都市規模（スウェーデン）</t>
  </si>
  <si>
    <t>表頭:[n_Mode_JP]回収（日本）(SA)</t>
  </si>
  <si>
    <t>郵送</t>
  </si>
  <si>
    <t>インターネット</t>
  </si>
  <si>
    <t>n_Mode_JP</t>
  </si>
  <si>
    <t>回収（日本）</t>
  </si>
  <si>
    <t>表頭:[n_Mode_US]回収（アメリカ）(SA)</t>
  </si>
  <si>
    <t>電話</t>
  </si>
  <si>
    <t>n_Mode_US</t>
  </si>
  <si>
    <t>回収（アメリカ）</t>
  </si>
</sst>
</file>

<file path=xl/styles.xml><?xml version="1.0" encoding="utf-8"?>
<styleSheet xmlns="http://schemas.openxmlformats.org/spreadsheetml/2006/main">
  <numFmts count="2">
    <numFmt numFmtId="164" formatCode="#,###,##0"/>
    <numFmt numFmtId="165" formatCode="#,###,##0.0"/>
  </numFmts>
  <fonts count="25">
    <font>
      <sz val="11"/>
      <color theme="1"/>
      <name val="Calibri"/>
      <family val="2"/>
      <scheme val="minor"/>
    </font>
    <font>
      <b/>
      <sz val="9"/>
      <color theme="1"/>
      <name val="Meiryo UI"/>
    </font>
    <font>
      <sz val="9"/>
      <color theme="1"/>
      <name val="Meiryo UI"/>
    </font>
    <font>
      <sz val="9"/>
      <color rgb="FF0000FF"/>
      <name val="Meiryo UI"/>
    </font>
    <font>
      <sz val="9"/>
      <color rgb="FF000000"/>
      <name val="Meiryo UI"/>
    </font>
    <font>
      <b/>
      <sz val="9"/>
      <color rgb="FF000000"/>
      <name val="Meiryo UI"/>
    </font>
    <font>
      <u/>
      <sz val="9"/>
      <color rgb="FF0000FF"/>
      <name val="Meiryo UI"/>
    </font>
    <font>
      <sz val="11"/>
      <color theme="0"/>
      <name val="Calibri"/>
      <family val="2"/>
      <scheme val="minor"/>
    </font>
    <font>
      <b/>
      <sz val="11"/>
      <color theme="3"/>
      <name val="Calibri"/>
      <family val="2"/>
      <scheme val="minor"/>
    </font>
    <font>
      <sz val="11"/>
      <color rgb="FFFA7D00"/>
      <name val="Calibri"/>
      <family val="2"/>
      <scheme val="minor"/>
    </font>
    <font>
      <sz val="8"/>
      <color theme="1"/>
      <name val="Meiryo UI"/>
    </font>
    <font>
      <sz val="8"/>
      <color rgb="FF000000"/>
      <name val="Meiryo UI"/>
    </font>
    <font>
      <sz val="11"/>
      <color rgb="FF9C6500"/>
      <name val="Calibri"/>
      <family val="2"/>
      <scheme val="minor"/>
    </font>
    <font>
      <sz val="11"/>
      <color rgb="FF006100"/>
      <name val="Calibri"/>
      <family val="2"/>
      <scheme val="minor"/>
    </font>
    <font>
      <b/>
      <sz val="11"/>
      <color theme="0"/>
      <name val="Calibri"/>
      <family val="2"/>
      <scheme val="minor"/>
    </font>
    <font>
      <b/>
      <sz val="11"/>
      <color theme="1"/>
      <name val="Calibri"/>
      <family val="2"/>
      <scheme val="minor"/>
    </font>
    <font>
      <b/>
      <sz val="11"/>
      <color rgb="FFFA7D00"/>
      <name val="Calibri"/>
      <family val="2"/>
      <scheme val="minor"/>
    </font>
    <font>
      <b/>
      <sz val="11"/>
      <color rgb="FF3F3F3F"/>
      <name val="Calibri"/>
      <family val="2"/>
      <scheme val="minor"/>
    </font>
    <font>
      <b/>
      <sz val="13"/>
      <color theme="3"/>
      <name val="Calibri"/>
      <family val="2"/>
      <scheme val="minor"/>
    </font>
    <font>
      <sz val="11"/>
      <color rgb="FF9C0006"/>
      <name val="Calibri"/>
      <family val="2"/>
      <scheme val="minor"/>
    </font>
    <font>
      <sz val="11"/>
      <color rgb="FFFF0000"/>
      <name val="Calibri"/>
      <family val="2"/>
      <scheme val="minor"/>
    </font>
    <font>
      <sz val="11"/>
      <color rgb="FF3F3F76"/>
      <name val="Calibri"/>
      <family val="2"/>
      <scheme val="minor"/>
    </font>
    <font>
      <b/>
      <sz val="18"/>
      <color theme="3"/>
      <name val="Calibri Light"/>
      <scheme val="major"/>
    </font>
    <font>
      <b/>
      <sz val="15"/>
      <color theme="3"/>
      <name val="Calibri"/>
      <family val="2"/>
      <scheme val="minor"/>
    </font>
    <font>
      <i/>
      <sz val="11"/>
      <color rgb="FF7F7F7F"/>
      <name val="Calibri"/>
      <family val="2"/>
      <scheme val="minor"/>
    </font>
  </fonts>
  <fills count="5">
    <fill>
      <patternFill patternType="none"/>
    </fill>
    <fill>
      <patternFill patternType="gray125"/>
    </fill>
    <fill>
      <patternFill patternType="solid">
        <fgColor rgb="FFFFFFFF"/>
        <bgColor indexed="64"/>
      </patternFill>
    </fill>
    <fill>
      <patternFill patternType="solid">
        <fgColor rgb="FFDCDCDC"/>
        <bgColor indexed="64"/>
      </patternFill>
    </fill>
    <fill>
      <patternFill patternType="solid">
        <fgColor rgb="FFDAEEF3"/>
        <bgColor indexed="64"/>
      </patternFill>
    </fill>
  </fills>
  <borders count="32">
    <border>
      <left/>
      <right/>
      <top/>
      <bottom/>
      <diagonal/>
    </border>
    <border>
      <left style="hair">
        <color indexed="64"/>
      </left>
      <right style="hair">
        <color indexed="64"/>
      </right>
      <top/>
      <bottom/>
      <diagonal/>
    </border>
    <border>
      <left style="hair">
        <color indexed="64"/>
      </left>
      <right style="hair">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right/>
      <top style="hair">
        <color indexed="64"/>
      </top>
      <bottom/>
      <diagonal/>
    </border>
    <border>
      <left style="thin">
        <color indexed="64"/>
      </left>
      <right/>
      <top style="hair">
        <color indexed="64"/>
      </top>
      <bottom/>
      <diagonal/>
    </border>
    <border>
      <left style="thin">
        <color indexed="64"/>
      </left>
      <right style="thin">
        <color indexed="64"/>
      </right>
      <top/>
      <bottom/>
      <diagonal/>
    </border>
    <border>
      <left style="hair">
        <color indexed="64"/>
      </left>
      <right style="thin">
        <color indexed="64"/>
      </right>
      <top/>
      <bottom/>
      <diagonal/>
    </border>
    <border>
      <left style="thin">
        <color indexed="64"/>
      </left>
      <right/>
      <top/>
      <bottom/>
      <diagonal/>
    </border>
    <border>
      <left style="thin">
        <color indexed="64"/>
      </left>
      <right style="thin">
        <color indexed="64"/>
      </right>
      <top style="hair">
        <color indexed="64"/>
      </top>
      <bottom/>
      <diagonal/>
    </border>
    <border>
      <left/>
      <right style="hair">
        <color indexed="64"/>
      </right>
      <top style="hair">
        <color indexed="64"/>
      </top>
      <bottom/>
      <diagonal/>
    </border>
    <border>
      <left/>
      <right style="hair">
        <color indexed="64"/>
      </right>
      <top/>
      <bottom/>
      <diagonal/>
    </border>
    <border>
      <left style="hair">
        <color indexed="64"/>
      </left>
      <right style="thin">
        <color indexed="64"/>
      </right>
      <top style="hair">
        <color indexed="64"/>
      </top>
      <bottom/>
      <diagonal/>
    </border>
    <border>
      <left style="thin">
        <color indexed="64"/>
      </left>
      <right/>
      <top/>
      <bottom style="thin">
        <color indexed="64"/>
      </bottom>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hair">
        <color indexed="64"/>
      </right>
      <top/>
      <bottom style="thin">
        <color indexed="64"/>
      </bottom>
      <diagonal/>
    </border>
    <border>
      <left/>
      <right style="hair">
        <color indexed="64"/>
      </right>
      <top style="thin">
        <color indexed="64"/>
      </top>
      <bottom/>
      <diagonal/>
    </border>
    <border>
      <left/>
      <right style="hair">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87">
    <xf numFmtId="0" fontId="0" fillId="0" borderId="0" xfId="0"/>
    <xf numFmtId="165" fontId="1" fillId="2" borderId="1" xfId="0" applyNumberFormat="1" applyFont="1" applyFill="1" applyBorder="1"/>
    <xf numFmtId="164" fontId="2" fillId="2" borderId="2" xfId="0" applyNumberFormat="1" applyFont="1" applyFill="1" applyBorder="1"/>
    <xf numFmtId="164" fontId="2" fillId="2" borderId="1" xfId="0" applyNumberFormat="1" applyFont="1" applyFill="1" applyBorder="1"/>
    <xf numFmtId="49" fontId="2" fillId="2" borderId="3" xfId="0" applyNumberFormat="1" applyFont="1" applyFill="1" applyBorder="1" applyAlignment="1">
      <alignment horizontal="left" vertical="top" wrapText="1"/>
    </xf>
    <xf numFmtId="0" fontId="2" fillId="2" borderId="4" xfId="0" applyFont="1" applyFill="1" applyBorder="1"/>
    <xf numFmtId="164" fontId="2" fillId="2" borderId="3" xfId="0" applyNumberFormat="1" applyFont="1" applyFill="1" applyBorder="1"/>
    <xf numFmtId="165" fontId="1" fillId="2" borderId="4" xfId="0" applyNumberFormat="1" applyFont="1" applyFill="1" applyBorder="1"/>
    <xf numFmtId="0" fontId="2" fillId="2" borderId="5" xfId="0" applyFont="1" applyFill="1" applyBorder="1"/>
    <xf numFmtId="49" fontId="2" fillId="2" borderId="6" xfId="0" applyNumberFormat="1" applyFont="1" applyFill="1" applyBorder="1" applyAlignment="1">
      <alignment horizontal="left" wrapText="1"/>
    </xf>
    <xf numFmtId="165" fontId="1" fillId="2" borderId="7" xfId="0" applyNumberFormat="1" applyFont="1" applyFill="1" applyBorder="1"/>
    <xf numFmtId="165" fontId="1" fillId="2" borderId="8" xfId="0" applyNumberFormat="1" applyFont="1" applyFill="1" applyBorder="1"/>
    <xf numFmtId="0" fontId="2" fillId="2" borderId="0" xfId="0" applyFont="1" applyFill="1"/>
    <xf numFmtId="0" fontId="2" fillId="2" borderId="9" xfId="0" applyFont="1" applyFill="1" applyBorder="1"/>
    <xf numFmtId="164" fontId="2" fillId="2" borderId="10" xfId="0" applyNumberFormat="1" applyFont="1" applyFill="1" applyBorder="1"/>
    <xf numFmtId="164" fontId="2" fillId="2" borderId="11" xfId="0" applyNumberFormat="1" applyFont="1" applyFill="1" applyBorder="1"/>
    <xf numFmtId="165" fontId="1" fillId="2" borderId="12" xfId="0" applyNumberFormat="1" applyFont="1" applyFill="1" applyBorder="1"/>
    <xf numFmtId="164" fontId="2" fillId="2" borderId="13" xfId="0" applyNumberFormat="1" applyFont="1" applyFill="1" applyBorder="1"/>
    <xf numFmtId="0" fontId="2" fillId="2" borderId="14" xfId="0" applyFont="1" applyFill="1" applyBorder="1"/>
    <xf numFmtId="0" fontId="2" fillId="0" borderId="0" xfId="0" applyFont="1" applyAlignment="1"/>
    <xf numFmtId="0" fontId="2" fillId="2" borderId="15" xfId="0" applyFont="1" applyFill="1" applyBorder="1"/>
    <xf numFmtId="49" fontId="2" fillId="2" borderId="16" xfId="0" applyNumberFormat="1" applyFont="1" applyFill="1" applyBorder="1" applyAlignment="1">
      <alignment horizontal="left" vertical="top" wrapText="1"/>
    </xf>
    <xf numFmtId="49" fontId="2" fillId="2" borderId="17" xfId="0" applyNumberFormat="1" applyFont="1" applyFill="1" applyBorder="1" applyAlignment="1">
      <alignment horizontal="left"/>
    </xf>
    <xf numFmtId="0" fontId="2" fillId="2" borderId="18" xfId="0" applyFont="1" applyFill="1" applyBorder="1"/>
    <xf numFmtId="0" fontId="2" fillId="2" borderId="14" xfId="0" applyFont="1" applyFill="1" applyBorder="1" applyAlignment="1">
      <alignment vertical="top" wrapText="1"/>
    </xf>
    <xf numFmtId="0" fontId="2" fillId="2" borderId="19" xfId="0" applyFont="1" applyFill="1" applyBorder="1" applyAlignment="1">
      <alignment vertical="top" wrapText="1"/>
    </xf>
    <xf numFmtId="0" fontId="2" fillId="2" borderId="20" xfId="0" applyFont="1" applyFill="1" applyBorder="1"/>
    <xf numFmtId="0" fontId="2" fillId="2" borderId="17" xfId="0" applyFont="1" applyFill="1" applyBorder="1" applyAlignment="1">
      <alignment vertical="top" wrapText="1"/>
    </xf>
    <xf numFmtId="164" fontId="2" fillId="2" borderId="7" xfId="0" applyNumberFormat="1" applyFont="1" applyFill="1" applyBorder="1"/>
    <xf numFmtId="0" fontId="2" fillId="2" borderId="21" xfId="0" applyFont="1" applyFill="1" applyBorder="1"/>
    <xf numFmtId="0" fontId="2" fillId="2" borderId="22" xfId="0" applyFont="1" applyFill="1" applyBorder="1" applyAlignment="1">
      <alignment vertical="top" wrapText="1"/>
    </xf>
    <xf numFmtId="0" fontId="3" fillId="0" borderId="0" xfId="0" applyFont="1"/>
    <xf numFmtId="0" fontId="2" fillId="2" borderId="22" xfId="0" applyFont="1" applyFill="1" applyBorder="1"/>
    <xf numFmtId="49" fontId="2" fillId="2" borderId="23" xfId="0" applyNumberFormat="1" applyFont="1" applyFill="1" applyBorder="1" applyAlignment="1">
      <alignment horizontal="left" vertical="top" wrapText="1"/>
    </xf>
    <xf numFmtId="49" fontId="2" fillId="2" borderId="24" xfId="0" applyNumberFormat="1" applyFont="1" applyFill="1" applyBorder="1" applyAlignment="1">
      <alignment horizontal="left" vertical="top" wrapText="1"/>
    </xf>
    <xf numFmtId="0" fontId="2" fillId="2" borderId="25" xfId="0" applyFont="1" applyFill="1" applyBorder="1"/>
    <xf numFmtId="164" fontId="2" fillId="2" borderId="8" xfId="0" applyNumberFormat="1" applyFont="1" applyFill="1" applyBorder="1"/>
    <xf numFmtId="164" fontId="2" fillId="2" borderId="26" xfId="0" applyNumberFormat="1" applyFont="1" applyFill="1" applyBorder="1"/>
    <xf numFmtId="164" fontId="2" fillId="2" borderId="24" xfId="0" applyNumberFormat="1" applyFont="1" applyFill="1" applyBorder="1"/>
    <xf numFmtId="165" fontId="1" fillId="2" borderId="20" xfId="0" applyNumberFormat="1" applyFont="1" applyFill="1" applyBorder="1"/>
    <xf numFmtId="164" fontId="2" fillId="2" borderId="23" xfId="0" applyNumberFormat="1" applyFont="1" applyFill="1" applyBorder="1"/>
    <xf numFmtId="165" fontId="1" fillId="2" borderId="27" xfId="0" applyNumberFormat="1" applyFont="1" applyFill="1" applyBorder="1"/>
    <xf numFmtId="0" fontId="1" fillId="2" borderId="1" xfId="0" applyFont="1" applyFill="1" applyBorder="1" applyAlignment="1">
      <alignment horizontal="right"/>
    </xf>
    <xf numFmtId="164" fontId="4" fillId="3" borderId="2" xfId="0" applyNumberFormat="1" applyFont="1" applyFill="1" applyBorder="1"/>
    <xf numFmtId="165" fontId="1" fillId="2" borderId="15" xfId="0" applyNumberFormat="1" applyFont="1" applyFill="1" applyBorder="1"/>
    <xf numFmtId="0" fontId="5" fillId="3" borderId="1" xfId="0" applyFont="1" applyFill="1" applyBorder="1" applyAlignment="1">
      <alignment horizontal="right"/>
    </xf>
    <xf numFmtId="164" fontId="4" fillId="3" borderId="11" xfId="0" applyNumberFormat="1" applyFont="1" applyFill="1" applyBorder="1"/>
    <xf numFmtId="164" fontId="4" fillId="3" borderId="10" xfId="0" applyNumberFormat="1" applyFont="1" applyFill="1" applyBorder="1"/>
    <xf numFmtId="164" fontId="4" fillId="3" borderId="13" xfId="0" applyNumberFormat="1" applyFont="1" applyFill="1" applyBorder="1"/>
    <xf numFmtId="0" fontId="5" fillId="3" borderId="8" xfId="0" applyFont="1" applyFill="1" applyBorder="1" applyAlignment="1">
      <alignment horizontal="right"/>
    </xf>
    <xf numFmtId="0" fontId="5" fillId="3" borderId="12" xfId="0" applyFont="1" applyFill="1" applyBorder="1" applyAlignment="1">
      <alignment horizontal="right"/>
    </xf>
    <xf numFmtId="0" fontId="5" fillId="3" borderId="7" xfId="0" applyFont="1" applyFill="1" applyBorder="1" applyAlignment="1">
      <alignment horizontal="right"/>
    </xf>
    <xf numFmtId="0" fontId="1" fillId="2" borderId="4" xfId="0" applyFont="1" applyFill="1" applyBorder="1" applyAlignment="1">
      <alignment horizontal="right"/>
    </xf>
    <xf numFmtId="0" fontId="5" fillId="3" borderId="4" xfId="0" applyFont="1" applyFill="1" applyBorder="1" applyAlignment="1">
      <alignment horizontal="right"/>
    </xf>
    <xf numFmtId="0" fontId="1" fillId="2" borderId="8" xfId="0" applyFont="1" applyFill="1" applyBorder="1" applyAlignment="1">
      <alignment horizontal="right"/>
    </xf>
    <xf numFmtId="0" fontId="2" fillId="2" borderId="2" xfId="0" applyFont="1" applyFill="1" applyBorder="1" applyAlignment="1">
      <alignment horizontal="right"/>
    </xf>
    <xf numFmtId="0" fontId="2" fillId="4" borderId="28" xfId="0" applyFont="1" applyFill="1" applyBorder="1" applyAlignment="1">
      <alignment horizontal="center" vertical="center"/>
    </xf>
    <xf numFmtId="0" fontId="5" fillId="3" borderId="15" xfId="0" applyFont="1" applyFill="1" applyBorder="1" applyAlignment="1">
      <alignment horizontal="right"/>
    </xf>
    <xf numFmtId="0" fontId="1" fillId="2" borderId="15" xfId="0" applyFont="1" applyFill="1" applyBorder="1" applyAlignment="1">
      <alignment horizontal="right"/>
    </xf>
    <xf numFmtId="0" fontId="2" fillId="0" borderId="28" xfId="0" applyFont="1" applyBorder="1" applyAlignment="1">
      <alignment vertical="center" wrapText="1"/>
    </xf>
    <xf numFmtId="49" fontId="2" fillId="2" borderId="4" xfId="0" applyNumberFormat="1" applyFont="1" applyFill="1" applyBorder="1" applyAlignment="1">
      <alignment horizontal="right"/>
    </xf>
    <xf numFmtId="164" fontId="4" fillId="3" borderId="3" xfId="0" applyNumberFormat="1" applyFont="1" applyFill="1" applyBorder="1"/>
    <xf numFmtId="0" fontId="2" fillId="2" borderId="13" xfId="0" applyFont="1" applyFill="1" applyBorder="1" applyAlignment="1">
      <alignment horizontal="right"/>
    </xf>
    <xf numFmtId="0" fontId="5" fillId="3" borderId="20" xfId="0" applyFont="1" applyFill="1" applyBorder="1" applyAlignment="1">
      <alignment horizontal="right"/>
    </xf>
    <xf numFmtId="0" fontId="5" fillId="3" borderId="27" xfId="0" applyFont="1" applyFill="1" applyBorder="1" applyAlignment="1">
      <alignment horizontal="right"/>
    </xf>
    <xf numFmtId="164" fontId="4" fillId="3" borderId="24" xfId="0" applyNumberFormat="1" applyFont="1" applyFill="1" applyBorder="1"/>
    <xf numFmtId="164" fontId="4" fillId="3" borderId="26" xfId="0" applyNumberFormat="1" applyFont="1" applyFill="1" applyBorder="1"/>
    <xf numFmtId="164" fontId="4" fillId="3" borderId="23" xfId="0" applyNumberFormat="1" applyFont="1" applyFill="1" applyBorder="1"/>
    <xf numFmtId="165" fontId="5" fillId="3" borderId="1" xfId="0" applyNumberFormat="1" applyFont="1" applyFill="1" applyBorder="1"/>
    <xf numFmtId="0" fontId="2" fillId="2" borderId="3" xfId="0" applyFont="1" applyFill="1" applyBorder="1" applyAlignment="1">
      <alignment horizontal="right"/>
    </xf>
    <xf numFmtId="0" fontId="1" fillId="2" borderId="12" xfId="0" applyFont="1" applyFill="1" applyBorder="1" applyAlignment="1">
      <alignment horizontal="right"/>
    </xf>
    <xf numFmtId="0" fontId="2" fillId="2" borderId="1" xfId="0" applyFont="1" applyFill="1" applyBorder="1" applyAlignment="1">
      <alignment horizontal="right"/>
    </xf>
    <xf numFmtId="0" fontId="2" fillId="2" borderId="8" xfId="0" applyFont="1" applyFill="1" applyBorder="1" applyAlignment="1">
      <alignment horizontal="right"/>
    </xf>
    <xf numFmtId="0" fontId="2" fillId="2" borderId="23" xfId="0" applyFont="1" applyFill="1" applyBorder="1" applyAlignment="1">
      <alignment horizontal="right"/>
    </xf>
    <xf numFmtId="0" fontId="1" fillId="2" borderId="27" xfId="0" applyFont="1" applyFill="1" applyBorder="1" applyAlignment="1">
      <alignment horizontal="right"/>
    </xf>
    <xf numFmtId="0" fontId="2" fillId="4" borderId="29" xfId="0" applyFont="1" applyFill="1" applyBorder="1" applyAlignment="1">
      <alignment horizontal="center" vertical="center"/>
    </xf>
    <xf numFmtId="0" fontId="2" fillId="0" borderId="0" xfId="0" applyFont="1"/>
    <xf numFmtId="0" fontId="2" fillId="4" borderId="30" xfId="0" applyFont="1" applyFill="1" applyBorder="1" applyAlignment="1">
      <alignment horizontal="center" vertical="center"/>
    </xf>
    <xf numFmtId="0" fontId="2" fillId="4" borderId="31" xfId="0" applyFont="1" applyFill="1" applyBorder="1" applyAlignment="1">
      <alignment horizontal="center" vertical="center"/>
    </xf>
    <xf numFmtId="49" fontId="2" fillId="2" borderId="25" xfId="0" applyNumberFormat="1" applyFont="1" applyFill="1" applyBorder="1" applyAlignment="1">
      <alignment horizontal="right"/>
    </xf>
    <xf numFmtId="165" fontId="5" fillId="3" borderId="12" xfId="0" applyNumberFormat="1" applyFont="1" applyFill="1" applyBorder="1"/>
    <xf numFmtId="0" fontId="2" fillId="0" borderId="0" xfId="0" applyFont="1" applyAlignment="1">
      <alignment vertical="center"/>
    </xf>
    <xf numFmtId="165" fontId="5" fillId="3" borderId="20" xfId="0" applyNumberFormat="1" applyFont="1" applyFill="1" applyBorder="1"/>
    <xf numFmtId="165" fontId="5" fillId="3" borderId="7" xfId="0" applyNumberFormat="1" applyFont="1" applyFill="1" applyBorder="1"/>
    <xf numFmtId="165" fontId="5" fillId="3" borderId="27" xfId="0" applyNumberFormat="1" applyFont="1" applyFill="1" applyBorder="1"/>
    <xf numFmtId="0" fontId="6" fillId="0" borderId="28" xfId="0" applyFont="1" applyBorder="1" applyAlignment="1">
      <alignment vertical="center" wrapText="1"/>
    </xf>
    <xf numFmtId="165" fontId="5" fillId="3" borderId="4" xfId="0" applyNumberFormat="1" applyFont="1" applyFill="1" applyBorder="1"/>
  </cellXfs>
  <cellStyles count="1">
    <cellStyle name="Normal" xfId="0" builtinId="0"/>
  </cellStyles>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a="http://schemas.openxmlformats.org/drawingml/2006/main" xmlns:xdr="http://schemas.openxmlformats.org/drawingml/2006/spreadsheetDrawing">
  <xdr:twoCellAnchor>
    <xdr:from>
      <xdr:col>8</xdr:col>
      <xdr:colOff>0</xdr:colOff>
      <xdr:row>1</xdr:row>
      <xdr:rowOff>0</xdr:rowOff>
    </xdr:from>
    <xdr:to>
      <xdr:col>13</xdr:col>
      <xdr:colOff>127000</xdr:colOff>
      <xdr:row>2</xdr:row>
      <xdr:rowOff>12700</xdr:rowOff>
    </xdr:to>
    <xdr:sp macro="" textlink="">
      <xdr:nvSpPr>
        <xdr:cNvPr id="2" name="Text Box 1"/>
        <xdr:cNvSpPr txBox="1"/>
      </xdr:nvSpPr>
      <xdr:spPr>
        <a:xfrm>
          <a:off x="4587097" y="164465"/>
          <a:ext cx="3267384" cy="177165"/>
        </a:xfrm>
        <a:prstGeom prst="rect">
          <a:avLst/>
        </a:prstGeom>
        <a:solidFill>
          <a:schemeClr val="lt1"/>
        </a:solidFill>
        <a:ln w="0">
          <a:solidFill>
            <a:srgbClr val="000000"/>
          </a:solidFill>
        </a:ln>
      </xdr:spPr>
      <xdr:txBody>
        <a:bodyPr rtlCol="0"/>
        <a:lstStyle/>
        <a:p>
          <a:pPr algn="l"/>
          <a:endParaRPr lang="en-US" sz="900">
            <a:latin typeface="Meiryo UI"/>
          </a:endParaRPr>
        </a:p>
      </xdr:txBody>
    </xdr:sp>
    <xdr:clientData/>
  </xdr:twoCellAnchor>
  <xdr:twoCellAnchor>
    <xdr:from>
      <xdr:col>8</xdr:col>
      <xdr:colOff>25400</xdr:colOff>
      <xdr:row>1</xdr:row>
      <xdr:rowOff>25400</xdr:rowOff>
    </xdr:from>
    <xdr:to>
      <xdr:col>9</xdr:col>
      <xdr:colOff>165100</xdr:colOff>
      <xdr:row>1</xdr:row>
      <xdr:rowOff>139065</xdr:rowOff>
    </xdr:to>
    <xdr:sp macro="" textlink="">
      <xdr:nvSpPr>
        <xdr:cNvPr id="3" name="Text Box 2"/>
        <xdr:cNvSpPr txBox="1"/>
      </xdr:nvSpPr>
      <xdr:spPr>
        <a:xfrm>
          <a:off x="4612497" y="189865"/>
          <a:ext cx="767777" cy="113665"/>
        </a:xfrm>
        <a:prstGeom prst="rect">
          <a:avLst/>
        </a:prstGeom>
        <a:solidFill>
          <a:schemeClr val="lt1"/>
        </a:solidFill>
      </xdr:spPr>
      <xdr:txBody>
        <a:bodyPr rtlCol="0" anchor="ctr"/>
        <a:lstStyle/>
        <a:p>
          <a:pPr algn="l"/>
          <a:r>
            <a:rPr lang="en-US" sz="800">
              <a:latin typeface="Meiryo UI"/>
            </a:rPr>
            <a:t>母数50未満</a:t>
          </a:r>
        </a:p>
      </xdr:txBody>
    </xdr:sp>
    <xdr:clientData/>
  </xdr:twoCellAnchor>
  <xdr:twoCellAnchor>
    <xdr:from>
      <xdr:col>9</xdr:col>
      <xdr:colOff>152400</xdr:colOff>
      <xdr:row>1</xdr:row>
      <xdr:rowOff>25400</xdr:rowOff>
    </xdr:from>
    <xdr:to>
      <xdr:col>12</xdr:col>
      <xdr:colOff>0</xdr:colOff>
      <xdr:row>1</xdr:row>
      <xdr:rowOff>139065</xdr:rowOff>
    </xdr:to>
    <xdr:sp macro="" textlink="">
      <xdr:nvSpPr>
        <xdr:cNvPr id="4" name="Text Box 3"/>
        <xdr:cNvSpPr txBox="1"/>
      </xdr:nvSpPr>
      <xdr:spPr>
        <a:xfrm>
          <a:off x="5367573" y="189865"/>
          <a:ext cx="1731830" cy="113665"/>
        </a:xfrm>
        <a:prstGeom prst="rect">
          <a:avLst/>
        </a:prstGeom>
        <a:solidFill>
          <a:srgbClr val="DCDCDC"/>
        </a:solidFill>
        <a:ln w="0">
          <a:solidFill>
            <a:srgbClr val="000000"/>
          </a:solidFill>
        </a:ln>
      </xdr:spPr>
      <xdr:txBody>
        <a:bodyPr rtlCol="0" anchor="ctr"/>
        <a:lstStyle/>
        <a:p>
          <a:pPr algn="ctr"/>
          <a:r>
            <a:rPr lang="en-US" sz="800">
              <a:solidFill>
                <a:srgbClr val="000000"/>
              </a:solidFill>
              <a:latin typeface="Meiryo UI"/>
            </a:rPr>
            <a:t>値</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ln>
        <a:ln w="12700" cap="flat" cmpd="sng" algn="ctr">
          <a:solidFill>
            <a:schemeClr val="phClr"/>
          </a:solidFill>
          <a:prstDash val="solid"/>
        </a:ln>
        <a:ln w="19050" cap="flat" cmpd="sng" algn="ctr">
          <a:solidFill>
            <a:schemeClr val="phClr"/>
          </a:solidFill>
          <a:prstDash val="solid"/>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&#65279;<?xml version="1.0" encoding="utf-8"?><Relationships xmlns="http://schemas.openxmlformats.org/package/2006/relationships"><Relationship Id="rId1" Type="http://schemas.openxmlformats.org/officeDocument/2006/relationships/drawing" Target="../drawings/drawing1.xml" /></Relationships>
</file>

<file path=xl/worksheets/sheet1.xml><?xml version="1.0" encoding="utf-8"?>
<worksheet xmlns:r="http://schemas.openxmlformats.org/officeDocument/2006/relationships" xmlns="http://schemas.openxmlformats.org/spreadsheetml/2006/main">
  <dimension ref="B1:L71"/>
  <sheetViews>
    <sheetView tabSelected="1" workbookViewId="0"/>
  </sheetViews>
  <sheetFormatPr defaultRowHeight="12.75"/>
  <cols>
    <col min="1" max="1" width="3.61328125" style="76" customWidth="1"/>
    <col min="2" max="2" width="5.61328125" style="76" customWidth="1"/>
    <col min="3" max="3" width="7.61328125" style="76" customWidth="1"/>
    <col min="4" max="4" width="26.61328125" style="76" customWidth="1"/>
    <col min="5" max="6" width="7.61328125" style="76" customWidth="1"/>
    <col min="7" max="7" width="26.61328125" style="76" customWidth="1"/>
    <col min="8" max="8" width="7.61328125" style="76" customWidth="1"/>
    <col min="9" max="9" width="10.61328125" style="76" customWidth="1"/>
    <col min="10" max="12" width="26.61328125" style="76" customWidth="1"/>
    <col min="13" max="16384" width="8.8984375" style="76"/>
  </cols>
  <sheetData>
    <row r="1">
      <c r="B1" s="81"/>
    </row>
    <row r="2">
      <c r="B2" s="76" t="s">
        <v>0</v>
      </c>
    </row>
    <row r="5">
      <c r="B5" s="56" t="s">
        <v>1</v>
      </c>
      <c r="C5" s="77" t="s">
        <v>2</v>
      </c>
      <c r="D5" s="75"/>
      <c r="E5" s="78"/>
      <c r="F5" s="77" t="s">
        <v>6</v>
      </c>
      <c r="G5" s="75"/>
      <c r="H5" s="78"/>
      <c r="I5" s="56" t="s">
        <v>7</v>
      </c>
      <c r="J5" s="56" t="s">
        <v>8</v>
      </c>
      <c r="K5" s="56" t="s">
        <v>9</v>
      </c>
      <c r="L5" s="56" t="s">
        <v>10</v>
      </c>
    </row>
    <row r="6">
      <c r="B6" s="56"/>
      <c r="C6" s="56" t="s">
        <v>3</v>
      </c>
      <c r="D6" s="56" t="s">
        <v>4</v>
      </c>
      <c r="E6" s="56" t="s">
        <v>5</v>
      </c>
      <c r="F6" s="56" t="s">
        <v>3</v>
      </c>
      <c r="G6" s="56" t="s">
        <v>4</v>
      </c>
      <c r="H6" s="56" t="s">
        <v>5</v>
      </c>
      <c r="I6" s="56"/>
      <c r="J6" s="56"/>
      <c r="K6" s="56"/>
      <c r="L6" s="56"/>
    </row>
    <row r="7">
      <c r="B7" s="59">
        <v>1</v>
      </c>
      <c r="C7" s="59" t="s">
        <v>19</v>
      </c>
      <c r="D7" s="59" t="s">
        <v>20</v>
      </c>
      <c r="E7" s="59" t="s">
        <v>21</v>
      </c>
      <c r="F7" s="59" t="s">
        <v>22</v>
      </c>
      <c r="G7" s="59" t="s">
        <v>20</v>
      </c>
      <c r="H7" s="59" t="s">
        <v>21</v>
      </c>
      <c r="I7" s="85" t="str">
        <f ca="1" xml:space="preserve"> HYPERLINK("#'NP(1)'!B7:K22", "NP(1)")</f>
        <v>NP(1)</v>
      </c>
      <c r="J7" s="59"/>
      <c r="K7" s="59"/>
      <c r="L7" s="59" t="s">
        <v>23</v>
      </c>
    </row>
    <row r="8">
      <c r="B8" s="59">
        <v>2</v>
      </c>
      <c r="C8" s="59" t="s">
        <v>29</v>
      </c>
      <c r="D8" s="59" t="s">
        <v>30</v>
      </c>
      <c r="E8" s="59" t="s">
        <v>21</v>
      </c>
      <c r="F8" s="59" t="s">
        <v>22</v>
      </c>
      <c r="G8" s="59" t="s">
        <v>20</v>
      </c>
      <c r="H8" s="59" t="s">
        <v>21</v>
      </c>
      <c r="I8" s="85" t="str">
        <f ca="1" xml:space="preserve"> HYPERLINK("#'NP(1)'!B24:K39", "NP(1)")</f>
        <v>NP(1)</v>
      </c>
      <c r="J8" s="59"/>
      <c r="K8" s="59"/>
      <c r="L8" s="59" t="s">
        <v>23</v>
      </c>
    </row>
    <row r="9">
      <c r="B9" s="59">
        <v>3</v>
      </c>
      <c r="C9" s="59" t="s">
        <v>42</v>
      </c>
      <c r="D9" s="59" t="s">
        <v>43</v>
      </c>
      <c r="E9" s="59" t="s">
        <v>21</v>
      </c>
      <c r="F9" s="59" t="s">
        <v>22</v>
      </c>
      <c r="G9" s="59" t="s">
        <v>20</v>
      </c>
      <c r="H9" s="59" t="s">
        <v>21</v>
      </c>
      <c r="I9" s="85" t="str">
        <f ca="1" xml:space="preserve"> HYPERLINK("#'NP(1)'!B41:P56", "NP(1)")</f>
        <v>NP(1)</v>
      </c>
      <c r="J9" s="59"/>
      <c r="K9" s="59"/>
      <c r="L9" s="59" t="s">
        <v>23</v>
      </c>
    </row>
    <row r="10">
      <c r="B10" s="59">
        <v>4</v>
      </c>
      <c r="C10" s="59" t="s">
        <v>63</v>
      </c>
      <c r="D10" s="59" t="s">
        <v>64</v>
      </c>
      <c r="E10" s="59" t="s">
        <v>21</v>
      </c>
      <c r="F10" s="59" t="s">
        <v>22</v>
      </c>
      <c r="G10" s="59" t="s">
        <v>20</v>
      </c>
      <c r="H10" s="59" t="s">
        <v>21</v>
      </c>
      <c r="I10" s="85" t="str">
        <f ca="1" xml:space="preserve"> HYPERLINK("#'NP(1)'!B58:Y73", "NP(1)")</f>
        <v>NP(1)</v>
      </c>
      <c r="J10" s="59"/>
      <c r="K10" s="59"/>
      <c r="L10" s="59" t="s">
        <v>23</v>
      </c>
    </row>
    <row r="11">
      <c r="B11" s="59">
        <v>5</v>
      </c>
      <c r="C11" s="59" t="s">
        <v>71</v>
      </c>
      <c r="D11" s="59" t="s">
        <v>72</v>
      </c>
      <c r="E11" s="59" t="s">
        <v>21</v>
      </c>
      <c r="F11" s="59" t="s">
        <v>22</v>
      </c>
      <c r="G11" s="59" t="s">
        <v>20</v>
      </c>
      <c r="H11" s="59" t="s">
        <v>21</v>
      </c>
      <c r="I11" s="85" t="str">
        <f ca="1" xml:space="preserve"> HYPERLINK("#'NP(1)'!B75:M90", "NP(1)")</f>
        <v>NP(1)</v>
      </c>
      <c r="J11" s="59"/>
      <c r="K11" s="59"/>
      <c r="L11" s="59" t="s">
        <v>23</v>
      </c>
    </row>
    <row r="12">
      <c r="B12" s="59">
        <v>6</v>
      </c>
      <c r="C12" s="59" t="s">
        <v>81</v>
      </c>
      <c r="D12" s="59" t="s">
        <v>82</v>
      </c>
      <c r="E12" s="59" t="s">
        <v>83</v>
      </c>
      <c r="F12" s="59" t="s">
        <v>22</v>
      </c>
      <c r="G12" s="59" t="s">
        <v>20</v>
      </c>
      <c r="H12" s="59" t="s">
        <v>21</v>
      </c>
      <c r="I12" s="85" t="str">
        <f ca="1" xml:space="preserve"> HYPERLINK("#'NP(1)'!B92:O107", "NP(1)")</f>
        <v>NP(1)</v>
      </c>
      <c r="J12" s="59"/>
      <c r="K12" s="59"/>
      <c r="L12" s="59" t="s">
        <v>23</v>
      </c>
    </row>
    <row r="13">
      <c r="B13" s="59">
        <v>7</v>
      </c>
      <c r="C13" s="59" t="s">
        <v>94</v>
      </c>
      <c r="D13" s="59" t="s">
        <v>95</v>
      </c>
      <c r="E13" s="59" t="s">
        <v>21</v>
      </c>
      <c r="F13" s="59" t="s">
        <v>22</v>
      </c>
      <c r="G13" s="59" t="s">
        <v>20</v>
      </c>
      <c r="H13" s="59" t="s">
        <v>21</v>
      </c>
      <c r="I13" s="85" t="str">
        <f ca="1" xml:space="preserve"> HYPERLINK("#'NP(1)'!B109:P124", "NP(1)")</f>
        <v>NP(1)</v>
      </c>
      <c r="J13" s="59" t="s">
        <v>96</v>
      </c>
      <c r="K13" s="59"/>
      <c r="L13" s="59" t="s">
        <v>23</v>
      </c>
    </row>
    <row r="14">
      <c r="B14" s="59">
        <v>8</v>
      </c>
      <c r="C14" s="59" t="s">
        <v>103</v>
      </c>
      <c r="D14" s="59" t="s">
        <v>104</v>
      </c>
      <c r="E14" s="59" t="s">
        <v>21</v>
      </c>
      <c r="F14" s="59" t="s">
        <v>22</v>
      </c>
      <c r="G14" s="59" t="s">
        <v>20</v>
      </c>
      <c r="H14" s="59" t="s">
        <v>21</v>
      </c>
      <c r="I14" s="85" t="str">
        <f ca="1" xml:space="preserve"> HYPERLINK("#'NP(1)'!B126:M141", "NP(1)")</f>
        <v>NP(1)</v>
      </c>
      <c r="J14" s="59"/>
      <c r="K14" s="59"/>
      <c r="L14" s="59" t="s">
        <v>23</v>
      </c>
    </row>
    <row r="15">
      <c r="B15" s="59">
        <v>9</v>
      </c>
      <c r="C15" s="59" t="s">
        <v>111</v>
      </c>
      <c r="D15" s="59" t="s">
        <v>112</v>
      </c>
      <c r="E15" s="59" t="s">
        <v>21</v>
      </c>
      <c r="F15" s="59" t="s">
        <v>22</v>
      </c>
      <c r="G15" s="59" t="s">
        <v>20</v>
      </c>
      <c r="H15" s="59" t="s">
        <v>21</v>
      </c>
      <c r="I15" s="85" t="str">
        <f ca="1" xml:space="preserve"> HYPERLINK("#'NP(1)'!B143:M158", "NP(1)")</f>
        <v>NP(1)</v>
      </c>
      <c r="J15" s="59"/>
      <c r="K15" s="59"/>
      <c r="L15" s="59" t="s">
        <v>23</v>
      </c>
    </row>
    <row r="16">
      <c r="B16" s="59">
        <v>10</v>
      </c>
      <c r="C16" s="59" t="s">
        <v>122</v>
      </c>
      <c r="D16" s="59" t="s">
        <v>123</v>
      </c>
      <c r="E16" s="59" t="s">
        <v>21</v>
      </c>
      <c r="F16" s="59" t="s">
        <v>22</v>
      </c>
      <c r="G16" s="59" t="s">
        <v>20</v>
      </c>
      <c r="H16" s="59" t="s">
        <v>21</v>
      </c>
      <c r="I16" s="85" t="str">
        <f ca="1" xml:space="preserve"> HYPERLINK("#'NP(1)'!B160:Q175", "NP(1)")</f>
        <v>NP(1)</v>
      </c>
      <c r="J16" s="59"/>
      <c r="K16" s="59"/>
      <c r="L16" s="59" t="s">
        <v>23</v>
      </c>
    </row>
    <row r="17">
      <c r="B17" s="59">
        <v>11</v>
      </c>
      <c r="C17" s="59" t="s">
        <v>133</v>
      </c>
      <c r="D17" s="59" t="s">
        <v>134</v>
      </c>
      <c r="E17" s="59" t="s">
        <v>83</v>
      </c>
      <c r="F17" s="59" t="s">
        <v>22</v>
      </c>
      <c r="G17" s="59" t="s">
        <v>20</v>
      </c>
      <c r="H17" s="59" t="s">
        <v>21</v>
      </c>
      <c r="I17" s="85" t="str">
        <f ca="1" xml:space="preserve"> HYPERLINK("#'NP(1)'!B177:Q192", "NP(1)")</f>
        <v>NP(1)</v>
      </c>
      <c r="J17" s="59"/>
      <c r="K17" s="59"/>
      <c r="L17" s="59" t="s">
        <v>23</v>
      </c>
    </row>
    <row r="18">
      <c r="B18" s="59">
        <v>12</v>
      </c>
      <c r="C18" s="59" t="s">
        <v>143</v>
      </c>
      <c r="D18" s="59" t="s">
        <v>144</v>
      </c>
      <c r="E18" s="59" t="s">
        <v>21</v>
      </c>
      <c r="F18" s="59" t="s">
        <v>22</v>
      </c>
      <c r="G18" s="59" t="s">
        <v>20</v>
      </c>
      <c r="H18" s="59" t="s">
        <v>21</v>
      </c>
      <c r="I18" s="85" t="str">
        <f ca="1" xml:space="preserve"> HYPERLINK("#'NP(1)'!B194:O209", "NP(1)")</f>
        <v>NP(1)</v>
      </c>
      <c r="J18" s="59"/>
      <c r="K18" s="59"/>
      <c r="L18" s="59" t="s">
        <v>23</v>
      </c>
    </row>
    <row r="19">
      <c r="B19" s="59">
        <v>13</v>
      </c>
      <c r="C19" s="59" t="s">
        <v>150</v>
      </c>
      <c r="D19" s="59" t="s">
        <v>151</v>
      </c>
      <c r="E19" s="59" t="s">
        <v>21</v>
      </c>
      <c r="F19" s="59" t="s">
        <v>22</v>
      </c>
      <c r="G19" s="59" t="s">
        <v>20</v>
      </c>
      <c r="H19" s="59" t="s">
        <v>21</v>
      </c>
      <c r="I19" s="85" t="str">
        <f ca="1" xml:space="preserve"> HYPERLINK("#'NP(1)'!B211:M226", "NP(1)")</f>
        <v>NP(1)</v>
      </c>
      <c r="J19" s="59"/>
      <c r="K19" s="59"/>
      <c r="L19" s="59" t="s">
        <v>23</v>
      </c>
    </row>
    <row r="20">
      <c r="B20" s="59">
        <v>14</v>
      </c>
      <c r="C20" s="59" t="s">
        <v>160</v>
      </c>
      <c r="D20" s="59" t="s">
        <v>161</v>
      </c>
      <c r="E20" s="59" t="s">
        <v>21</v>
      </c>
      <c r="F20" s="59" t="s">
        <v>22</v>
      </c>
      <c r="G20" s="59" t="s">
        <v>20</v>
      </c>
      <c r="H20" s="59" t="s">
        <v>21</v>
      </c>
      <c r="I20" s="85" t="str">
        <f ca="1" xml:space="preserve"> HYPERLINK("#'NP(1)'!B228:O243", "NP(1)")</f>
        <v>NP(1)</v>
      </c>
      <c r="J20" s="59"/>
      <c r="K20" s="59"/>
      <c r="L20" s="59" t="s">
        <v>23</v>
      </c>
    </row>
    <row r="21">
      <c r="B21" s="59">
        <v>15</v>
      </c>
      <c r="C21" s="59" t="s">
        <v>173</v>
      </c>
      <c r="D21" s="59" t="s">
        <v>174</v>
      </c>
      <c r="E21" s="59" t="s">
        <v>83</v>
      </c>
      <c r="F21" s="59" t="s">
        <v>22</v>
      </c>
      <c r="G21" s="59" t="s">
        <v>20</v>
      </c>
      <c r="H21" s="59" t="s">
        <v>21</v>
      </c>
      <c r="I21" s="85" t="str">
        <f ca="1" xml:space="preserve"> HYPERLINK("#'NP(1)'!B245:R260", "NP(1)")</f>
        <v>NP(1)</v>
      </c>
      <c r="J21" s="59"/>
      <c r="K21" s="59"/>
      <c r="L21" s="59" t="s">
        <v>23</v>
      </c>
    </row>
    <row r="22">
      <c r="B22" s="59">
        <v>16</v>
      </c>
      <c r="C22" s="59" t="s">
        <v>182</v>
      </c>
      <c r="D22" s="59" t="s">
        <v>183</v>
      </c>
      <c r="E22" s="59" t="s">
        <v>21</v>
      </c>
      <c r="F22" s="59" t="s">
        <v>22</v>
      </c>
      <c r="G22" s="59" t="s">
        <v>20</v>
      </c>
      <c r="H22" s="59" t="s">
        <v>21</v>
      </c>
      <c r="I22" s="85" t="str">
        <f ca="1" xml:space="preserve"> HYPERLINK("#'NP(1)'!B262:N277", "NP(1)")</f>
        <v>NP(1)</v>
      </c>
      <c r="J22" s="59"/>
      <c r="K22" s="59"/>
      <c r="L22" s="59" t="s">
        <v>23</v>
      </c>
    </row>
    <row r="23">
      <c r="B23" s="59">
        <v>17</v>
      </c>
      <c r="C23" s="59" t="s">
        <v>198</v>
      </c>
      <c r="D23" s="59" t="s">
        <v>199</v>
      </c>
      <c r="E23" s="59" t="s">
        <v>83</v>
      </c>
      <c r="F23" s="59" t="s">
        <v>22</v>
      </c>
      <c r="G23" s="59" t="s">
        <v>20</v>
      </c>
      <c r="H23" s="59" t="s">
        <v>21</v>
      </c>
      <c r="I23" s="85" t="str">
        <f ca="1" xml:space="preserve"> HYPERLINK("#'NP(1)'!B279:V294", "NP(1)")</f>
        <v>NP(1)</v>
      </c>
      <c r="J23" s="59"/>
      <c r="K23" s="59"/>
      <c r="L23" s="59" t="s">
        <v>23</v>
      </c>
    </row>
    <row r="24">
      <c r="B24" s="59">
        <v>18</v>
      </c>
      <c r="C24" s="59" t="s">
        <v>209</v>
      </c>
      <c r="D24" s="59" t="s">
        <v>210</v>
      </c>
      <c r="E24" s="59" t="s">
        <v>21</v>
      </c>
      <c r="F24" s="59" t="s">
        <v>22</v>
      </c>
      <c r="G24" s="59" t="s">
        <v>20</v>
      </c>
      <c r="H24" s="59" t="s">
        <v>21</v>
      </c>
      <c r="I24" s="85" t="str">
        <f ca="1" xml:space="preserve"> HYPERLINK("#'NP(1)'!B296:Q311", "NP(1)")</f>
        <v>NP(1)</v>
      </c>
      <c r="J24" s="59"/>
      <c r="K24" s="59"/>
      <c r="L24" s="59" t="s">
        <v>23</v>
      </c>
    </row>
    <row r="25">
      <c r="B25" s="59">
        <v>19</v>
      </c>
      <c r="C25" s="59" t="s">
        <v>224</v>
      </c>
      <c r="D25" s="59" t="s">
        <v>225</v>
      </c>
      <c r="E25" s="59" t="s">
        <v>83</v>
      </c>
      <c r="F25" s="59" t="s">
        <v>22</v>
      </c>
      <c r="G25" s="59" t="s">
        <v>20</v>
      </c>
      <c r="H25" s="59" t="s">
        <v>21</v>
      </c>
      <c r="I25" s="85" t="str">
        <f ca="1" xml:space="preserve"> HYPERLINK("#'NP(1)'!B313:T328", "NP(1)")</f>
        <v>NP(1)</v>
      </c>
      <c r="J25" s="59" t="s">
        <v>226</v>
      </c>
      <c r="K25" s="59"/>
      <c r="L25" s="59" t="s">
        <v>23</v>
      </c>
    </row>
    <row r="26">
      <c r="B26" s="59">
        <v>20</v>
      </c>
      <c r="C26" s="59" t="s">
        <v>235</v>
      </c>
      <c r="D26" s="59" t="s">
        <v>236</v>
      </c>
      <c r="E26" s="59" t="s">
        <v>83</v>
      </c>
      <c r="F26" s="59" t="s">
        <v>22</v>
      </c>
      <c r="G26" s="59" t="s">
        <v>20</v>
      </c>
      <c r="H26" s="59" t="s">
        <v>21</v>
      </c>
      <c r="I26" s="85" t="str">
        <f ca="1" xml:space="preserve"> HYPERLINK("#'NP(1)'!B330:Q345", "NP(1)")</f>
        <v>NP(1)</v>
      </c>
      <c r="J26" s="59"/>
      <c r="K26" s="59"/>
      <c r="L26" s="59" t="s">
        <v>23</v>
      </c>
    </row>
    <row r="27">
      <c r="B27" s="59">
        <v>21</v>
      </c>
      <c r="C27" s="59" t="s">
        <v>245</v>
      </c>
      <c r="D27" s="59" t="s">
        <v>246</v>
      </c>
      <c r="E27" s="59" t="s">
        <v>21</v>
      </c>
      <c r="F27" s="59" t="s">
        <v>22</v>
      </c>
      <c r="G27" s="59" t="s">
        <v>20</v>
      </c>
      <c r="H27" s="59" t="s">
        <v>21</v>
      </c>
      <c r="I27" s="85" t="str">
        <f ca="1" xml:space="preserve"> HYPERLINK("#'NP(1)'!B347:P362", "NP(1)")</f>
        <v>NP(1)</v>
      </c>
      <c r="J27" s="59"/>
      <c r="K27" s="59"/>
      <c r="L27" s="59" t="s">
        <v>23</v>
      </c>
    </row>
    <row r="28">
      <c r="B28" s="59">
        <v>22</v>
      </c>
      <c r="C28" s="59" t="s">
        <v>272</v>
      </c>
      <c r="D28" s="59" t="s">
        <v>273</v>
      </c>
      <c r="E28" s="59" t="s">
        <v>21</v>
      </c>
      <c r="F28" s="59" t="s">
        <v>22</v>
      </c>
      <c r="G28" s="59" t="s">
        <v>20</v>
      </c>
      <c r="H28" s="59" t="s">
        <v>21</v>
      </c>
      <c r="I28" s="85" t="str">
        <f ca="1" xml:space="preserve"> HYPERLINK("#'NP(1)'!B364:U379", "NP(1)")</f>
        <v>NP(1)</v>
      </c>
      <c r="J28" s="59"/>
      <c r="K28" s="59"/>
      <c r="L28" s="59" t="s">
        <v>23</v>
      </c>
    </row>
    <row r="29">
      <c r="B29" s="59">
        <v>23</v>
      </c>
      <c r="C29" s="59" t="s">
        <v>281</v>
      </c>
      <c r="D29" s="59" t="s">
        <v>282</v>
      </c>
      <c r="E29" s="59" t="s">
        <v>21</v>
      </c>
      <c r="F29" s="59" t="s">
        <v>22</v>
      </c>
      <c r="G29" s="59" t="s">
        <v>20</v>
      </c>
      <c r="H29" s="59" t="s">
        <v>21</v>
      </c>
      <c r="I29" s="85" t="str">
        <f ca="1" xml:space="preserve"> HYPERLINK("#'NP(1)'!B381:N396", "NP(1)")</f>
        <v>NP(1)</v>
      </c>
      <c r="J29" s="59"/>
      <c r="K29" s="59"/>
      <c r="L29" s="59" t="s">
        <v>23</v>
      </c>
    </row>
    <row r="30">
      <c r="B30" s="59">
        <v>24</v>
      </c>
      <c r="C30" s="59" t="s">
        <v>293</v>
      </c>
      <c r="D30" s="59" t="s">
        <v>294</v>
      </c>
      <c r="E30" s="59" t="s">
        <v>83</v>
      </c>
      <c r="F30" s="59" t="s">
        <v>22</v>
      </c>
      <c r="G30" s="59" t="s">
        <v>20</v>
      </c>
      <c r="H30" s="59" t="s">
        <v>21</v>
      </c>
      <c r="I30" s="85" t="str">
        <f ca="1" xml:space="preserve"> HYPERLINK("#'NP(1)'!B398:R413", "NP(1)")</f>
        <v>NP(1)</v>
      </c>
      <c r="J30" s="59"/>
      <c r="K30" s="59"/>
      <c r="L30" s="59" t="s">
        <v>23</v>
      </c>
    </row>
    <row r="31">
      <c r="B31" s="59">
        <v>25</v>
      </c>
      <c r="C31" s="59" t="s">
        <v>303</v>
      </c>
      <c r="D31" s="59" t="s">
        <v>304</v>
      </c>
      <c r="E31" s="59" t="s">
        <v>21</v>
      </c>
      <c r="F31" s="59" t="s">
        <v>22</v>
      </c>
      <c r="G31" s="59" t="s">
        <v>20</v>
      </c>
      <c r="H31" s="59" t="s">
        <v>21</v>
      </c>
      <c r="I31" s="85" t="str">
        <f ca="1" xml:space="preserve"> HYPERLINK("#'NP(1)'!B415:P430", "NP(1)")</f>
        <v>NP(1)</v>
      </c>
      <c r="J31" s="59"/>
      <c r="K31" s="59"/>
      <c r="L31" s="59" t="s">
        <v>23</v>
      </c>
    </row>
    <row r="32">
      <c r="B32" s="59">
        <v>26</v>
      </c>
      <c r="C32" s="59" t="s">
        <v>313</v>
      </c>
      <c r="D32" s="59" t="s">
        <v>314</v>
      </c>
      <c r="E32" s="59" t="s">
        <v>21</v>
      </c>
      <c r="F32" s="59" t="s">
        <v>22</v>
      </c>
      <c r="G32" s="59" t="s">
        <v>20</v>
      </c>
      <c r="H32" s="59" t="s">
        <v>21</v>
      </c>
      <c r="I32" s="85" t="str">
        <f ca="1" xml:space="preserve"> HYPERLINK("#'NP(1)'!B432:O447", "NP(1)")</f>
        <v>NP(1)</v>
      </c>
      <c r="J32" s="59"/>
      <c r="K32" s="59"/>
      <c r="L32" s="59" t="s">
        <v>23</v>
      </c>
    </row>
    <row r="33">
      <c r="B33" s="59">
        <v>27</v>
      </c>
      <c r="C33" s="59" t="s">
        <v>318</v>
      </c>
      <c r="D33" s="59" t="s">
        <v>319</v>
      </c>
      <c r="E33" s="59" t="s">
        <v>21</v>
      </c>
      <c r="F33" s="59" t="s">
        <v>22</v>
      </c>
      <c r="G33" s="59" t="s">
        <v>20</v>
      </c>
      <c r="H33" s="59" t="s">
        <v>21</v>
      </c>
      <c r="I33" s="85" t="str">
        <f ca="1" xml:space="preserve"> HYPERLINK("#'NP(1)'!B449:O464", "NP(1)")</f>
        <v>NP(1)</v>
      </c>
      <c r="J33" s="59"/>
      <c r="K33" s="59"/>
      <c r="L33" s="59" t="s">
        <v>23</v>
      </c>
    </row>
    <row r="34">
      <c r="B34" s="59">
        <v>28</v>
      </c>
      <c r="C34" s="59" t="s">
        <v>330</v>
      </c>
      <c r="D34" s="59" t="s">
        <v>331</v>
      </c>
      <c r="E34" s="59" t="s">
        <v>21</v>
      </c>
      <c r="F34" s="59" t="s">
        <v>22</v>
      </c>
      <c r="G34" s="59" t="s">
        <v>20</v>
      </c>
      <c r="H34" s="59" t="s">
        <v>21</v>
      </c>
      <c r="I34" s="85" t="str">
        <f ca="1" xml:space="preserve"> HYPERLINK("#'NP(1)'!B466:P481", "NP(1)")</f>
        <v>NP(1)</v>
      </c>
      <c r="J34" s="59" t="s">
        <v>332</v>
      </c>
      <c r="K34" s="59"/>
      <c r="L34" s="59" t="s">
        <v>23</v>
      </c>
    </row>
    <row r="35">
      <c r="B35" s="59">
        <v>29</v>
      </c>
      <c r="C35" s="59" t="s">
        <v>336</v>
      </c>
      <c r="D35" s="59" t="s">
        <v>337</v>
      </c>
      <c r="E35" s="59" t="s">
        <v>21</v>
      </c>
      <c r="F35" s="59" t="s">
        <v>22</v>
      </c>
      <c r="G35" s="59" t="s">
        <v>20</v>
      </c>
      <c r="H35" s="59" t="s">
        <v>21</v>
      </c>
      <c r="I35" s="85" t="str">
        <f ca="1" xml:space="preserve"> HYPERLINK("#'NP(1)'!B483:J498", "NP(1)")</f>
        <v>NP(1)</v>
      </c>
      <c r="J35" s="59"/>
      <c r="K35" s="59"/>
      <c r="L35" s="59" t="s">
        <v>23</v>
      </c>
    </row>
    <row r="36">
      <c r="B36" s="59">
        <v>30</v>
      </c>
      <c r="C36" s="59" t="s">
        <v>345</v>
      </c>
      <c r="D36" s="59" t="s">
        <v>346</v>
      </c>
      <c r="E36" s="59" t="s">
        <v>21</v>
      </c>
      <c r="F36" s="59" t="s">
        <v>22</v>
      </c>
      <c r="G36" s="59" t="s">
        <v>20</v>
      </c>
      <c r="H36" s="59" t="s">
        <v>21</v>
      </c>
      <c r="I36" s="85" t="str">
        <f ca="1" xml:space="preserve"> HYPERLINK("#'NP(1)'!B500:N515", "NP(1)")</f>
        <v>NP(1)</v>
      </c>
      <c r="J36" s="59" t="s">
        <v>347</v>
      </c>
      <c r="K36" s="59"/>
      <c r="L36" s="59" t="s">
        <v>23</v>
      </c>
    </row>
    <row r="37">
      <c r="B37" s="59">
        <v>31</v>
      </c>
      <c r="C37" s="59" t="s">
        <v>355</v>
      </c>
      <c r="D37" s="59" t="s">
        <v>356</v>
      </c>
      <c r="E37" s="59" t="s">
        <v>21</v>
      </c>
      <c r="F37" s="59" t="s">
        <v>22</v>
      </c>
      <c r="G37" s="59" t="s">
        <v>20</v>
      </c>
      <c r="H37" s="59" t="s">
        <v>21</v>
      </c>
      <c r="I37" s="85" t="str">
        <f ca="1" xml:space="preserve"> HYPERLINK("#'NP(1)'!B517:N532", "NP(1)")</f>
        <v>NP(1)</v>
      </c>
      <c r="J37" s="59" t="s">
        <v>357</v>
      </c>
      <c r="K37" s="59"/>
      <c r="L37" s="59" t="s">
        <v>23</v>
      </c>
    </row>
    <row r="38">
      <c r="B38" s="59">
        <v>32</v>
      </c>
      <c r="C38" s="59" t="s">
        <v>375</v>
      </c>
      <c r="D38" s="59" t="s">
        <v>376</v>
      </c>
      <c r="E38" s="59" t="s">
        <v>83</v>
      </c>
      <c r="F38" s="59" t="s">
        <v>22</v>
      </c>
      <c r="G38" s="59" t="s">
        <v>20</v>
      </c>
      <c r="H38" s="59" t="s">
        <v>21</v>
      </c>
      <c r="I38" s="85" t="str">
        <f ca="1" xml:space="preserve"> HYPERLINK("#'NP(1)'!B534:Y549", "NP(1)")</f>
        <v>NP(1)</v>
      </c>
      <c r="J38" s="59"/>
      <c r="K38" s="59"/>
      <c r="L38" s="59" t="s">
        <v>23</v>
      </c>
    </row>
    <row r="39">
      <c r="B39" s="59">
        <v>33</v>
      </c>
      <c r="C39" s="59" t="s">
        <v>384</v>
      </c>
      <c r="D39" s="59" t="s">
        <v>385</v>
      </c>
      <c r="E39" s="59" t="s">
        <v>21</v>
      </c>
      <c r="F39" s="59" t="s">
        <v>22</v>
      </c>
      <c r="G39" s="59" t="s">
        <v>20</v>
      </c>
      <c r="H39" s="59" t="s">
        <v>21</v>
      </c>
      <c r="I39" s="85" t="str">
        <f ca="1" xml:space="preserve"> HYPERLINK("#'NP(1)'!B551:N566", "NP(1)")</f>
        <v>NP(1)</v>
      </c>
      <c r="J39" s="59"/>
      <c r="K39" s="59"/>
      <c r="L39" s="59" t="s">
        <v>23</v>
      </c>
    </row>
    <row r="40">
      <c r="B40" s="59">
        <v>34</v>
      </c>
      <c r="C40" s="59" t="s">
        <v>395</v>
      </c>
      <c r="D40" s="59" t="s">
        <v>396</v>
      </c>
      <c r="E40" s="59" t="s">
        <v>21</v>
      </c>
      <c r="F40" s="59" t="s">
        <v>22</v>
      </c>
      <c r="G40" s="59" t="s">
        <v>20</v>
      </c>
      <c r="H40" s="59" t="s">
        <v>21</v>
      </c>
      <c r="I40" s="85" t="str">
        <f ca="1" xml:space="preserve"> HYPERLINK("#'NP(1)'!B568:Q583", "NP(1)")</f>
        <v>NP(1)</v>
      </c>
      <c r="J40" s="59"/>
      <c r="K40" s="59"/>
      <c r="L40" s="59" t="s">
        <v>23</v>
      </c>
    </row>
    <row r="41">
      <c r="B41" s="59">
        <v>35</v>
      </c>
      <c r="C41" s="59" t="s">
        <v>408</v>
      </c>
      <c r="D41" s="59" t="s">
        <v>409</v>
      </c>
      <c r="E41" s="59" t="s">
        <v>83</v>
      </c>
      <c r="F41" s="59" t="s">
        <v>22</v>
      </c>
      <c r="G41" s="59" t="s">
        <v>20</v>
      </c>
      <c r="H41" s="59" t="s">
        <v>21</v>
      </c>
      <c r="I41" s="85" t="str">
        <f ca="1" xml:space="preserve"> HYPERLINK("#'NP(1)'!B585:S600", "NP(1)")</f>
        <v>NP(1)</v>
      </c>
      <c r="J41" s="59"/>
      <c r="K41" s="59"/>
      <c r="L41" s="59" t="s">
        <v>23</v>
      </c>
    </row>
    <row r="42">
      <c r="B42" s="59">
        <v>36</v>
      </c>
      <c r="C42" s="59" t="s">
        <v>428</v>
      </c>
      <c r="D42" s="59" t="s">
        <v>429</v>
      </c>
      <c r="E42" s="59" t="s">
        <v>83</v>
      </c>
      <c r="F42" s="59" t="s">
        <v>22</v>
      </c>
      <c r="G42" s="59" t="s">
        <v>20</v>
      </c>
      <c r="H42" s="59" t="s">
        <v>21</v>
      </c>
      <c r="I42" s="85" t="str">
        <f ca="1" xml:space="preserve"> HYPERLINK("#'NP(1)'!B602:Z617", "NP(1)")</f>
        <v>NP(1)</v>
      </c>
      <c r="J42" s="59"/>
      <c r="K42" s="59"/>
      <c r="L42" s="59" t="s">
        <v>23</v>
      </c>
    </row>
    <row r="43">
      <c r="B43" s="59">
        <v>37</v>
      </c>
      <c r="C43" s="59" t="s">
        <v>434</v>
      </c>
      <c r="D43" s="59" t="s">
        <v>435</v>
      </c>
      <c r="E43" s="59" t="s">
        <v>21</v>
      </c>
      <c r="F43" s="59" t="s">
        <v>22</v>
      </c>
      <c r="G43" s="59" t="s">
        <v>20</v>
      </c>
      <c r="H43" s="59" t="s">
        <v>21</v>
      </c>
      <c r="I43" s="85" t="str">
        <f ca="1" xml:space="preserve"> HYPERLINK("#'NP(1)'!B619:M634", "NP(1)")</f>
        <v>NP(1)</v>
      </c>
      <c r="J43" s="59"/>
      <c r="K43" s="59"/>
      <c r="L43" s="59" t="s">
        <v>23</v>
      </c>
    </row>
    <row r="44">
      <c r="B44" s="59">
        <v>38</v>
      </c>
      <c r="C44" s="59" t="s">
        <v>444</v>
      </c>
      <c r="D44" s="59" t="s">
        <v>445</v>
      </c>
      <c r="E44" s="59" t="s">
        <v>83</v>
      </c>
      <c r="F44" s="59" t="s">
        <v>22</v>
      </c>
      <c r="G44" s="59" t="s">
        <v>20</v>
      </c>
      <c r="H44" s="59" t="s">
        <v>21</v>
      </c>
      <c r="I44" s="85" t="str">
        <f ca="1" xml:space="preserve"> HYPERLINK("#'NP(1)'!B636:P651", "NP(1)")</f>
        <v>NP(1)</v>
      </c>
      <c r="J44" s="59"/>
      <c r="K44" s="59"/>
      <c r="L44" s="59" t="s">
        <v>23</v>
      </c>
    </row>
    <row r="45">
      <c r="B45" s="59">
        <v>39</v>
      </c>
      <c r="C45" s="59" t="s">
        <v>456</v>
      </c>
      <c r="D45" s="59" t="s">
        <v>457</v>
      </c>
      <c r="E45" s="59" t="s">
        <v>83</v>
      </c>
      <c r="F45" s="59" t="s">
        <v>22</v>
      </c>
      <c r="G45" s="59" t="s">
        <v>20</v>
      </c>
      <c r="H45" s="59" t="s">
        <v>21</v>
      </c>
      <c r="I45" s="85" t="str">
        <f ca="1" xml:space="preserve"> HYPERLINK("#'NP(1)'!B653:R668", "NP(1)")</f>
        <v>NP(1)</v>
      </c>
      <c r="J45" s="59"/>
      <c r="K45" s="59"/>
      <c r="L45" s="59" t="s">
        <v>23</v>
      </c>
    </row>
    <row r="46">
      <c r="B46" s="59">
        <v>40</v>
      </c>
      <c r="C46" s="59" t="s">
        <v>463</v>
      </c>
      <c r="D46" s="59" t="s">
        <v>464</v>
      </c>
      <c r="E46" s="59" t="s">
        <v>21</v>
      </c>
      <c r="F46" s="59" t="s">
        <v>22</v>
      </c>
      <c r="G46" s="59" t="s">
        <v>20</v>
      </c>
      <c r="H46" s="59" t="s">
        <v>21</v>
      </c>
      <c r="I46" s="85" t="str">
        <f ca="1" xml:space="preserve"> HYPERLINK("#'NP(1)'!B670:L685", "NP(1)")</f>
        <v>NP(1)</v>
      </c>
      <c r="J46" s="59"/>
      <c r="K46" s="59"/>
      <c r="L46" s="59" t="s">
        <v>23</v>
      </c>
    </row>
    <row r="47">
      <c r="B47" s="59">
        <v>41</v>
      </c>
      <c r="C47" s="59" t="s">
        <v>470</v>
      </c>
      <c r="D47" s="59" t="s">
        <v>471</v>
      </c>
      <c r="E47" s="59" t="s">
        <v>21</v>
      </c>
      <c r="F47" s="59" t="s">
        <v>22</v>
      </c>
      <c r="G47" s="59" t="s">
        <v>20</v>
      </c>
      <c r="H47" s="59" t="s">
        <v>21</v>
      </c>
      <c r="I47" s="85" t="str">
        <f ca="1" xml:space="preserve"> HYPERLINK("#'NP(1)'!B687:M702", "NP(1)")</f>
        <v>NP(1)</v>
      </c>
      <c r="J47" s="59"/>
      <c r="K47" s="59"/>
      <c r="L47" s="59" t="s">
        <v>23</v>
      </c>
    </row>
    <row r="48">
      <c r="B48" s="59">
        <v>42</v>
      </c>
      <c r="C48" s="59" t="s">
        <v>487</v>
      </c>
      <c r="D48" s="59" t="s">
        <v>488</v>
      </c>
      <c r="E48" s="59" t="s">
        <v>83</v>
      </c>
      <c r="F48" s="59" t="s">
        <v>22</v>
      </c>
      <c r="G48" s="59" t="s">
        <v>20</v>
      </c>
      <c r="H48" s="59" t="s">
        <v>21</v>
      </c>
      <c r="I48" s="85" t="str">
        <f ca="1" xml:space="preserve"> HYPERLINK("#'NP(1)'!B704:W719", "NP(1)")</f>
        <v>NP(1)</v>
      </c>
      <c r="J48" s="59"/>
      <c r="K48" s="59"/>
      <c r="L48" s="59" t="s">
        <v>23</v>
      </c>
    </row>
    <row r="49">
      <c r="B49" s="59">
        <v>43</v>
      </c>
      <c r="C49" s="59" t="s">
        <v>503</v>
      </c>
      <c r="D49" s="59" t="s">
        <v>504</v>
      </c>
      <c r="E49" s="59" t="s">
        <v>83</v>
      </c>
      <c r="F49" s="59" t="s">
        <v>22</v>
      </c>
      <c r="G49" s="59" t="s">
        <v>20</v>
      </c>
      <c r="H49" s="59" t="s">
        <v>21</v>
      </c>
      <c r="I49" s="85" t="str">
        <f ca="1" xml:space="preserve"> HYPERLINK("#'NP(1)'!B721:U736", "NP(1)")</f>
        <v>NP(1)</v>
      </c>
      <c r="J49" s="59" t="s">
        <v>505</v>
      </c>
      <c r="K49" s="59"/>
      <c r="L49" s="59" t="s">
        <v>23</v>
      </c>
    </row>
    <row r="50">
      <c r="B50" s="59">
        <v>44</v>
      </c>
      <c r="C50" s="59" t="s">
        <v>518</v>
      </c>
      <c r="D50" s="59" t="s">
        <v>519</v>
      </c>
      <c r="E50" s="59" t="s">
        <v>83</v>
      </c>
      <c r="F50" s="59" t="s">
        <v>22</v>
      </c>
      <c r="G50" s="59" t="s">
        <v>20</v>
      </c>
      <c r="H50" s="59" t="s">
        <v>21</v>
      </c>
      <c r="I50" s="85" t="str">
        <f ca="1" xml:space="preserve"> HYPERLINK("#'NP(1)'!B738:T753", "NP(1)")</f>
        <v>NP(1)</v>
      </c>
      <c r="J50" s="59"/>
      <c r="K50" s="59"/>
      <c r="L50" s="59" t="s">
        <v>23</v>
      </c>
    </row>
    <row r="51">
      <c r="B51" s="59">
        <v>45</v>
      </c>
      <c r="C51" s="59" t="s">
        <v>523</v>
      </c>
      <c r="D51" s="59" t="s">
        <v>524</v>
      </c>
      <c r="E51" s="59" t="s">
        <v>83</v>
      </c>
      <c r="F51" s="59" t="s">
        <v>22</v>
      </c>
      <c r="G51" s="59" t="s">
        <v>20</v>
      </c>
      <c r="H51" s="59" t="s">
        <v>21</v>
      </c>
      <c r="I51" s="85" t="str">
        <f ca="1" xml:space="preserve"> HYPERLINK("#'NP(1)'!B755:T770", "NP(1)")</f>
        <v>NP(1)</v>
      </c>
      <c r="J51" s="59"/>
      <c r="K51" s="59"/>
      <c r="L51" s="59" t="s">
        <v>23</v>
      </c>
    </row>
    <row r="52">
      <c r="B52" s="59">
        <v>46</v>
      </c>
      <c r="C52" s="59" t="s">
        <v>537</v>
      </c>
      <c r="D52" s="59" t="s">
        <v>538</v>
      </c>
      <c r="E52" s="59" t="s">
        <v>83</v>
      </c>
      <c r="F52" s="59" t="s">
        <v>22</v>
      </c>
      <c r="G52" s="59" t="s">
        <v>20</v>
      </c>
      <c r="H52" s="59" t="s">
        <v>21</v>
      </c>
      <c r="I52" s="85" t="str">
        <f ca="1" xml:space="preserve"> HYPERLINK("#'NP(1)'!B772:S787", "NP(1)")</f>
        <v>NP(1)</v>
      </c>
      <c r="J52" s="59"/>
      <c r="K52" s="59"/>
      <c r="L52" s="59" t="s">
        <v>23</v>
      </c>
    </row>
    <row r="53">
      <c r="B53" s="59">
        <v>47</v>
      </c>
      <c r="C53" s="59" t="s">
        <v>548</v>
      </c>
      <c r="D53" s="59" t="s">
        <v>549</v>
      </c>
      <c r="E53" s="59" t="s">
        <v>83</v>
      </c>
      <c r="F53" s="59" t="s">
        <v>22</v>
      </c>
      <c r="G53" s="59" t="s">
        <v>20</v>
      </c>
      <c r="H53" s="59" t="s">
        <v>21</v>
      </c>
      <c r="I53" s="85" t="str">
        <f ca="1" xml:space="preserve"> HYPERLINK("#'NP(1)'!B789:P804", "NP(1)")</f>
        <v>NP(1)</v>
      </c>
      <c r="J53" s="59" t="s">
        <v>550</v>
      </c>
      <c r="K53" s="59"/>
      <c r="L53" s="59" t="s">
        <v>23</v>
      </c>
    </row>
    <row r="54">
      <c r="B54" s="59">
        <v>48</v>
      </c>
      <c r="C54" s="59" t="s">
        <v>559</v>
      </c>
      <c r="D54" s="59" t="s">
        <v>560</v>
      </c>
      <c r="E54" s="59" t="s">
        <v>21</v>
      </c>
      <c r="F54" s="59" t="s">
        <v>22</v>
      </c>
      <c r="G54" s="59" t="s">
        <v>20</v>
      </c>
      <c r="H54" s="59" t="s">
        <v>21</v>
      </c>
      <c r="I54" s="85" t="str">
        <f ca="1" xml:space="preserve"> HYPERLINK("#'NP(1)'!B806:O821", "NP(1)")</f>
        <v>NP(1)</v>
      </c>
      <c r="J54" s="59"/>
      <c r="K54" s="59"/>
      <c r="L54" s="59" t="s">
        <v>23</v>
      </c>
    </row>
    <row r="55">
      <c r="B55" s="59">
        <v>49</v>
      </c>
      <c r="C55" s="59" t="s">
        <v>577</v>
      </c>
      <c r="D55" s="59" t="s">
        <v>578</v>
      </c>
      <c r="E55" s="59" t="s">
        <v>83</v>
      </c>
      <c r="F55" s="59" t="s">
        <v>22</v>
      </c>
      <c r="G55" s="59" t="s">
        <v>20</v>
      </c>
      <c r="H55" s="59" t="s">
        <v>21</v>
      </c>
      <c r="I55" s="85" t="str">
        <f ca="1" xml:space="preserve"> HYPERLINK("#'NP(1)'!B823:Y838", "NP(1)")</f>
        <v>NP(1)</v>
      </c>
      <c r="J55" s="59"/>
      <c r="K55" s="59"/>
      <c r="L55" s="59" t="s">
        <v>23</v>
      </c>
    </row>
    <row r="56">
      <c r="B56" s="59">
        <v>50</v>
      </c>
      <c r="C56" s="59" t="s">
        <v>586</v>
      </c>
      <c r="D56" s="59" t="s">
        <v>587</v>
      </c>
      <c r="E56" s="59" t="s">
        <v>21</v>
      </c>
      <c r="F56" s="59" t="s">
        <v>22</v>
      </c>
      <c r="G56" s="59" t="s">
        <v>20</v>
      </c>
      <c r="H56" s="59" t="s">
        <v>21</v>
      </c>
      <c r="I56" s="85" t="str">
        <f ca="1" xml:space="preserve"> HYPERLINK("#'NP(1)'!B840:N855", "NP(1)")</f>
        <v>NP(1)</v>
      </c>
      <c r="J56" s="59"/>
      <c r="K56" s="59"/>
      <c r="L56" s="59" t="s">
        <v>23</v>
      </c>
    </row>
    <row r="57">
      <c r="B57" s="59">
        <v>51</v>
      </c>
      <c r="C57" s="59" t="s">
        <v>603</v>
      </c>
      <c r="D57" s="59" t="s">
        <v>604</v>
      </c>
      <c r="E57" s="59" t="s">
        <v>83</v>
      </c>
      <c r="F57" s="59" t="s">
        <v>22</v>
      </c>
      <c r="G57" s="59" t="s">
        <v>20</v>
      </c>
      <c r="H57" s="59" t="s">
        <v>21</v>
      </c>
      <c r="I57" s="85" t="str">
        <f ca="1" xml:space="preserve"> HYPERLINK("#'NP(1)'!B857:W872", "NP(1)")</f>
        <v>NP(1)</v>
      </c>
      <c r="J57" s="59"/>
      <c r="K57" s="59"/>
      <c r="L57" s="59" t="s">
        <v>23</v>
      </c>
    </row>
    <row r="58">
      <c r="B58" s="59">
        <v>52</v>
      </c>
      <c r="C58" s="59" t="s">
        <v>609</v>
      </c>
      <c r="D58" s="59" t="s">
        <v>610</v>
      </c>
      <c r="E58" s="59" t="s">
        <v>21</v>
      </c>
      <c r="F58" s="59" t="s">
        <v>22</v>
      </c>
      <c r="G58" s="59" t="s">
        <v>20</v>
      </c>
      <c r="H58" s="59" t="s">
        <v>21</v>
      </c>
      <c r="I58" s="85" t="str">
        <f ca="1" xml:space="preserve"> HYPERLINK("#'NP(1)'!B874:L889", "NP(1)")</f>
        <v>NP(1)</v>
      </c>
      <c r="J58" s="59"/>
      <c r="K58" s="59"/>
      <c r="L58" s="59" t="s">
        <v>23</v>
      </c>
    </row>
    <row r="59">
      <c r="B59" s="59">
        <v>53</v>
      </c>
      <c r="C59" s="59" t="s">
        <v>622</v>
      </c>
      <c r="D59" s="59" t="s">
        <v>623</v>
      </c>
      <c r="E59" s="59" t="s">
        <v>83</v>
      </c>
      <c r="F59" s="59" t="s">
        <v>22</v>
      </c>
      <c r="G59" s="59" t="s">
        <v>20</v>
      </c>
      <c r="H59" s="59" t="s">
        <v>21</v>
      </c>
      <c r="I59" s="85" t="str">
        <f ca="1" xml:space="preserve"> HYPERLINK("#'NP(1)'!B891:T906", "NP(1)")</f>
        <v>NP(1)</v>
      </c>
      <c r="J59" s="59"/>
      <c r="K59" s="59"/>
      <c r="L59" s="59" t="s">
        <v>23</v>
      </c>
    </row>
    <row r="60">
      <c r="B60" s="59">
        <v>54</v>
      </c>
      <c r="C60" s="59" t="s">
        <v>635</v>
      </c>
      <c r="D60" s="59" t="s">
        <v>636</v>
      </c>
      <c r="E60" s="59" t="s">
        <v>83</v>
      </c>
      <c r="F60" s="59" t="s">
        <v>22</v>
      </c>
      <c r="G60" s="59" t="s">
        <v>20</v>
      </c>
      <c r="H60" s="59" t="s">
        <v>21</v>
      </c>
      <c r="I60" s="85" t="str">
        <f ca="1" xml:space="preserve"> HYPERLINK("#'NP(1)'!B908:S923", "NP(1)")</f>
        <v>NP(1)</v>
      </c>
      <c r="J60" s="59"/>
      <c r="K60" s="59"/>
      <c r="L60" s="59" t="s">
        <v>23</v>
      </c>
    </row>
    <row r="61">
      <c r="B61" s="59">
        <v>55</v>
      </c>
      <c r="C61" s="59" t="s">
        <v>645</v>
      </c>
      <c r="D61" s="59" t="s">
        <v>646</v>
      </c>
      <c r="E61" s="59" t="s">
        <v>21</v>
      </c>
      <c r="F61" s="59" t="s">
        <v>22</v>
      </c>
      <c r="G61" s="59" t="s">
        <v>20</v>
      </c>
      <c r="H61" s="59" t="s">
        <v>21</v>
      </c>
      <c r="I61" s="85" t="str">
        <f ca="1" xml:space="preserve"> HYPERLINK("#'NP(1)'!B925:M940", "NP(1)")</f>
        <v>NP(1)</v>
      </c>
      <c r="J61" s="59" t="s">
        <v>647</v>
      </c>
      <c r="K61" s="59"/>
      <c r="L61" s="59" t="s">
        <v>23</v>
      </c>
    </row>
    <row r="62">
      <c r="B62" s="59">
        <v>56</v>
      </c>
      <c r="C62" s="59" t="s">
        <v>654</v>
      </c>
      <c r="D62" s="59" t="s">
        <v>655</v>
      </c>
      <c r="E62" s="59" t="s">
        <v>21</v>
      </c>
      <c r="F62" s="59" t="s">
        <v>22</v>
      </c>
      <c r="G62" s="59" t="s">
        <v>20</v>
      </c>
      <c r="H62" s="59" t="s">
        <v>21</v>
      </c>
      <c r="I62" s="85" t="str">
        <f ca="1" xml:space="preserve"> HYPERLINK("#'NP(1)'!B942:K957", "NP(1)")</f>
        <v>NP(1)</v>
      </c>
      <c r="J62" s="59" t="s">
        <v>656</v>
      </c>
      <c r="K62" s="59"/>
      <c r="L62" s="59" t="s">
        <v>23</v>
      </c>
    </row>
    <row r="63">
      <c r="B63" s="59">
        <v>57</v>
      </c>
      <c r="C63" s="59" t="s">
        <v>662</v>
      </c>
      <c r="D63" s="59" t="s">
        <v>663</v>
      </c>
      <c r="E63" s="59" t="s">
        <v>21</v>
      </c>
      <c r="F63" s="59" t="s">
        <v>22</v>
      </c>
      <c r="G63" s="59" t="s">
        <v>20</v>
      </c>
      <c r="H63" s="59" t="s">
        <v>21</v>
      </c>
      <c r="I63" s="85" t="str">
        <f ca="1" xml:space="preserve"> HYPERLINK("#'NP(1)'!B959:K974", "NP(1)")</f>
        <v>NP(1)</v>
      </c>
      <c r="J63" s="59" t="s">
        <v>664</v>
      </c>
      <c r="K63" s="59"/>
      <c r="L63" s="59" t="s">
        <v>23</v>
      </c>
    </row>
    <row r="64">
      <c r="B64" s="59">
        <v>58</v>
      </c>
      <c r="C64" s="59" t="s">
        <v>667</v>
      </c>
      <c r="D64" s="59" t="s">
        <v>668</v>
      </c>
      <c r="E64" s="59" t="s">
        <v>21</v>
      </c>
      <c r="F64" s="59" t="s">
        <v>22</v>
      </c>
      <c r="G64" s="59" t="s">
        <v>20</v>
      </c>
      <c r="H64" s="59" t="s">
        <v>21</v>
      </c>
      <c r="I64" s="85" t="str">
        <f ca="1" xml:space="preserve"> HYPERLINK("#'NP(1)'!B976:J991", "NP(1)")</f>
        <v>NP(1)</v>
      </c>
      <c r="J64" s="59" t="s">
        <v>669</v>
      </c>
      <c r="K64" s="59"/>
      <c r="L64" s="59" t="s">
        <v>23</v>
      </c>
    </row>
    <row r="65">
      <c r="B65" s="59">
        <v>59</v>
      </c>
      <c r="C65" s="59" t="s">
        <v>675</v>
      </c>
      <c r="D65" s="59" t="s">
        <v>676</v>
      </c>
      <c r="E65" s="59" t="s">
        <v>21</v>
      </c>
      <c r="F65" s="59" t="s">
        <v>22</v>
      </c>
      <c r="G65" s="59" t="s">
        <v>20</v>
      </c>
      <c r="H65" s="59" t="s">
        <v>21</v>
      </c>
      <c r="I65" s="85" t="str">
        <f ca="1" xml:space="preserve"> HYPERLINK("#'NP(1)'!B993:K1008", "NP(1)")</f>
        <v>NP(1)</v>
      </c>
      <c r="J65" s="59" t="s">
        <v>647</v>
      </c>
      <c r="K65" s="59"/>
      <c r="L65" s="59" t="s">
        <v>23</v>
      </c>
    </row>
    <row r="66">
      <c r="B66" s="59">
        <v>60</v>
      </c>
      <c r="C66" s="59" t="s">
        <v>682</v>
      </c>
      <c r="D66" s="59" t="s">
        <v>683</v>
      </c>
      <c r="E66" s="59" t="s">
        <v>21</v>
      </c>
      <c r="F66" s="59" t="s">
        <v>22</v>
      </c>
      <c r="G66" s="59" t="s">
        <v>20</v>
      </c>
      <c r="H66" s="59" t="s">
        <v>21</v>
      </c>
      <c r="I66" s="85" t="str">
        <f ca="1" xml:space="preserve"> HYPERLINK("#'NP(1)'!B1010:K1025", "NP(1)")</f>
        <v>NP(1)</v>
      </c>
      <c r="J66" s="59" t="s">
        <v>656</v>
      </c>
      <c r="K66" s="59"/>
      <c r="L66" s="59" t="s">
        <v>23</v>
      </c>
    </row>
    <row r="67">
      <c r="B67" s="59">
        <v>61</v>
      </c>
      <c r="C67" s="59" t="s">
        <v>687</v>
      </c>
      <c r="D67" s="59" t="s">
        <v>688</v>
      </c>
      <c r="E67" s="59" t="s">
        <v>21</v>
      </c>
      <c r="F67" s="59" t="s">
        <v>22</v>
      </c>
      <c r="G67" s="59" t="s">
        <v>20</v>
      </c>
      <c r="H67" s="59" t="s">
        <v>21</v>
      </c>
      <c r="I67" s="85" t="str">
        <f ca="1" xml:space="preserve"> HYPERLINK("#'NP(1)'!B1027:I1042", "NP(1)")</f>
        <v>NP(1)</v>
      </c>
      <c r="J67" s="59" t="s">
        <v>656</v>
      </c>
      <c r="K67" s="59"/>
      <c r="L67" s="59" t="s">
        <v>23</v>
      </c>
    </row>
    <row r="68">
      <c r="B68" s="59">
        <v>62</v>
      </c>
      <c r="C68" s="59" t="s">
        <v>690</v>
      </c>
      <c r="D68" s="59" t="s">
        <v>691</v>
      </c>
      <c r="E68" s="59" t="s">
        <v>21</v>
      </c>
      <c r="F68" s="59" t="s">
        <v>22</v>
      </c>
      <c r="G68" s="59" t="s">
        <v>20</v>
      </c>
      <c r="H68" s="59" t="s">
        <v>21</v>
      </c>
      <c r="I68" s="85" t="str">
        <f ca="1" xml:space="preserve"> HYPERLINK("#'NP(1)'!B1044:K1059", "NP(1)")</f>
        <v>NP(1)</v>
      </c>
      <c r="J68" s="59" t="s">
        <v>664</v>
      </c>
      <c r="K68" s="59"/>
      <c r="L68" s="59" t="s">
        <v>23</v>
      </c>
    </row>
    <row r="69">
      <c r="B69" s="59">
        <v>63</v>
      </c>
      <c r="C69" s="59" t="s">
        <v>695</v>
      </c>
      <c r="D69" s="59" t="s">
        <v>696</v>
      </c>
      <c r="E69" s="59" t="s">
        <v>21</v>
      </c>
      <c r="F69" s="59" t="s">
        <v>22</v>
      </c>
      <c r="G69" s="59" t="s">
        <v>20</v>
      </c>
      <c r="H69" s="59" t="s">
        <v>21</v>
      </c>
      <c r="I69" s="85" t="str">
        <f ca="1" xml:space="preserve"> HYPERLINK("#'NP(1)'!B1061:J1076", "NP(1)")</f>
        <v>NP(1)</v>
      </c>
      <c r="J69" s="59" t="s">
        <v>669</v>
      </c>
      <c r="K69" s="59"/>
      <c r="L69" s="59" t="s">
        <v>23</v>
      </c>
    </row>
    <row r="70">
      <c r="B70" s="59">
        <v>64</v>
      </c>
      <c r="C70" s="59" t="s">
        <v>700</v>
      </c>
      <c r="D70" s="59" t="s">
        <v>701</v>
      </c>
      <c r="E70" s="59" t="s">
        <v>21</v>
      </c>
      <c r="F70" s="59" t="s">
        <v>22</v>
      </c>
      <c r="G70" s="59" t="s">
        <v>20</v>
      </c>
      <c r="H70" s="59" t="s">
        <v>21</v>
      </c>
      <c r="I70" s="85" t="str">
        <f ca="1" xml:space="preserve"> HYPERLINK("#'NP(1)'!B1078:I1093", "NP(1)")</f>
        <v>NP(1)</v>
      </c>
      <c r="J70" s="59" t="s">
        <v>647</v>
      </c>
      <c r="K70" s="59"/>
      <c r="L70" s="59" t="s">
        <v>23</v>
      </c>
    </row>
    <row r="71">
      <c r="B71" s="59">
        <v>65</v>
      </c>
      <c r="C71" s="59" t="s">
        <v>704</v>
      </c>
      <c r="D71" s="59" t="s">
        <v>705</v>
      </c>
      <c r="E71" s="59" t="s">
        <v>21</v>
      </c>
      <c r="F71" s="59" t="s">
        <v>22</v>
      </c>
      <c r="G71" s="59" t="s">
        <v>20</v>
      </c>
      <c r="H71" s="59" t="s">
        <v>21</v>
      </c>
      <c r="I71" s="85" t="str">
        <f ca="1" xml:space="preserve"> HYPERLINK("#'NP(1)'!B1095:I1110", "NP(1)")</f>
        <v>NP(1)</v>
      </c>
      <c r="J71" s="59" t="s">
        <v>656</v>
      </c>
      <c r="K71" s="59"/>
      <c r="L71" s="59" t="s">
        <v>23</v>
      </c>
    </row>
  </sheetData>
  <mergeCells count="7">
    <mergeCell ref="B5:B6"/>
    <mergeCell ref="I5:I6"/>
    <mergeCell ref="J5:J6"/>
    <mergeCell ref="K5:K6"/>
    <mergeCell ref="L5:L6"/>
    <mergeCell ref="F5:H5"/>
    <mergeCell ref="C5:E5"/>
  </mergeCells>
  <pageMargins left="0.7" right="0.7" top="0.75" bottom="0.75" header="0.3" footer="0.3"/>
  <pageSetup paperSize="9" scale="63" pageOrder="overThenDown" orientation="landscape"/>
</worksheet>
</file>

<file path=xl/worksheets/sheet2.xml><?xml version="1.0" encoding="utf-8"?>
<worksheet xmlns:r="http://schemas.openxmlformats.org/officeDocument/2006/relationships" xmlns="http://schemas.openxmlformats.org/spreadsheetml/2006/main">
  <dimension ref="B7:Z1110"/>
  <sheetViews>
    <sheetView workbookViewId="0"/>
  </sheetViews>
  <sheetFormatPr defaultRowHeight="12.95"/>
  <cols>
    <col min="1" max="1" width="3.61328125" style="76" customWidth="1"/>
    <col min="2" max="2" width="4.61328125" style="76" customWidth="1"/>
    <col min="3" max="4" width="7.61328125" style="76" customWidth="1"/>
    <col min="5" max="5" width="16.61328125" style="76" customWidth="1"/>
    <col min="6" max="6" width="5.61328125" style="76" customWidth="1"/>
    <col min="7" max="26" width="8.61328125" style="76" customWidth="1"/>
    <col min="27" max="16384" width="8.8984375" style="76"/>
  </cols>
  <sheetData>
    <row r="7">
      <c r="B7" s="31" t="str">
        <f ca="1" xml:space="preserve"> HYPERLINK("#'目次'!B7", "[1]")</f>
        <v>[1]</v>
      </c>
      <c r="C7" s="19" t="s">
        <v>11</v>
      </c>
    </row>
    <row r="10">
      <c r="C10" s="19" t="s">
        <v>12</v>
      </c>
    </row>
    <row r="11">
      <c r="E11" s="27"/>
      <c r="F11" s="25"/>
      <c r="G11" s="34" t="s">
        <v>13</v>
      </c>
      <c r="H11" s="21" t="s">
        <v>14</v>
      </c>
      <c r="I11" s="4" t="s">
        <v>15</v>
      </c>
      <c r="J11" s="4" t="s">
        <v>16</v>
      </c>
      <c r="K11" s="33" t="s">
        <v>17</v>
      </c>
    </row>
    <row r="12">
      <c r="E12" s="24"/>
      <c r="F12" s="30"/>
      <c r="G12" s="26"/>
      <c r="H12" s="35"/>
      <c r="I12" s="5"/>
      <c r="J12" s="5"/>
      <c r="K12" s="20"/>
    </row>
    <row r="13">
      <c r="E13" s="22" t="s">
        <v>13</v>
      </c>
      <c r="F13" s="23"/>
      <c r="G13" s="28">
        <v>4751</v>
      </c>
      <c r="H13" s="3">
        <v>1524</v>
      </c>
      <c r="I13" s="3">
        <v>1104</v>
      </c>
      <c r="J13" s="3">
        <v>1030</v>
      </c>
      <c r="K13" s="36">
        <v>1093</v>
      </c>
    </row>
    <row r="14">
      <c r="E14" s="18"/>
      <c r="F14" s="29"/>
      <c r="G14" s="10">
        <v>100</v>
      </c>
      <c r="H14" s="1">
        <v>32.077457377393998</v>
      </c>
      <c r="I14" s="1">
        <v>23.23721321827</v>
      </c>
      <c r="J14" s="1">
        <v>21.679646390234002</v>
      </c>
      <c r="K14" s="11">
        <v>23.005683014102001</v>
      </c>
    </row>
    <row r="15">
      <c r="E15" s="9" t="s">
        <v>14</v>
      </c>
      <c r="F15" s="8"/>
      <c r="G15" s="38">
        <v>1524</v>
      </c>
      <c r="H15" s="37">
        <v>1524</v>
      </c>
      <c r="I15" s="6">
        <v>0</v>
      </c>
      <c r="J15" s="6">
        <v>0</v>
      </c>
      <c r="K15" s="40">
        <v>0</v>
      </c>
    </row>
    <row r="16">
      <c r="E16" s="13"/>
      <c r="F16" s="12"/>
      <c r="G16" s="10">
        <v>100</v>
      </c>
      <c r="H16" s="16">
        <v>100</v>
      </c>
      <c r="I16" s="42" t="s">
        <v>18</v>
      </c>
      <c r="J16" s="42" t="s">
        <v>18</v>
      </c>
      <c r="K16" s="54" t="s">
        <v>18</v>
      </c>
    </row>
    <row r="17">
      <c r="E17" s="9" t="s">
        <v>15</v>
      </c>
      <c r="F17" s="8"/>
      <c r="G17" s="14">
        <v>1104</v>
      </c>
      <c r="H17" s="15">
        <v>0</v>
      </c>
      <c r="I17" s="2">
        <v>1104</v>
      </c>
      <c r="J17" s="2">
        <v>0</v>
      </c>
      <c r="K17" s="17">
        <v>0</v>
      </c>
    </row>
    <row r="18">
      <c r="E18" s="13"/>
      <c r="F18" s="12"/>
      <c r="G18" s="10">
        <v>100</v>
      </c>
      <c r="H18" s="70" t="s">
        <v>18</v>
      </c>
      <c r="I18" s="1">
        <v>100</v>
      </c>
      <c r="J18" s="42" t="s">
        <v>18</v>
      </c>
      <c r="K18" s="54" t="s">
        <v>18</v>
      </c>
    </row>
    <row r="19">
      <c r="E19" s="9" t="s">
        <v>16</v>
      </c>
      <c r="F19" s="8"/>
      <c r="G19" s="14">
        <v>1030</v>
      </c>
      <c r="H19" s="15">
        <v>0</v>
      </c>
      <c r="I19" s="2">
        <v>0</v>
      </c>
      <c r="J19" s="2">
        <v>1030</v>
      </c>
      <c r="K19" s="17">
        <v>0</v>
      </c>
    </row>
    <row r="20">
      <c r="E20" s="13"/>
      <c r="F20" s="12"/>
      <c r="G20" s="10">
        <v>100</v>
      </c>
      <c r="H20" s="70" t="s">
        <v>18</v>
      </c>
      <c r="I20" s="42" t="s">
        <v>18</v>
      </c>
      <c r="J20" s="1">
        <v>100</v>
      </c>
      <c r="K20" s="54" t="s">
        <v>18</v>
      </c>
    </row>
    <row r="21">
      <c r="E21" s="9" t="s">
        <v>17</v>
      </c>
      <c r="F21" s="8"/>
      <c r="G21" s="14">
        <v>1093</v>
      </c>
      <c r="H21" s="15">
        <v>0</v>
      </c>
      <c r="I21" s="2">
        <v>0</v>
      </c>
      <c r="J21" s="2">
        <v>0</v>
      </c>
      <c r="K21" s="17">
        <v>1093</v>
      </c>
    </row>
    <row r="22">
      <c r="E22" s="18"/>
      <c r="F22" s="32"/>
      <c r="G22" s="39">
        <v>100</v>
      </c>
      <c r="H22" s="74" t="s">
        <v>18</v>
      </c>
      <c r="I22" s="52" t="s">
        <v>18</v>
      </c>
      <c r="J22" s="52" t="s">
        <v>18</v>
      </c>
      <c r="K22" s="44">
        <v>100</v>
      </c>
    </row>
    <row r="24">
      <c r="B24" s="31" t="str">
        <f ca="1" xml:space="preserve"> HYPERLINK("#'目次'!B8", "[2]")</f>
        <v>[2]</v>
      </c>
      <c r="C24" s="19" t="s">
        <v>24</v>
      </c>
    </row>
    <row r="27">
      <c r="C27" s="19" t="s">
        <v>12</v>
      </c>
    </row>
    <row r="28">
      <c r="E28" s="27"/>
      <c r="F28" s="25"/>
      <c r="G28" s="34" t="s">
        <v>13</v>
      </c>
      <c r="H28" s="21" t="s">
        <v>25</v>
      </c>
      <c r="I28" s="4" t="s">
        <v>26</v>
      </c>
      <c r="J28" s="4" t="s">
        <v>27</v>
      </c>
      <c r="K28" s="33" t="s">
        <v>28</v>
      </c>
    </row>
    <row r="29">
      <c r="E29" s="24"/>
      <c r="F29" s="30"/>
      <c r="G29" s="26"/>
      <c r="H29" s="35"/>
      <c r="I29" s="5"/>
      <c r="J29" s="5"/>
      <c r="K29" s="20"/>
    </row>
    <row r="30">
      <c r="E30" s="22" t="s">
        <v>13</v>
      </c>
      <c r="F30" s="23"/>
      <c r="G30" s="28">
        <v>4751</v>
      </c>
      <c r="H30" s="3">
        <v>2377</v>
      </c>
      <c r="I30" s="3">
        <v>2374</v>
      </c>
      <c r="J30" s="3">
        <v>0</v>
      </c>
      <c r="K30" s="36">
        <v>0</v>
      </c>
    </row>
    <row r="31">
      <c r="E31" s="18"/>
      <c r="F31" s="29"/>
      <c r="G31" s="10">
        <v>100</v>
      </c>
      <c r="H31" s="1">
        <v>50.031572300568001</v>
      </c>
      <c r="I31" s="1">
        <v>49.968427699431999</v>
      </c>
      <c r="J31" s="42" t="s">
        <v>18</v>
      </c>
      <c r="K31" s="54" t="s">
        <v>18</v>
      </c>
    </row>
    <row r="32">
      <c r="E32" s="9" t="s">
        <v>14</v>
      </c>
      <c r="F32" s="8"/>
      <c r="G32" s="38">
        <v>1524</v>
      </c>
      <c r="H32" s="37">
        <v>780</v>
      </c>
      <c r="I32" s="6">
        <v>744</v>
      </c>
      <c r="J32" s="6">
        <v>0</v>
      </c>
      <c r="K32" s="40">
        <v>0</v>
      </c>
    </row>
    <row r="33">
      <c r="E33" s="13"/>
      <c r="F33" s="12"/>
      <c r="G33" s="10">
        <v>100</v>
      </c>
      <c r="H33" s="16">
        <v>51.181102362205003</v>
      </c>
      <c r="I33" s="1">
        <v>48.818897637794997</v>
      </c>
      <c r="J33" s="42" t="s">
        <v>18</v>
      </c>
      <c r="K33" s="54" t="s">
        <v>18</v>
      </c>
    </row>
    <row r="34">
      <c r="E34" s="9" t="s">
        <v>15</v>
      </c>
      <c r="F34" s="8"/>
      <c r="G34" s="14">
        <v>1104</v>
      </c>
      <c r="H34" s="15">
        <v>543</v>
      </c>
      <c r="I34" s="2">
        <v>561</v>
      </c>
      <c r="J34" s="2">
        <v>0</v>
      </c>
      <c r="K34" s="17">
        <v>0</v>
      </c>
    </row>
    <row r="35">
      <c r="E35" s="13"/>
      <c r="F35" s="12"/>
      <c r="G35" s="10">
        <v>100</v>
      </c>
      <c r="H35" s="16">
        <v>49.184782608695997</v>
      </c>
      <c r="I35" s="1">
        <v>50.815217391304003</v>
      </c>
      <c r="J35" s="42" t="s">
        <v>18</v>
      </c>
      <c r="K35" s="54" t="s">
        <v>18</v>
      </c>
    </row>
    <row r="36">
      <c r="E36" s="9" t="s">
        <v>16</v>
      </c>
      <c r="F36" s="8"/>
      <c r="G36" s="14">
        <v>1030</v>
      </c>
      <c r="H36" s="15">
        <v>473</v>
      </c>
      <c r="I36" s="2">
        <v>557</v>
      </c>
      <c r="J36" s="2">
        <v>0</v>
      </c>
      <c r="K36" s="17">
        <v>0</v>
      </c>
    </row>
    <row r="37">
      <c r="E37" s="13"/>
      <c r="F37" s="12"/>
      <c r="G37" s="10">
        <v>100</v>
      </c>
      <c r="H37" s="16">
        <v>45.922330097086999</v>
      </c>
      <c r="I37" s="1">
        <v>54.077669902913001</v>
      </c>
      <c r="J37" s="42" t="s">
        <v>18</v>
      </c>
      <c r="K37" s="54" t="s">
        <v>18</v>
      </c>
    </row>
    <row r="38">
      <c r="E38" s="9" t="s">
        <v>17</v>
      </c>
      <c r="F38" s="8"/>
      <c r="G38" s="14">
        <v>1093</v>
      </c>
      <c r="H38" s="15">
        <v>581</v>
      </c>
      <c r="I38" s="2">
        <v>512</v>
      </c>
      <c r="J38" s="2">
        <v>0</v>
      </c>
      <c r="K38" s="17">
        <v>0</v>
      </c>
    </row>
    <row r="39">
      <c r="E39" s="18"/>
      <c r="F39" s="32"/>
      <c r="G39" s="39">
        <v>100</v>
      </c>
      <c r="H39" s="41">
        <v>53.156450137237002</v>
      </c>
      <c r="I39" s="7">
        <v>46.843549862762998</v>
      </c>
      <c r="J39" s="52" t="s">
        <v>18</v>
      </c>
      <c r="K39" s="58" t="s">
        <v>18</v>
      </c>
    </row>
    <row r="41">
      <c r="B41" s="31" t="str">
        <f ca="1" xml:space="preserve"> HYPERLINK("#'目次'!B9", "[3]")</f>
        <v>[3]</v>
      </c>
      <c r="C41" s="19" t="s">
        <v>31</v>
      </c>
    </row>
    <row r="44">
      <c r="C44" s="19" t="s">
        <v>12</v>
      </c>
    </row>
    <row r="45">
      <c r="E45" s="27"/>
      <c r="F45" s="25"/>
      <c r="G45" s="34" t="s">
        <v>13</v>
      </c>
      <c r="H45" s="21" t="s">
        <v>32</v>
      </c>
      <c r="I45" s="4" t="s">
        <v>33</v>
      </c>
      <c r="J45" s="4" t="s">
        <v>34</v>
      </c>
      <c r="K45" s="4" t="s">
        <v>35</v>
      </c>
      <c r="L45" s="4" t="s">
        <v>36</v>
      </c>
      <c r="M45" s="4" t="s">
        <v>37</v>
      </c>
      <c r="N45" s="4" t="s">
        <v>38</v>
      </c>
      <c r="O45" s="4" t="s">
        <v>39</v>
      </c>
      <c r="P45" s="33" t="s">
        <v>40</v>
      </c>
    </row>
    <row r="46">
      <c r="E46" s="24"/>
      <c r="F46" s="30"/>
      <c r="G46" s="26"/>
      <c r="H46" s="35"/>
      <c r="I46" s="5"/>
      <c r="J46" s="5"/>
      <c r="K46" s="5"/>
      <c r="L46" s="5"/>
      <c r="M46" s="5"/>
      <c r="N46" s="5"/>
      <c r="O46" s="5"/>
      <c r="P46" s="20"/>
    </row>
    <row r="47">
      <c r="E47" s="22" t="s">
        <v>13</v>
      </c>
      <c r="F47" s="23"/>
      <c r="G47" s="28">
        <v>4751</v>
      </c>
      <c r="H47" s="3">
        <v>920</v>
      </c>
      <c r="I47" s="3">
        <v>981</v>
      </c>
      <c r="J47" s="3">
        <v>950</v>
      </c>
      <c r="K47" s="3">
        <v>875</v>
      </c>
      <c r="L47" s="3">
        <v>644</v>
      </c>
      <c r="M47" s="3">
        <v>381</v>
      </c>
      <c r="N47" s="71" t="s">
        <v>18</v>
      </c>
      <c r="O47" s="71" t="s">
        <v>18</v>
      </c>
      <c r="P47" s="72" t="s">
        <v>18</v>
      </c>
    </row>
    <row r="48">
      <c r="E48" s="18"/>
      <c r="F48" s="29"/>
      <c r="G48" s="10">
        <v>100</v>
      </c>
      <c r="H48" s="1">
        <v>19.364344348557999</v>
      </c>
      <c r="I48" s="1">
        <v>20.648284571668999</v>
      </c>
      <c r="J48" s="1">
        <v>19.995790359924001</v>
      </c>
      <c r="K48" s="1">
        <v>18.417175331509</v>
      </c>
      <c r="L48" s="1">
        <v>13.555041043991</v>
      </c>
      <c r="M48" s="1">
        <v>8.0193643443490004</v>
      </c>
      <c r="N48" s="1">
        <v>72.534203325616005</v>
      </c>
      <c r="O48" s="1">
        <v>72</v>
      </c>
      <c r="P48" s="11">
        <v>65</v>
      </c>
    </row>
    <row r="49">
      <c r="E49" s="9" t="s">
        <v>14</v>
      </c>
      <c r="F49" s="8"/>
      <c r="G49" s="38">
        <v>1524</v>
      </c>
      <c r="H49" s="37">
        <v>257</v>
      </c>
      <c r="I49" s="6">
        <v>297</v>
      </c>
      <c r="J49" s="6">
        <v>316</v>
      </c>
      <c r="K49" s="6">
        <v>335</v>
      </c>
      <c r="L49" s="6">
        <v>179</v>
      </c>
      <c r="M49" s="6">
        <v>140</v>
      </c>
      <c r="N49" s="69" t="s">
        <v>18</v>
      </c>
      <c r="O49" s="69" t="s">
        <v>18</v>
      </c>
      <c r="P49" s="73" t="s">
        <v>18</v>
      </c>
    </row>
    <row r="50">
      <c r="E50" s="13"/>
      <c r="F50" s="12"/>
      <c r="G50" s="10">
        <v>100</v>
      </c>
      <c r="H50" s="16">
        <v>16.863517060366998</v>
      </c>
      <c r="I50" s="1">
        <v>19.488188976378002</v>
      </c>
      <c r="J50" s="1">
        <v>20.734908136483</v>
      </c>
      <c r="K50" s="1">
        <v>21.981627296588002</v>
      </c>
      <c r="L50" s="1">
        <v>11.745406824147</v>
      </c>
      <c r="M50" s="1">
        <v>9.1863517060369997</v>
      </c>
      <c r="N50" s="1">
        <v>73.192257217847995</v>
      </c>
      <c r="O50" s="1">
        <v>73</v>
      </c>
      <c r="P50" s="11">
        <v>76</v>
      </c>
    </row>
    <row r="51">
      <c r="E51" s="9" t="s">
        <v>15</v>
      </c>
      <c r="F51" s="8"/>
      <c r="G51" s="14">
        <v>1104</v>
      </c>
      <c r="H51" s="15">
        <v>261</v>
      </c>
      <c r="I51" s="2">
        <v>267</v>
      </c>
      <c r="J51" s="2">
        <v>261</v>
      </c>
      <c r="K51" s="2">
        <v>195</v>
      </c>
      <c r="L51" s="2">
        <v>86</v>
      </c>
      <c r="M51" s="2">
        <v>34</v>
      </c>
      <c r="N51" s="55" t="s">
        <v>18</v>
      </c>
      <c r="O51" s="55" t="s">
        <v>18</v>
      </c>
      <c r="P51" s="62" t="s">
        <v>18</v>
      </c>
    </row>
    <row r="52">
      <c r="E52" s="13"/>
      <c r="F52" s="12"/>
      <c r="G52" s="10">
        <v>100</v>
      </c>
      <c r="H52" s="16">
        <v>23.641304347826001</v>
      </c>
      <c r="I52" s="1">
        <v>24.184782608696</v>
      </c>
      <c r="J52" s="1">
        <v>23.641304347826001</v>
      </c>
      <c r="K52" s="1">
        <v>17.663043478260999</v>
      </c>
      <c r="L52" s="1">
        <v>7.7898550724640003</v>
      </c>
      <c r="M52" s="1">
        <v>3.0797101449280002</v>
      </c>
      <c r="N52" s="1">
        <v>70.517210144928001</v>
      </c>
      <c r="O52" s="1">
        <v>70</v>
      </c>
      <c r="P52" s="11">
        <v>63</v>
      </c>
    </row>
    <row r="53">
      <c r="E53" s="9" t="s">
        <v>16</v>
      </c>
      <c r="F53" s="8"/>
      <c r="G53" s="14">
        <v>1030</v>
      </c>
      <c r="H53" s="15">
        <v>264</v>
      </c>
      <c r="I53" s="2">
        <v>218</v>
      </c>
      <c r="J53" s="2">
        <v>179</v>
      </c>
      <c r="K53" s="2">
        <v>172</v>
      </c>
      <c r="L53" s="2">
        <v>116</v>
      </c>
      <c r="M53" s="2">
        <v>81</v>
      </c>
      <c r="N53" s="55" t="s">
        <v>18</v>
      </c>
      <c r="O53" s="55" t="s">
        <v>18</v>
      </c>
      <c r="P53" s="62" t="s">
        <v>18</v>
      </c>
    </row>
    <row r="54">
      <c r="E54" s="13"/>
      <c r="F54" s="12"/>
      <c r="G54" s="10">
        <v>100</v>
      </c>
      <c r="H54" s="16">
        <v>25.631067961165002</v>
      </c>
      <c r="I54" s="1">
        <v>21.165048543689</v>
      </c>
      <c r="J54" s="1">
        <v>17.378640776699001</v>
      </c>
      <c r="K54" s="1">
        <v>16.699029126214</v>
      </c>
      <c r="L54" s="1">
        <v>11.26213592233</v>
      </c>
      <c r="M54" s="1">
        <v>7.8640776699029997</v>
      </c>
      <c r="N54" s="1">
        <v>71.400970873785994</v>
      </c>
      <c r="O54" s="1">
        <v>70</v>
      </c>
      <c r="P54" s="11">
        <v>65</v>
      </c>
    </row>
    <row r="55">
      <c r="E55" s="9" t="s">
        <v>17</v>
      </c>
      <c r="F55" s="8"/>
      <c r="G55" s="14">
        <v>1093</v>
      </c>
      <c r="H55" s="15">
        <v>138</v>
      </c>
      <c r="I55" s="2">
        <v>199</v>
      </c>
      <c r="J55" s="2">
        <v>194</v>
      </c>
      <c r="K55" s="2">
        <v>173</v>
      </c>
      <c r="L55" s="2">
        <v>263</v>
      </c>
      <c r="M55" s="2">
        <v>126</v>
      </c>
      <c r="N55" s="55" t="s">
        <v>18</v>
      </c>
      <c r="O55" s="55" t="s">
        <v>18</v>
      </c>
      <c r="P55" s="62" t="s">
        <v>18</v>
      </c>
    </row>
    <row r="56">
      <c r="E56" s="18"/>
      <c r="F56" s="32"/>
      <c r="G56" s="39">
        <v>100</v>
      </c>
      <c r="H56" s="41">
        <v>12.625800548948</v>
      </c>
      <c r="I56" s="7">
        <v>18.206770356816001</v>
      </c>
      <c r="J56" s="7">
        <v>17.749313815188</v>
      </c>
      <c r="K56" s="7">
        <v>15.827996340347999</v>
      </c>
      <c r="L56" s="7">
        <v>24.062214089661001</v>
      </c>
      <c r="M56" s="7">
        <v>11.527904849039</v>
      </c>
      <c r="N56" s="7">
        <v>74.721866422689999</v>
      </c>
      <c r="O56" s="7">
        <v>75</v>
      </c>
      <c r="P56" s="58" t="s">
        <v>41</v>
      </c>
    </row>
    <row r="58">
      <c r="B58" s="31" t="str">
        <f ca="1" xml:space="preserve"> HYPERLINK("#'目次'!B10", "[4]")</f>
        <v>[4]</v>
      </c>
      <c r="C58" s="19" t="s">
        <v>44</v>
      </c>
    </row>
    <row r="61">
      <c r="C61" s="19" t="s">
        <v>12</v>
      </c>
    </row>
    <row r="62">
      <c r="E62" s="27"/>
      <c r="F62" s="25"/>
      <c r="G62" s="34" t="s">
        <v>13</v>
      </c>
      <c r="H62" s="21" t="s">
        <v>45</v>
      </c>
      <c r="I62" s="4" t="s">
        <v>46</v>
      </c>
      <c r="J62" s="4" t="s">
        <v>47</v>
      </c>
      <c r="K62" s="4" t="s">
        <v>48</v>
      </c>
      <c r="L62" s="4" t="s">
        <v>49</v>
      </c>
      <c r="M62" s="4" t="s">
        <v>50</v>
      </c>
      <c r="N62" s="4" t="s">
        <v>51</v>
      </c>
      <c r="O62" s="4" t="s">
        <v>52</v>
      </c>
      <c r="P62" s="4" t="s">
        <v>53</v>
      </c>
      <c r="Q62" s="4" t="s">
        <v>54</v>
      </c>
      <c r="R62" s="4" t="s">
        <v>55</v>
      </c>
      <c r="S62" s="4" t="s">
        <v>56</v>
      </c>
      <c r="T62" s="4" t="s">
        <v>57</v>
      </c>
      <c r="U62" s="4" t="s">
        <v>58</v>
      </c>
      <c r="V62" s="4" t="s">
        <v>59</v>
      </c>
      <c r="W62" s="4" t="s">
        <v>60</v>
      </c>
      <c r="X62" s="4" t="s">
        <v>61</v>
      </c>
      <c r="Y62" s="33" t="s">
        <v>62</v>
      </c>
    </row>
    <row r="63">
      <c r="E63" s="24"/>
      <c r="F63" s="30"/>
      <c r="G63" s="26"/>
      <c r="H63" s="35"/>
      <c r="I63" s="5"/>
      <c r="J63" s="5"/>
      <c r="K63" s="5"/>
      <c r="L63" s="5"/>
      <c r="M63" s="5"/>
      <c r="N63" s="5"/>
      <c r="O63" s="5"/>
      <c r="P63" s="5"/>
      <c r="Q63" s="5"/>
      <c r="R63" s="5"/>
      <c r="S63" s="5"/>
      <c r="T63" s="5"/>
      <c r="U63" s="5"/>
      <c r="V63" s="5"/>
      <c r="W63" s="5"/>
      <c r="X63" s="5"/>
      <c r="Y63" s="20"/>
    </row>
    <row r="64">
      <c r="E64" s="22" t="s">
        <v>13</v>
      </c>
      <c r="F64" s="23"/>
      <c r="G64" s="28">
        <v>4751</v>
      </c>
      <c r="H64" s="3">
        <v>459</v>
      </c>
      <c r="I64" s="3">
        <v>512</v>
      </c>
      <c r="J64" s="3">
        <v>464</v>
      </c>
      <c r="K64" s="3">
        <v>442</v>
      </c>
      <c r="L64" s="3">
        <v>325</v>
      </c>
      <c r="M64" s="3">
        <v>175</v>
      </c>
      <c r="N64" s="3">
        <v>461</v>
      </c>
      <c r="O64" s="3">
        <v>469</v>
      </c>
      <c r="P64" s="3">
        <v>486</v>
      </c>
      <c r="Q64" s="3">
        <v>433</v>
      </c>
      <c r="R64" s="3">
        <v>319</v>
      </c>
      <c r="S64" s="3">
        <v>206</v>
      </c>
      <c r="T64" s="3">
        <v>0</v>
      </c>
      <c r="U64" s="3">
        <v>0</v>
      </c>
      <c r="V64" s="3">
        <v>0</v>
      </c>
      <c r="W64" s="3">
        <v>0</v>
      </c>
      <c r="X64" s="3">
        <v>0</v>
      </c>
      <c r="Y64" s="36">
        <v>0</v>
      </c>
    </row>
    <row r="65">
      <c r="E65" s="18"/>
      <c r="F65" s="29"/>
      <c r="G65" s="10">
        <v>100</v>
      </c>
      <c r="H65" s="1">
        <v>9.6611239739000006</v>
      </c>
      <c r="I65" s="1">
        <v>10.77667859398</v>
      </c>
      <c r="J65" s="1">
        <v>9.7663649757949997</v>
      </c>
      <c r="K65" s="1">
        <v>9.3033045674589996</v>
      </c>
      <c r="L65" s="1">
        <v>6.8406651231320001</v>
      </c>
      <c r="M65" s="1">
        <v>3.6834350663020001</v>
      </c>
      <c r="N65" s="1">
        <v>9.7032203746580006</v>
      </c>
      <c r="O65" s="1">
        <v>9.8716059776890006</v>
      </c>
      <c r="P65" s="1">
        <v>10.22942538413</v>
      </c>
      <c r="Q65" s="1">
        <v>9.1138707640500005</v>
      </c>
      <c r="R65" s="1">
        <v>6.7143759208590001</v>
      </c>
      <c r="S65" s="1">
        <v>4.3359292780469998</v>
      </c>
      <c r="T65" s="42" t="s">
        <v>18</v>
      </c>
      <c r="U65" s="42" t="s">
        <v>18</v>
      </c>
      <c r="V65" s="42" t="s">
        <v>18</v>
      </c>
      <c r="W65" s="42" t="s">
        <v>18</v>
      </c>
      <c r="X65" s="42" t="s">
        <v>18</v>
      </c>
      <c r="Y65" s="54" t="s">
        <v>18</v>
      </c>
    </row>
    <row r="66">
      <c r="E66" s="9" t="s">
        <v>14</v>
      </c>
      <c r="F66" s="8"/>
      <c r="G66" s="38">
        <v>1524</v>
      </c>
      <c r="H66" s="37">
        <v>137</v>
      </c>
      <c r="I66" s="6">
        <v>157</v>
      </c>
      <c r="J66" s="6">
        <v>162</v>
      </c>
      <c r="K66" s="6">
        <v>175</v>
      </c>
      <c r="L66" s="6">
        <v>83</v>
      </c>
      <c r="M66" s="6">
        <v>66</v>
      </c>
      <c r="N66" s="6">
        <v>120</v>
      </c>
      <c r="O66" s="6">
        <v>140</v>
      </c>
      <c r="P66" s="6">
        <v>154</v>
      </c>
      <c r="Q66" s="6">
        <v>160</v>
      </c>
      <c r="R66" s="6">
        <v>96</v>
      </c>
      <c r="S66" s="6">
        <v>74</v>
      </c>
      <c r="T66" s="6">
        <v>0</v>
      </c>
      <c r="U66" s="6">
        <v>0</v>
      </c>
      <c r="V66" s="6">
        <v>0</v>
      </c>
      <c r="W66" s="6">
        <v>0</v>
      </c>
      <c r="X66" s="6">
        <v>0</v>
      </c>
      <c r="Y66" s="40">
        <v>0</v>
      </c>
    </row>
    <row r="67">
      <c r="E67" s="13"/>
      <c r="F67" s="12"/>
      <c r="G67" s="10">
        <v>100</v>
      </c>
      <c r="H67" s="16">
        <v>8.9895013123359995</v>
      </c>
      <c r="I67" s="1">
        <v>10.301837270341</v>
      </c>
      <c r="J67" s="1">
        <v>10.629921259843</v>
      </c>
      <c r="K67" s="1">
        <v>11.482939632546</v>
      </c>
      <c r="L67" s="1">
        <v>5.4461942257220004</v>
      </c>
      <c r="M67" s="1">
        <v>4.3307086614169998</v>
      </c>
      <c r="N67" s="1">
        <v>7.8740157480309998</v>
      </c>
      <c r="O67" s="1">
        <v>9.1863517060369997</v>
      </c>
      <c r="P67" s="1">
        <v>10.10498687664</v>
      </c>
      <c r="Q67" s="1">
        <v>10.498687664042</v>
      </c>
      <c r="R67" s="1">
        <v>6.299212598425</v>
      </c>
      <c r="S67" s="1">
        <v>4.8556430446189998</v>
      </c>
      <c r="T67" s="42" t="s">
        <v>18</v>
      </c>
      <c r="U67" s="42" t="s">
        <v>18</v>
      </c>
      <c r="V67" s="42" t="s">
        <v>18</v>
      </c>
      <c r="W67" s="42" t="s">
        <v>18</v>
      </c>
      <c r="X67" s="42" t="s">
        <v>18</v>
      </c>
      <c r="Y67" s="54" t="s">
        <v>18</v>
      </c>
    </row>
    <row r="68">
      <c r="E68" s="9" t="s">
        <v>15</v>
      </c>
      <c r="F68" s="8"/>
      <c r="G68" s="14">
        <v>1104</v>
      </c>
      <c r="H68" s="15">
        <v>120</v>
      </c>
      <c r="I68" s="2">
        <v>159</v>
      </c>
      <c r="J68" s="2">
        <v>113</v>
      </c>
      <c r="K68" s="2">
        <v>94</v>
      </c>
      <c r="L68" s="2">
        <v>41</v>
      </c>
      <c r="M68" s="2">
        <v>16</v>
      </c>
      <c r="N68" s="2">
        <v>141</v>
      </c>
      <c r="O68" s="2">
        <v>108</v>
      </c>
      <c r="P68" s="2">
        <v>148</v>
      </c>
      <c r="Q68" s="2">
        <v>101</v>
      </c>
      <c r="R68" s="2">
        <v>45</v>
      </c>
      <c r="S68" s="2">
        <v>18</v>
      </c>
      <c r="T68" s="2">
        <v>0</v>
      </c>
      <c r="U68" s="2">
        <v>0</v>
      </c>
      <c r="V68" s="2">
        <v>0</v>
      </c>
      <c r="W68" s="2">
        <v>0</v>
      </c>
      <c r="X68" s="2">
        <v>0</v>
      </c>
      <c r="Y68" s="17">
        <v>0</v>
      </c>
    </row>
    <row r="69">
      <c r="E69" s="13"/>
      <c r="F69" s="12"/>
      <c r="G69" s="10">
        <v>100</v>
      </c>
      <c r="H69" s="16">
        <v>10.869565217390999</v>
      </c>
      <c r="I69" s="1">
        <v>14.402173913043001</v>
      </c>
      <c r="J69" s="1">
        <v>10.235507246377001</v>
      </c>
      <c r="K69" s="1">
        <v>8.5144927536229993</v>
      </c>
      <c r="L69" s="1">
        <v>3.713768115942</v>
      </c>
      <c r="M69" s="1">
        <v>1.449275362319</v>
      </c>
      <c r="N69" s="1">
        <v>12.771739130435</v>
      </c>
      <c r="O69" s="1">
        <v>9.7826086956519998</v>
      </c>
      <c r="P69" s="1">
        <v>13.405797101449</v>
      </c>
      <c r="Q69" s="1">
        <v>9.1485507246379996</v>
      </c>
      <c r="R69" s="1">
        <v>4.0760869565220004</v>
      </c>
      <c r="S69" s="1">
        <v>1.630434782609</v>
      </c>
      <c r="T69" s="42" t="s">
        <v>18</v>
      </c>
      <c r="U69" s="42" t="s">
        <v>18</v>
      </c>
      <c r="V69" s="42" t="s">
        <v>18</v>
      </c>
      <c r="W69" s="42" t="s">
        <v>18</v>
      </c>
      <c r="X69" s="42" t="s">
        <v>18</v>
      </c>
      <c r="Y69" s="54" t="s">
        <v>18</v>
      </c>
    </row>
    <row r="70">
      <c r="E70" s="9" t="s">
        <v>16</v>
      </c>
      <c r="F70" s="8"/>
      <c r="G70" s="14">
        <v>1030</v>
      </c>
      <c r="H70" s="15">
        <v>133</v>
      </c>
      <c r="I70" s="2">
        <v>103</v>
      </c>
      <c r="J70" s="2">
        <v>84</v>
      </c>
      <c r="K70" s="2">
        <v>74</v>
      </c>
      <c r="L70" s="2">
        <v>50</v>
      </c>
      <c r="M70" s="2">
        <v>29</v>
      </c>
      <c r="N70" s="2">
        <v>131</v>
      </c>
      <c r="O70" s="2">
        <v>115</v>
      </c>
      <c r="P70" s="2">
        <v>95</v>
      </c>
      <c r="Q70" s="2">
        <v>98</v>
      </c>
      <c r="R70" s="2">
        <v>66</v>
      </c>
      <c r="S70" s="2">
        <v>52</v>
      </c>
      <c r="T70" s="2">
        <v>0</v>
      </c>
      <c r="U70" s="2">
        <v>0</v>
      </c>
      <c r="V70" s="2">
        <v>0</v>
      </c>
      <c r="W70" s="2">
        <v>0</v>
      </c>
      <c r="X70" s="2">
        <v>0</v>
      </c>
      <c r="Y70" s="17">
        <v>0</v>
      </c>
    </row>
    <row r="71">
      <c r="E71" s="13"/>
      <c r="F71" s="12"/>
      <c r="G71" s="10">
        <v>100</v>
      </c>
      <c r="H71" s="16">
        <v>12.912621359222999</v>
      </c>
      <c r="I71" s="1">
        <v>10</v>
      </c>
      <c r="J71" s="1">
        <v>8.1553398058249993</v>
      </c>
      <c r="K71" s="1">
        <v>7.184466019417</v>
      </c>
      <c r="L71" s="1">
        <v>4.8543689320389998</v>
      </c>
      <c r="M71" s="1">
        <v>2.815533980583</v>
      </c>
      <c r="N71" s="1">
        <v>12.718446601942</v>
      </c>
      <c r="O71" s="1">
        <v>11.165048543689</v>
      </c>
      <c r="P71" s="1">
        <v>9.2233009708739999</v>
      </c>
      <c r="Q71" s="1">
        <v>9.5145631067960004</v>
      </c>
      <c r="R71" s="1">
        <v>6.4077669902909999</v>
      </c>
      <c r="S71" s="1">
        <v>5.0485436893199998</v>
      </c>
      <c r="T71" s="42" t="s">
        <v>18</v>
      </c>
      <c r="U71" s="42" t="s">
        <v>18</v>
      </c>
      <c r="V71" s="42" t="s">
        <v>18</v>
      </c>
      <c r="W71" s="42" t="s">
        <v>18</v>
      </c>
      <c r="X71" s="42" t="s">
        <v>18</v>
      </c>
      <c r="Y71" s="54" t="s">
        <v>18</v>
      </c>
    </row>
    <row r="72">
      <c r="E72" s="9" t="s">
        <v>17</v>
      </c>
      <c r="F72" s="8"/>
      <c r="G72" s="14">
        <v>1093</v>
      </c>
      <c r="H72" s="15">
        <v>69</v>
      </c>
      <c r="I72" s="2">
        <v>93</v>
      </c>
      <c r="J72" s="2">
        <v>105</v>
      </c>
      <c r="K72" s="2">
        <v>99</v>
      </c>
      <c r="L72" s="2">
        <v>151</v>
      </c>
      <c r="M72" s="2">
        <v>64</v>
      </c>
      <c r="N72" s="2">
        <v>69</v>
      </c>
      <c r="O72" s="2">
        <v>106</v>
      </c>
      <c r="P72" s="2">
        <v>89</v>
      </c>
      <c r="Q72" s="2">
        <v>74</v>
      </c>
      <c r="R72" s="2">
        <v>112</v>
      </c>
      <c r="S72" s="2">
        <v>62</v>
      </c>
      <c r="T72" s="2">
        <v>0</v>
      </c>
      <c r="U72" s="2">
        <v>0</v>
      </c>
      <c r="V72" s="2">
        <v>0</v>
      </c>
      <c r="W72" s="2">
        <v>0</v>
      </c>
      <c r="X72" s="2">
        <v>0</v>
      </c>
      <c r="Y72" s="17">
        <v>0</v>
      </c>
    </row>
    <row r="73">
      <c r="E73" s="18"/>
      <c r="F73" s="32"/>
      <c r="G73" s="39">
        <v>100</v>
      </c>
      <c r="H73" s="41">
        <v>6.3129002744739999</v>
      </c>
      <c r="I73" s="7">
        <v>8.5086916742910006</v>
      </c>
      <c r="J73" s="7">
        <v>9.606587374199</v>
      </c>
      <c r="K73" s="7">
        <v>9.0576395242449994</v>
      </c>
      <c r="L73" s="7">
        <v>13.815187557182</v>
      </c>
      <c r="M73" s="7">
        <v>5.855443732845</v>
      </c>
      <c r="N73" s="7">
        <v>6.3129002744739999</v>
      </c>
      <c r="O73" s="7">
        <v>9.6980786825250007</v>
      </c>
      <c r="P73" s="7">
        <v>8.1427264409879996</v>
      </c>
      <c r="Q73" s="7">
        <v>6.7703568161019998</v>
      </c>
      <c r="R73" s="7">
        <v>10.247026532479</v>
      </c>
      <c r="S73" s="7">
        <v>5.6724611161940004</v>
      </c>
      <c r="T73" s="52" t="s">
        <v>18</v>
      </c>
      <c r="U73" s="52" t="s">
        <v>18</v>
      </c>
      <c r="V73" s="52" t="s">
        <v>18</v>
      </c>
      <c r="W73" s="52" t="s">
        <v>18</v>
      </c>
      <c r="X73" s="52" t="s">
        <v>18</v>
      </c>
      <c r="Y73" s="58" t="s">
        <v>18</v>
      </c>
    </row>
    <row r="75">
      <c r="B75" s="31" t="str">
        <f ca="1" xml:space="preserve"> HYPERLINK("#'目次'!B11", "[5]")</f>
        <v>[5]</v>
      </c>
      <c r="C75" s="19" t="s">
        <v>65</v>
      </c>
    </row>
    <row r="78">
      <c r="C78" s="19" t="s">
        <v>12</v>
      </c>
    </row>
    <row r="79">
      <c r="E79" s="27"/>
      <c r="F79" s="25"/>
      <c r="G79" s="34" t="s">
        <v>13</v>
      </c>
      <c r="H79" s="21" t="s">
        <v>66</v>
      </c>
      <c r="I79" s="4" t="s">
        <v>67</v>
      </c>
      <c r="J79" s="4" t="s">
        <v>68</v>
      </c>
      <c r="K79" s="4" t="s">
        <v>69</v>
      </c>
      <c r="L79" s="4" t="s">
        <v>28</v>
      </c>
      <c r="M79" s="33" t="s">
        <v>70</v>
      </c>
    </row>
    <row r="80">
      <c r="E80" s="24"/>
      <c r="F80" s="30"/>
      <c r="G80" s="26"/>
      <c r="H80" s="35"/>
      <c r="I80" s="5"/>
      <c r="J80" s="5"/>
      <c r="K80" s="5"/>
      <c r="L80" s="5"/>
      <c r="M80" s="20"/>
    </row>
    <row r="81">
      <c r="E81" s="22" t="s">
        <v>13</v>
      </c>
      <c r="F81" s="23"/>
      <c r="G81" s="28">
        <v>4751</v>
      </c>
      <c r="H81" s="3">
        <v>278</v>
      </c>
      <c r="I81" s="3">
        <v>2809</v>
      </c>
      <c r="J81" s="3">
        <v>747</v>
      </c>
      <c r="K81" s="3">
        <v>841</v>
      </c>
      <c r="L81" s="3">
        <v>76</v>
      </c>
      <c r="M81" s="36">
        <v>1866</v>
      </c>
    </row>
    <row r="82">
      <c r="E82" s="18"/>
      <c r="F82" s="29"/>
      <c r="G82" s="10">
        <v>100</v>
      </c>
      <c r="H82" s="1">
        <v>5.851399705325</v>
      </c>
      <c r="I82" s="1">
        <v>59.124394864239001</v>
      </c>
      <c r="J82" s="1">
        <v>15.723005683014</v>
      </c>
      <c r="K82" s="1">
        <v>17.701536518628</v>
      </c>
      <c r="L82" s="1">
        <v>1.599663228794</v>
      </c>
      <c r="M82" s="11">
        <v>39.275941906966999</v>
      </c>
    </row>
    <row r="83">
      <c r="E83" s="9" t="s">
        <v>14</v>
      </c>
      <c r="F83" s="8"/>
      <c r="G83" s="38">
        <v>1524</v>
      </c>
      <c r="H83" s="37">
        <v>75</v>
      </c>
      <c r="I83" s="6">
        <v>1042</v>
      </c>
      <c r="J83" s="6">
        <v>122</v>
      </c>
      <c r="K83" s="6">
        <v>251</v>
      </c>
      <c r="L83" s="6">
        <v>34</v>
      </c>
      <c r="M83" s="40">
        <v>448</v>
      </c>
    </row>
    <row r="84">
      <c r="E84" s="13"/>
      <c r="F84" s="12"/>
      <c r="G84" s="10">
        <v>100</v>
      </c>
      <c r="H84" s="16">
        <v>4.9212598425199996</v>
      </c>
      <c r="I84" s="1">
        <v>68.372703412072994</v>
      </c>
      <c r="J84" s="1">
        <v>8.0052493438320003</v>
      </c>
      <c r="K84" s="1">
        <v>16.469816272966</v>
      </c>
      <c r="L84" s="1">
        <v>2.2309711286090002</v>
      </c>
      <c r="M84" s="11">
        <v>29.396325459318</v>
      </c>
    </row>
    <row r="85">
      <c r="E85" s="9" t="s">
        <v>15</v>
      </c>
      <c r="F85" s="8"/>
      <c r="G85" s="14">
        <v>1104</v>
      </c>
      <c r="H85" s="15">
        <v>93</v>
      </c>
      <c r="I85" s="2">
        <v>623</v>
      </c>
      <c r="J85" s="2">
        <v>207</v>
      </c>
      <c r="K85" s="2">
        <v>178</v>
      </c>
      <c r="L85" s="2">
        <v>3</v>
      </c>
      <c r="M85" s="17">
        <v>478</v>
      </c>
    </row>
    <row r="86">
      <c r="E86" s="13"/>
      <c r="F86" s="12"/>
      <c r="G86" s="10">
        <v>100</v>
      </c>
      <c r="H86" s="16">
        <v>8.4239130434780005</v>
      </c>
      <c r="I86" s="1">
        <v>56.431159420290001</v>
      </c>
      <c r="J86" s="1">
        <v>18.75</v>
      </c>
      <c r="K86" s="1">
        <v>16.123188405796999</v>
      </c>
      <c r="L86" s="1">
        <v>0.27173913043499998</v>
      </c>
      <c r="M86" s="11">
        <v>43.297101449274997</v>
      </c>
    </row>
    <row r="87">
      <c r="E87" s="9" t="s">
        <v>16</v>
      </c>
      <c r="F87" s="8"/>
      <c r="G87" s="14">
        <v>1030</v>
      </c>
      <c r="H87" s="15">
        <v>62</v>
      </c>
      <c r="I87" s="2">
        <v>501</v>
      </c>
      <c r="J87" s="2">
        <v>206</v>
      </c>
      <c r="K87" s="2">
        <v>240</v>
      </c>
      <c r="L87" s="2">
        <v>21</v>
      </c>
      <c r="M87" s="17">
        <v>508</v>
      </c>
    </row>
    <row r="88">
      <c r="E88" s="13"/>
      <c r="F88" s="12"/>
      <c r="G88" s="10">
        <v>100</v>
      </c>
      <c r="H88" s="16">
        <v>6.0194174757279999</v>
      </c>
      <c r="I88" s="1">
        <v>48.640776699028997</v>
      </c>
      <c r="J88" s="1">
        <v>20</v>
      </c>
      <c r="K88" s="1">
        <v>23.300970873786</v>
      </c>
      <c r="L88" s="1">
        <v>2.0388349514559998</v>
      </c>
      <c r="M88" s="11">
        <v>49.320388349515</v>
      </c>
    </row>
    <row r="89">
      <c r="E89" s="9" t="s">
        <v>17</v>
      </c>
      <c r="F89" s="8"/>
      <c r="G89" s="14">
        <v>1093</v>
      </c>
      <c r="H89" s="15">
        <v>48</v>
      </c>
      <c r="I89" s="2">
        <v>643</v>
      </c>
      <c r="J89" s="2">
        <v>212</v>
      </c>
      <c r="K89" s="2">
        <v>172</v>
      </c>
      <c r="L89" s="2">
        <v>18</v>
      </c>
      <c r="M89" s="17">
        <v>432</v>
      </c>
    </row>
    <row r="90">
      <c r="E90" s="18"/>
      <c r="F90" s="32"/>
      <c r="G90" s="39">
        <v>100</v>
      </c>
      <c r="H90" s="41">
        <v>4.3915827996339996</v>
      </c>
      <c r="I90" s="7">
        <v>58.828911253431002</v>
      </c>
      <c r="J90" s="7">
        <v>19.396157365050001</v>
      </c>
      <c r="K90" s="7">
        <v>15.736505032022</v>
      </c>
      <c r="L90" s="7">
        <v>1.6468435498630001</v>
      </c>
      <c r="M90" s="44">
        <v>39.524245196705998</v>
      </c>
    </row>
    <row r="92">
      <c r="B92" s="31" t="str">
        <f ca="1" xml:space="preserve"> HYPERLINK("#'目次'!B12", "[6]")</f>
        <v>[6]</v>
      </c>
      <c r="C92" s="19" t="s">
        <v>73</v>
      </c>
    </row>
    <row r="95">
      <c r="C95" s="19" t="s">
        <v>12</v>
      </c>
    </row>
    <row r="96">
      <c r="E96" s="27"/>
      <c r="F96" s="25"/>
      <c r="G96" s="34" t="s">
        <v>13</v>
      </c>
      <c r="H96" s="21" t="s">
        <v>74</v>
      </c>
      <c r="I96" s="4" t="s">
        <v>75</v>
      </c>
      <c r="J96" s="4" t="s">
        <v>76</v>
      </c>
      <c r="K96" s="4" t="s">
        <v>77</v>
      </c>
      <c r="L96" s="4" t="s">
        <v>78</v>
      </c>
      <c r="M96" s="4" t="s">
        <v>79</v>
      </c>
      <c r="N96" s="4" t="s">
        <v>28</v>
      </c>
      <c r="O96" s="33" t="s">
        <v>80</v>
      </c>
    </row>
    <row r="97">
      <c r="E97" s="24"/>
      <c r="F97" s="30"/>
      <c r="G97" s="26"/>
      <c r="H97" s="35"/>
      <c r="I97" s="5"/>
      <c r="J97" s="5"/>
      <c r="K97" s="5"/>
      <c r="L97" s="5"/>
      <c r="M97" s="5"/>
      <c r="N97" s="5"/>
      <c r="O97" s="20"/>
    </row>
    <row r="98">
      <c r="E98" s="22" t="s">
        <v>13</v>
      </c>
      <c r="F98" s="23"/>
      <c r="G98" s="28">
        <v>4751</v>
      </c>
      <c r="H98" s="3">
        <v>1422</v>
      </c>
      <c r="I98" s="3">
        <v>2654</v>
      </c>
      <c r="J98" s="3">
        <v>87</v>
      </c>
      <c r="K98" s="3">
        <v>689</v>
      </c>
      <c r="L98" s="3">
        <v>153</v>
      </c>
      <c r="M98" s="3">
        <v>109</v>
      </c>
      <c r="N98" s="3">
        <v>259</v>
      </c>
      <c r="O98" s="36">
        <v>3070</v>
      </c>
    </row>
    <row r="99">
      <c r="E99" s="18"/>
      <c r="F99" s="29"/>
      <c r="G99" s="10">
        <v>100</v>
      </c>
      <c r="H99" s="1">
        <v>29.930540938749999</v>
      </c>
      <c r="I99" s="1">
        <v>55.861923805514998</v>
      </c>
      <c r="J99" s="1">
        <v>1.831193432961</v>
      </c>
      <c r="K99" s="1">
        <v>14.50221006104</v>
      </c>
      <c r="L99" s="1">
        <v>3.2203746579670001</v>
      </c>
      <c r="M99" s="1">
        <v>2.2942538412969999</v>
      </c>
      <c r="N99" s="1">
        <v>5.451483898127</v>
      </c>
      <c r="O99" s="11">
        <v>64.617975163124001</v>
      </c>
    </row>
    <row r="100">
      <c r="E100" s="9" t="s">
        <v>14</v>
      </c>
      <c r="F100" s="8"/>
      <c r="G100" s="38">
        <v>1524</v>
      </c>
      <c r="H100" s="37">
        <v>263</v>
      </c>
      <c r="I100" s="6">
        <v>906</v>
      </c>
      <c r="J100" s="6">
        <v>61</v>
      </c>
      <c r="K100" s="6">
        <v>450</v>
      </c>
      <c r="L100" s="6">
        <v>93</v>
      </c>
      <c r="M100" s="6">
        <v>41</v>
      </c>
      <c r="N100" s="6">
        <v>141</v>
      </c>
      <c r="O100" s="40">
        <v>1120</v>
      </c>
    </row>
    <row r="101">
      <c r="E101" s="13"/>
      <c r="F101" s="12"/>
      <c r="G101" s="10">
        <v>100</v>
      </c>
      <c r="H101" s="16">
        <v>17.257217847768999</v>
      </c>
      <c r="I101" s="1">
        <v>59.448818897637999</v>
      </c>
      <c r="J101" s="1">
        <v>4.0026246719160001</v>
      </c>
      <c r="K101" s="1">
        <v>29.527559055118001</v>
      </c>
      <c r="L101" s="1">
        <v>6.1023622047239998</v>
      </c>
      <c r="M101" s="1">
        <v>2.6902887139109999</v>
      </c>
      <c r="N101" s="1">
        <v>9.2519685039370003</v>
      </c>
      <c r="O101" s="11">
        <v>73.490813648293994</v>
      </c>
    </row>
    <row r="102">
      <c r="E102" s="9" t="s">
        <v>15</v>
      </c>
      <c r="F102" s="8"/>
      <c r="G102" s="14">
        <v>1104</v>
      </c>
      <c r="H102" s="15">
        <v>320</v>
      </c>
      <c r="I102" s="2">
        <v>604</v>
      </c>
      <c r="J102" s="2">
        <v>20</v>
      </c>
      <c r="K102" s="2">
        <v>162</v>
      </c>
      <c r="L102" s="2">
        <v>50</v>
      </c>
      <c r="M102" s="2">
        <v>53</v>
      </c>
      <c r="N102" s="2">
        <v>37</v>
      </c>
      <c r="O102" s="17">
        <v>747</v>
      </c>
    </row>
    <row r="103">
      <c r="E103" s="13"/>
      <c r="F103" s="12"/>
      <c r="G103" s="10">
        <v>100</v>
      </c>
      <c r="H103" s="16">
        <v>28.985507246377001</v>
      </c>
      <c r="I103" s="1">
        <v>54.710144927536</v>
      </c>
      <c r="J103" s="1">
        <v>1.811594202899</v>
      </c>
      <c r="K103" s="1">
        <v>14.673913043478001</v>
      </c>
      <c r="L103" s="1">
        <v>4.5289855072460004</v>
      </c>
      <c r="M103" s="1">
        <v>4.8007246376810002</v>
      </c>
      <c r="N103" s="1">
        <v>3.351449275362</v>
      </c>
      <c r="O103" s="11">
        <v>67.663043478261002</v>
      </c>
    </row>
    <row r="104">
      <c r="E104" s="9" t="s">
        <v>16</v>
      </c>
      <c r="F104" s="8"/>
      <c r="G104" s="14">
        <v>1030</v>
      </c>
      <c r="H104" s="15">
        <v>444</v>
      </c>
      <c r="I104" s="2">
        <v>492</v>
      </c>
      <c r="J104" s="2">
        <v>4</v>
      </c>
      <c r="K104" s="2">
        <v>55</v>
      </c>
      <c r="L104" s="2">
        <v>7</v>
      </c>
      <c r="M104" s="2">
        <v>8</v>
      </c>
      <c r="N104" s="2">
        <v>53</v>
      </c>
      <c r="O104" s="17">
        <v>533</v>
      </c>
    </row>
    <row r="105">
      <c r="E105" s="13"/>
      <c r="F105" s="12"/>
      <c r="G105" s="10">
        <v>100</v>
      </c>
      <c r="H105" s="16">
        <v>43.106796116505002</v>
      </c>
      <c r="I105" s="1">
        <v>47.766990291261997</v>
      </c>
      <c r="J105" s="1">
        <v>0.38834951456299999</v>
      </c>
      <c r="K105" s="1">
        <v>5.3398058252430003</v>
      </c>
      <c r="L105" s="1">
        <v>0.67961165048500005</v>
      </c>
      <c r="M105" s="1">
        <v>0.77669902912599997</v>
      </c>
      <c r="N105" s="1">
        <v>5.1456310679610002</v>
      </c>
      <c r="O105" s="11">
        <v>51.747572815533999</v>
      </c>
    </row>
    <row r="106">
      <c r="E106" s="9" t="s">
        <v>17</v>
      </c>
      <c r="F106" s="8"/>
      <c r="G106" s="14">
        <v>1093</v>
      </c>
      <c r="H106" s="15">
        <v>395</v>
      </c>
      <c r="I106" s="2">
        <v>652</v>
      </c>
      <c r="J106" s="2">
        <v>2</v>
      </c>
      <c r="K106" s="2">
        <v>22</v>
      </c>
      <c r="L106" s="2">
        <v>3</v>
      </c>
      <c r="M106" s="2">
        <v>7</v>
      </c>
      <c r="N106" s="2">
        <v>28</v>
      </c>
      <c r="O106" s="17">
        <v>670</v>
      </c>
    </row>
    <row r="107">
      <c r="E107" s="18"/>
      <c r="F107" s="32"/>
      <c r="G107" s="39">
        <v>100</v>
      </c>
      <c r="H107" s="41">
        <v>36.139066788655001</v>
      </c>
      <c r="I107" s="7">
        <v>59.652333028362001</v>
      </c>
      <c r="J107" s="7">
        <v>0.18298261665099999</v>
      </c>
      <c r="K107" s="7">
        <v>2.0128087831660002</v>
      </c>
      <c r="L107" s="7">
        <v>0.27447392497700002</v>
      </c>
      <c r="M107" s="7">
        <v>0.64043915827999998</v>
      </c>
      <c r="N107" s="7">
        <v>2.5617566331199999</v>
      </c>
      <c r="O107" s="44">
        <v>61.299176578225001</v>
      </c>
    </row>
    <row r="109">
      <c r="B109" s="31" t="str">
        <f ca="1" xml:space="preserve"> HYPERLINK("#'目次'!B13", "[7]")</f>
        <v>[7]</v>
      </c>
      <c r="C109" s="19" t="s">
        <v>84</v>
      </c>
    </row>
    <row r="110">
      <c r="C110" s="76" t="s">
        <v>85</v>
      </c>
    </row>
    <row r="112">
      <c r="C112" s="19" t="s">
        <v>12</v>
      </c>
    </row>
    <row r="113">
      <c r="E113" s="27"/>
      <c r="F113" s="25"/>
      <c r="G113" s="34" t="s">
        <v>13</v>
      </c>
      <c r="H113" s="21" t="s">
        <v>86</v>
      </c>
      <c r="I113" s="4" t="s">
        <v>87</v>
      </c>
      <c r="J113" s="4" t="s">
        <v>88</v>
      </c>
      <c r="K113" s="4" t="s">
        <v>89</v>
      </c>
      <c r="L113" s="4" t="s">
        <v>90</v>
      </c>
      <c r="M113" s="4" t="s">
        <v>91</v>
      </c>
      <c r="N113" s="4" t="s">
        <v>28</v>
      </c>
      <c r="O113" s="4" t="s">
        <v>92</v>
      </c>
      <c r="P113" s="33" t="s">
        <v>93</v>
      </c>
    </row>
    <row r="114">
      <c r="E114" s="24"/>
      <c r="F114" s="30"/>
      <c r="G114" s="26"/>
      <c r="H114" s="35"/>
      <c r="I114" s="5"/>
      <c r="J114" s="5"/>
      <c r="K114" s="5"/>
      <c r="L114" s="5"/>
      <c r="M114" s="5"/>
      <c r="N114" s="5"/>
      <c r="O114" s="5"/>
      <c r="P114" s="20"/>
    </row>
    <row r="115">
      <c r="E115" s="22" t="s">
        <v>13</v>
      </c>
      <c r="F115" s="23"/>
      <c r="G115" s="28">
        <v>3070</v>
      </c>
      <c r="H115" s="3">
        <v>2375</v>
      </c>
      <c r="I115" s="3">
        <v>360</v>
      </c>
      <c r="J115" s="3">
        <v>155</v>
      </c>
      <c r="K115" s="3">
        <v>66</v>
      </c>
      <c r="L115" s="3">
        <v>37</v>
      </c>
      <c r="M115" s="3">
        <v>33</v>
      </c>
      <c r="N115" s="3">
        <v>44</v>
      </c>
      <c r="O115" s="71" t="s">
        <v>18</v>
      </c>
      <c r="P115" s="72" t="s">
        <v>18</v>
      </c>
    </row>
    <row r="116">
      <c r="E116" s="18"/>
      <c r="F116" s="29"/>
      <c r="G116" s="10">
        <v>100</v>
      </c>
      <c r="H116" s="1">
        <v>77.361563517915002</v>
      </c>
      <c r="I116" s="1">
        <v>11.726384364821</v>
      </c>
      <c r="J116" s="1">
        <v>5.0488599348529997</v>
      </c>
      <c r="K116" s="1">
        <v>2.1498371335500002</v>
      </c>
      <c r="L116" s="1">
        <v>1.2052117263840001</v>
      </c>
      <c r="M116" s="1">
        <v>1.0749185667750001</v>
      </c>
      <c r="N116" s="1">
        <v>1.4332247557</v>
      </c>
      <c r="O116" s="1">
        <v>1.394910773298</v>
      </c>
      <c r="P116" s="11">
        <v>1</v>
      </c>
    </row>
    <row r="117">
      <c r="E117" s="9" t="s">
        <v>14</v>
      </c>
      <c r="F117" s="8"/>
      <c r="G117" s="38">
        <v>1120</v>
      </c>
      <c r="H117" s="37">
        <v>674</v>
      </c>
      <c r="I117" s="6">
        <v>236</v>
      </c>
      <c r="J117" s="6">
        <v>85</v>
      </c>
      <c r="K117" s="6">
        <v>45</v>
      </c>
      <c r="L117" s="6">
        <v>27</v>
      </c>
      <c r="M117" s="6">
        <v>22</v>
      </c>
      <c r="N117" s="6">
        <v>31</v>
      </c>
      <c r="O117" s="69" t="s">
        <v>18</v>
      </c>
      <c r="P117" s="73" t="s">
        <v>18</v>
      </c>
    </row>
    <row r="118">
      <c r="E118" s="13"/>
      <c r="F118" s="12"/>
      <c r="G118" s="10">
        <v>100</v>
      </c>
      <c r="H118" s="16">
        <v>60.178571428570997</v>
      </c>
      <c r="I118" s="1">
        <v>21.071428571428999</v>
      </c>
      <c r="J118" s="1">
        <v>7.5892857142860004</v>
      </c>
      <c r="K118" s="1">
        <v>4.0178571428570002</v>
      </c>
      <c r="L118" s="1">
        <v>2.410714285714</v>
      </c>
      <c r="M118" s="1">
        <v>1.964285714286</v>
      </c>
      <c r="N118" s="1">
        <v>2.7678571428569998</v>
      </c>
      <c r="O118" s="1">
        <v>1.703397612489</v>
      </c>
      <c r="P118" s="11">
        <v>1</v>
      </c>
    </row>
    <row r="119">
      <c r="E119" s="9" t="s">
        <v>15</v>
      </c>
      <c r="F119" s="8"/>
      <c r="G119" s="14">
        <v>747</v>
      </c>
      <c r="H119" s="15">
        <v>571</v>
      </c>
      <c r="I119" s="2">
        <v>88</v>
      </c>
      <c r="J119" s="2">
        <v>43</v>
      </c>
      <c r="K119" s="2">
        <v>16</v>
      </c>
      <c r="L119" s="2">
        <v>10</v>
      </c>
      <c r="M119" s="2">
        <v>10</v>
      </c>
      <c r="N119" s="2">
        <v>9</v>
      </c>
      <c r="O119" s="55" t="s">
        <v>18</v>
      </c>
      <c r="P119" s="62" t="s">
        <v>18</v>
      </c>
    </row>
    <row r="120">
      <c r="E120" s="13"/>
      <c r="F120" s="12"/>
      <c r="G120" s="10">
        <v>100</v>
      </c>
      <c r="H120" s="16">
        <v>76.439089692102002</v>
      </c>
      <c r="I120" s="1">
        <v>11.780455153948999</v>
      </c>
      <c r="J120" s="1">
        <v>5.7563587684069999</v>
      </c>
      <c r="K120" s="1">
        <v>2.1419009370820001</v>
      </c>
      <c r="L120" s="1">
        <v>1.338688085676</v>
      </c>
      <c r="M120" s="1">
        <v>1.338688085676</v>
      </c>
      <c r="N120" s="1">
        <v>1.204819277108</v>
      </c>
      <c r="O120" s="1">
        <v>1.432249322493</v>
      </c>
      <c r="P120" s="11">
        <v>1</v>
      </c>
    </row>
    <row r="121">
      <c r="E121" s="9" t="s">
        <v>16</v>
      </c>
      <c r="F121" s="8"/>
      <c r="G121" s="14">
        <v>533</v>
      </c>
      <c r="H121" s="15">
        <v>489</v>
      </c>
      <c r="I121" s="2">
        <v>19</v>
      </c>
      <c r="J121" s="2">
        <v>20</v>
      </c>
      <c r="K121" s="2">
        <v>4</v>
      </c>
      <c r="L121" s="2">
        <v>0</v>
      </c>
      <c r="M121" s="2">
        <v>1</v>
      </c>
      <c r="N121" s="2">
        <v>0</v>
      </c>
      <c r="O121" s="55" t="s">
        <v>18</v>
      </c>
      <c r="P121" s="62" t="s">
        <v>18</v>
      </c>
    </row>
    <row r="122">
      <c r="E122" s="13"/>
      <c r="F122" s="12"/>
      <c r="G122" s="10">
        <v>100</v>
      </c>
      <c r="H122" s="16">
        <v>91.744840525328001</v>
      </c>
      <c r="I122" s="1">
        <v>3.5647279549720001</v>
      </c>
      <c r="J122" s="1">
        <v>3.7523452157600001</v>
      </c>
      <c r="K122" s="1">
        <v>0.75046904315200003</v>
      </c>
      <c r="L122" s="42" t="s">
        <v>18</v>
      </c>
      <c r="M122" s="1">
        <v>0.18761726078800001</v>
      </c>
      <c r="N122" s="42" t="s">
        <v>18</v>
      </c>
      <c r="O122" s="1">
        <v>1.142589118199</v>
      </c>
      <c r="P122" s="11">
        <v>1</v>
      </c>
    </row>
    <row r="123">
      <c r="E123" s="9" t="s">
        <v>17</v>
      </c>
      <c r="F123" s="8"/>
      <c r="G123" s="14">
        <v>670</v>
      </c>
      <c r="H123" s="15">
        <v>641</v>
      </c>
      <c r="I123" s="2">
        <v>17</v>
      </c>
      <c r="J123" s="2">
        <v>7</v>
      </c>
      <c r="K123" s="2">
        <v>1</v>
      </c>
      <c r="L123" s="2">
        <v>0</v>
      </c>
      <c r="M123" s="2">
        <v>0</v>
      </c>
      <c r="N123" s="2">
        <v>4</v>
      </c>
      <c r="O123" s="55" t="s">
        <v>18</v>
      </c>
      <c r="P123" s="62" t="s">
        <v>18</v>
      </c>
    </row>
    <row r="124">
      <c r="E124" s="18"/>
      <c r="F124" s="32"/>
      <c r="G124" s="39">
        <v>100</v>
      </c>
      <c r="H124" s="41">
        <v>95.671641791045005</v>
      </c>
      <c r="I124" s="7">
        <v>2.5373134328360001</v>
      </c>
      <c r="J124" s="7">
        <v>1.0447761194030001</v>
      </c>
      <c r="K124" s="7">
        <v>0.14925373134299999</v>
      </c>
      <c r="L124" s="52" t="s">
        <v>18</v>
      </c>
      <c r="M124" s="52" t="s">
        <v>18</v>
      </c>
      <c r="N124" s="7">
        <v>0.59701492537300005</v>
      </c>
      <c r="O124" s="7">
        <v>1.0510510510510001</v>
      </c>
      <c r="P124" s="44">
        <v>1</v>
      </c>
    </row>
    <row r="126">
      <c r="B126" s="31" t="str">
        <f ca="1" xml:space="preserve"> HYPERLINK("#'目次'!B14", "[8]")</f>
        <v>[8]</v>
      </c>
      <c r="C126" s="19" t="s">
        <v>97</v>
      </c>
    </row>
    <row r="129">
      <c r="C129" s="19" t="s">
        <v>12</v>
      </c>
    </row>
    <row r="130">
      <c r="E130" s="27"/>
      <c r="F130" s="25"/>
      <c r="G130" s="34" t="s">
        <v>13</v>
      </c>
      <c r="H130" s="21" t="s">
        <v>98</v>
      </c>
      <c r="I130" s="4" t="s">
        <v>99</v>
      </c>
      <c r="J130" s="4" t="s">
        <v>100</v>
      </c>
      <c r="K130" s="4" t="s">
        <v>101</v>
      </c>
      <c r="L130" s="4" t="s">
        <v>28</v>
      </c>
      <c r="M130" s="33" t="s">
        <v>102</v>
      </c>
    </row>
    <row r="131">
      <c r="E131" s="24"/>
      <c r="F131" s="30"/>
      <c r="G131" s="26"/>
      <c r="H131" s="35"/>
      <c r="I131" s="5"/>
      <c r="J131" s="5"/>
      <c r="K131" s="5"/>
      <c r="L131" s="5"/>
      <c r="M131" s="20"/>
    </row>
    <row r="132">
      <c r="E132" s="22" t="s">
        <v>13</v>
      </c>
      <c r="F132" s="23"/>
      <c r="G132" s="28">
        <v>4751</v>
      </c>
      <c r="H132" s="3">
        <v>226</v>
      </c>
      <c r="I132" s="3">
        <v>3194</v>
      </c>
      <c r="J132" s="3">
        <v>460</v>
      </c>
      <c r="K132" s="3">
        <v>657</v>
      </c>
      <c r="L132" s="3">
        <v>214</v>
      </c>
      <c r="M132" s="36">
        <v>3880</v>
      </c>
    </row>
    <row r="133">
      <c r="E133" s="18"/>
      <c r="F133" s="29"/>
      <c r="G133" s="10">
        <v>100</v>
      </c>
      <c r="H133" s="1">
        <v>4.7568932856239998</v>
      </c>
      <c r="I133" s="1">
        <v>67.227952010102996</v>
      </c>
      <c r="J133" s="1">
        <v>9.6821721742789997</v>
      </c>
      <c r="K133" s="1">
        <v>13.828667648915999</v>
      </c>
      <c r="L133" s="1">
        <v>4.5043148810779998</v>
      </c>
      <c r="M133" s="11">
        <v>81.667017470006002</v>
      </c>
    </row>
    <row r="134">
      <c r="E134" s="9" t="s">
        <v>14</v>
      </c>
      <c r="F134" s="8"/>
      <c r="G134" s="38">
        <v>1524</v>
      </c>
      <c r="H134" s="37">
        <v>158</v>
      </c>
      <c r="I134" s="6">
        <v>789</v>
      </c>
      <c r="J134" s="6">
        <v>289</v>
      </c>
      <c r="K134" s="6">
        <v>154</v>
      </c>
      <c r="L134" s="6">
        <v>134</v>
      </c>
      <c r="M134" s="40">
        <v>1236</v>
      </c>
    </row>
    <row r="135">
      <c r="E135" s="13"/>
      <c r="F135" s="12"/>
      <c r="G135" s="10">
        <v>100</v>
      </c>
      <c r="H135" s="16">
        <v>10.367454068241001</v>
      </c>
      <c r="I135" s="1">
        <v>51.771653543307004</v>
      </c>
      <c r="J135" s="1">
        <v>18.963254593176</v>
      </c>
      <c r="K135" s="1">
        <v>10.10498687664</v>
      </c>
      <c r="L135" s="1">
        <v>8.7926509186349993</v>
      </c>
      <c r="M135" s="11">
        <v>81.102362204724002</v>
      </c>
    </row>
    <row r="136">
      <c r="E136" s="9" t="s">
        <v>15</v>
      </c>
      <c r="F136" s="8"/>
      <c r="G136" s="14">
        <v>1104</v>
      </c>
      <c r="H136" s="15">
        <v>41</v>
      </c>
      <c r="I136" s="2">
        <v>698</v>
      </c>
      <c r="J136" s="2">
        <v>121</v>
      </c>
      <c r="K136" s="2">
        <v>210</v>
      </c>
      <c r="L136" s="2">
        <v>34</v>
      </c>
      <c r="M136" s="17">
        <v>860</v>
      </c>
    </row>
    <row r="137">
      <c r="E137" s="13"/>
      <c r="F137" s="12"/>
      <c r="G137" s="10">
        <v>100</v>
      </c>
      <c r="H137" s="16">
        <v>3.713768115942</v>
      </c>
      <c r="I137" s="1">
        <v>63.224637681159003</v>
      </c>
      <c r="J137" s="1">
        <v>10.960144927536</v>
      </c>
      <c r="K137" s="1">
        <v>19.021739130435002</v>
      </c>
      <c r="L137" s="1">
        <v>3.0797101449280002</v>
      </c>
      <c r="M137" s="11">
        <v>77.898550724638</v>
      </c>
    </row>
    <row r="138">
      <c r="E138" s="9" t="s">
        <v>16</v>
      </c>
      <c r="F138" s="8"/>
      <c r="G138" s="14">
        <v>1030</v>
      </c>
      <c r="H138" s="15">
        <v>21</v>
      </c>
      <c r="I138" s="2">
        <v>762</v>
      </c>
      <c r="J138" s="2">
        <v>34</v>
      </c>
      <c r="K138" s="2">
        <v>179</v>
      </c>
      <c r="L138" s="2">
        <v>34</v>
      </c>
      <c r="M138" s="17">
        <v>817</v>
      </c>
    </row>
    <row r="139">
      <c r="E139" s="13"/>
      <c r="F139" s="12"/>
      <c r="G139" s="10">
        <v>100</v>
      </c>
      <c r="H139" s="16">
        <v>2.0388349514559998</v>
      </c>
      <c r="I139" s="1">
        <v>73.980582524271995</v>
      </c>
      <c r="J139" s="1">
        <v>3.300970873786</v>
      </c>
      <c r="K139" s="1">
        <v>17.378640776699001</v>
      </c>
      <c r="L139" s="1">
        <v>3.300970873786</v>
      </c>
      <c r="M139" s="11">
        <v>79.320388349515</v>
      </c>
    </row>
    <row r="140">
      <c r="E140" s="9" t="s">
        <v>17</v>
      </c>
      <c r="F140" s="8"/>
      <c r="G140" s="14">
        <v>1093</v>
      </c>
      <c r="H140" s="15">
        <v>6</v>
      </c>
      <c r="I140" s="2">
        <v>945</v>
      </c>
      <c r="J140" s="2">
        <v>16</v>
      </c>
      <c r="K140" s="2">
        <v>114</v>
      </c>
      <c r="L140" s="2">
        <v>12</v>
      </c>
      <c r="M140" s="17">
        <v>967</v>
      </c>
    </row>
    <row r="141">
      <c r="E141" s="18"/>
      <c r="F141" s="32"/>
      <c r="G141" s="39">
        <v>100</v>
      </c>
      <c r="H141" s="41">
        <v>0.54894784995400003</v>
      </c>
      <c r="I141" s="7">
        <v>86.459286367795002</v>
      </c>
      <c r="J141" s="7">
        <v>1.463860933211</v>
      </c>
      <c r="K141" s="7">
        <v>10.430009149130999</v>
      </c>
      <c r="L141" s="7">
        <v>1.0978956999089999</v>
      </c>
      <c r="M141" s="44">
        <v>88.472095150960996</v>
      </c>
    </row>
    <row r="143">
      <c r="B143" s="31" t="str">
        <f ca="1" xml:space="preserve"> HYPERLINK("#'目次'!B15", "[9]")</f>
        <v>[9]</v>
      </c>
      <c r="C143" s="19" t="s">
        <v>105</v>
      </c>
    </row>
    <row r="146">
      <c r="C146" s="19" t="s">
        <v>12</v>
      </c>
    </row>
    <row r="147">
      <c r="E147" s="27"/>
      <c r="F147" s="25"/>
      <c r="G147" s="34" t="s">
        <v>13</v>
      </c>
      <c r="H147" s="21" t="s">
        <v>106</v>
      </c>
      <c r="I147" s="4" t="s">
        <v>107</v>
      </c>
      <c r="J147" s="4" t="s">
        <v>108</v>
      </c>
      <c r="K147" s="4" t="s">
        <v>109</v>
      </c>
      <c r="L147" s="4" t="s">
        <v>110</v>
      </c>
      <c r="M147" s="33" t="s">
        <v>28</v>
      </c>
    </row>
    <row r="148">
      <c r="E148" s="24"/>
      <c r="F148" s="30"/>
      <c r="G148" s="26"/>
      <c r="H148" s="35"/>
      <c r="I148" s="5"/>
      <c r="J148" s="5"/>
      <c r="K148" s="5"/>
      <c r="L148" s="5"/>
      <c r="M148" s="20"/>
    </row>
    <row r="149">
      <c r="E149" s="22" t="s">
        <v>13</v>
      </c>
      <c r="F149" s="23"/>
      <c r="G149" s="28">
        <v>4751</v>
      </c>
      <c r="H149" s="3">
        <v>730</v>
      </c>
      <c r="I149" s="3">
        <v>1747</v>
      </c>
      <c r="J149" s="3">
        <v>2067</v>
      </c>
      <c r="K149" s="3">
        <v>161</v>
      </c>
      <c r="L149" s="3">
        <v>6</v>
      </c>
      <c r="M149" s="36">
        <v>40</v>
      </c>
    </row>
    <row r="150">
      <c r="E150" s="18"/>
      <c r="F150" s="29"/>
      <c r="G150" s="10">
        <v>100</v>
      </c>
      <c r="H150" s="1">
        <v>15.365186276573001</v>
      </c>
      <c r="I150" s="1">
        <v>36.771206061881998</v>
      </c>
      <c r="J150" s="1">
        <v>43.506630183119</v>
      </c>
      <c r="K150" s="1">
        <v>3.3887602609980001</v>
      </c>
      <c r="L150" s="1">
        <v>0.126289202273</v>
      </c>
      <c r="M150" s="11">
        <v>0.84192801515500004</v>
      </c>
    </row>
    <row r="151">
      <c r="E151" s="9" t="s">
        <v>14</v>
      </c>
      <c r="F151" s="8"/>
      <c r="G151" s="38">
        <v>1524</v>
      </c>
      <c r="H151" s="37">
        <v>201</v>
      </c>
      <c r="I151" s="6">
        <v>614</v>
      </c>
      <c r="J151" s="6">
        <v>659</v>
      </c>
      <c r="K151" s="6">
        <v>13</v>
      </c>
      <c r="L151" s="6">
        <v>4</v>
      </c>
      <c r="M151" s="40">
        <v>33</v>
      </c>
    </row>
    <row r="152">
      <c r="E152" s="13"/>
      <c r="F152" s="12"/>
      <c r="G152" s="10">
        <v>100</v>
      </c>
      <c r="H152" s="16">
        <v>13.188976377953001</v>
      </c>
      <c r="I152" s="1">
        <v>40.288713910760997</v>
      </c>
      <c r="J152" s="1">
        <v>43.241469816273003</v>
      </c>
      <c r="K152" s="1">
        <v>0.85301837270299996</v>
      </c>
      <c r="L152" s="1">
        <v>0.26246719160100002</v>
      </c>
      <c r="M152" s="11">
        <v>2.165354330709</v>
      </c>
    </row>
    <row r="153">
      <c r="E153" s="9" t="s">
        <v>15</v>
      </c>
      <c r="F153" s="8"/>
      <c r="G153" s="14">
        <v>1104</v>
      </c>
      <c r="H153" s="15">
        <v>10</v>
      </c>
      <c r="I153" s="2">
        <v>363</v>
      </c>
      <c r="J153" s="2">
        <v>630</v>
      </c>
      <c r="K153" s="2">
        <v>94</v>
      </c>
      <c r="L153" s="2">
        <v>0</v>
      </c>
      <c r="M153" s="17">
        <v>7</v>
      </c>
    </row>
    <row r="154">
      <c r="E154" s="13"/>
      <c r="F154" s="12"/>
      <c r="G154" s="10">
        <v>100</v>
      </c>
      <c r="H154" s="16">
        <v>0.90579710144900005</v>
      </c>
      <c r="I154" s="1">
        <v>32.880434782609001</v>
      </c>
      <c r="J154" s="1">
        <v>57.065217391304003</v>
      </c>
      <c r="K154" s="1">
        <v>8.5144927536229993</v>
      </c>
      <c r="L154" s="42" t="s">
        <v>18</v>
      </c>
      <c r="M154" s="11">
        <v>0.63405797101399997</v>
      </c>
    </row>
    <row r="155">
      <c r="E155" s="9" t="s">
        <v>16</v>
      </c>
      <c r="F155" s="8"/>
      <c r="G155" s="14">
        <v>1030</v>
      </c>
      <c r="H155" s="15">
        <v>429</v>
      </c>
      <c r="I155" s="2">
        <v>436</v>
      </c>
      <c r="J155" s="2">
        <v>161</v>
      </c>
      <c r="K155" s="2">
        <v>4</v>
      </c>
      <c r="L155" s="2">
        <v>0</v>
      </c>
      <c r="M155" s="17">
        <v>0</v>
      </c>
    </row>
    <row r="156">
      <c r="E156" s="13"/>
      <c r="F156" s="12"/>
      <c r="G156" s="10">
        <v>100</v>
      </c>
      <c r="H156" s="16">
        <v>41.650485436893</v>
      </c>
      <c r="I156" s="1">
        <v>42.330097087379002</v>
      </c>
      <c r="J156" s="1">
        <v>15.631067961165</v>
      </c>
      <c r="K156" s="1">
        <v>0.38834951456299999</v>
      </c>
      <c r="L156" s="42" t="s">
        <v>18</v>
      </c>
      <c r="M156" s="54" t="s">
        <v>18</v>
      </c>
    </row>
    <row r="157">
      <c r="E157" s="9" t="s">
        <v>17</v>
      </c>
      <c r="F157" s="8"/>
      <c r="G157" s="14">
        <v>1093</v>
      </c>
      <c r="H157" s="15">
        <v>90</v>
      </c>
      <c r="I157" s="2">
        <v>334</v>
      </c>
      <c r="J157" s="2">
        <v>617</v>
      </c>
      <c r="K157" s="2">
        <v>50</v>
      </c>
      <c r="L157" s="2">
        <v>2</v>
      </c>
      <c r="M157" s="17">
        <v>0</v>
      </c>
    </row>
    <row r="158">
      <c r="E158" s="18"/>
      <c r="F158" s="32"/>
      <c r="G158" s="39">
        <v>100</v>
      </c>
      <c r="H158" s="41">
        <v>8.2342177493140003</v>
      </c>
      <c r="I158" s="7">
        <v>30.558096980786999</v>
      </c>
      <c r="J158" s="7">
        <v>56.450137236962</v>
      </c>
      <c r="K158" s="7">
        <v>4.574565416285</v>
      </c>
      <c r="L158" s="7">
        <v>0.18298261665099999</v>
      </c>
      <c r="M158" s="58" t="s">
        <v>18</v>
      </c>
    </row>
    <row r="160">
      <c r="B160" s="31" t="str">
        <f ca="1" xml:space="preserve"> HYPERLINK("#'目次'!B16", "[10]")</f>
        <v>[10]</v>
      </c>
      <c r="C160" s="19" t="s">
        <v>113</v>
      </c>
    </row>
    <row r="163">
      <c r="C163" s="19" t="s">
        <v>12</v>
      </c>
    </row>
    <row r="164">
      <c r="E164" s="27"/>
      <c r="F164" s="25"/>
      <c r="G164" s="34" t="s">
        <v>13</v>
      </c>
      <c r="H164" s="21" t="s">
        <v>114</v>
      </c>
      <c r="I164" s="4" t="s">
        <v>115</v>
      </c>
      <c r="J164" s="4" t="s">
        <v>116</v>
      </c>
      <c r="K164" s="4" t="s">
        <v>117</v>
      </c>
      <c r="L164" s="4" t="s">
        <v>118</v>
      </c>
      <c r="M164" s="4" t="s">
        <v>119</v>
      </c>
      <c r="N164" s="4" t="s">
        <v>27</v>
      </c>
      <c r="O164" s="4" t="s">
        <v>28</v>
      </c>
      <c r="P164" s="4" t="s">
        <v>120</v>
      </c>
      <c r="Q164" s="33" t="s">
        <v>121</v>
      </c>
    </row>
    <row r="165">
      <c r="E165" s="24"/>
      <c r="F165" s="30"/>
      <c r="G165" s="26"/>
      <c r="H165" s="35"/>
      <c r="I165" s="5"/>
      <c r="J165" s="5"/>
      <c r="K165" s="5"/>
      <c r="L165" s="5"/>
      <c r="M165" s="5"/>
      <c r="N165" s="5"/>
      <c r="O165" s="5"/>
      <c r="P165" s="5"/>
      <c r="Q165" s="20"/>
    </row>
    <row r="166">
      <c r="E166" s="22" t="s">
        <v>13</v>
      </c>
      <c r="F166" s="23"/>
      <c r="G166" s="28">
        <v>4751</v>
      </c>
      <c r="H166" s="3">
        <v>2840</v>
      </c>
      <c r="I166" s="3">
        <v>730</v>
      </c>
      <c r="J166" s="3">
        <v>118</v>
      </c>
      <c r="K166" s="3">
        <v>635</v>
      </c>
      <c r="L166" s="3">
        <v>284</v>
      </c>
      <c r="M166" s="3">
        <v>43</v>
      </c>
      <c r="N166" s="3">
        <v>68</v>
      </c>
      <c r="O166" s="3">
        <v>33</v>
      </c>
      <c r="P166" s="3">
        <v>3570</v>
      </c>
      <c r="Q166" s="36">
        <v>1037</v>
      </c>
    </row>
    <row r="167">
      <c r="E167" s="18"/>
      <c r="F167" s="29"/>
      <c r="G167" s="10">
        <v>100</v>
      </c>
      <c r="H167" s="1">
        <v>59.776889075984002</v>
      </c>
      <c r="I167" s="1">
        <v>15.365186276573001</v>
      </c>
      <c r="J167" s="1">
        <v>2.4836876447059999</v>
      </c>
      <c r="K167" s="1">
        <v>13.365607240580999</v>
      </c>
      <c r="L167" s="1">
        <v>5.977688907598</v>
      </c>
      <c r="M167" s="1">
        <v>0.905072616291</v>
      </c>
      <c r="N167" s="1">
        <v>1.431277625763</v>
      </c>
      <c r="O167" s="1">
        <v>0.69459061250300003</v>
      </c>
      <c r="P167" s="1">
        <v>75.142075352557001</v>
      </c>
      <c r="Q167" s="11">
        <v>21.826983792886001</v>
      </c>
    </row>
    <row r="168">
      <c r="E168" s="9" t="s">
        <v>14</v>
      </c>
      <c r="F168" s="8"/>
      <c r="G168" s="38">
        <v>1524</v>
      </c>
      <c r="H168" s="37">
        <v>1103</v>
      </c>
      <c r="I168" s="6">
        <v>173</v>
      </c>
      <c r="J168" s="6">
        <v>29</v>
      </c>
      <c r="K168" s="6">
        <v>102</v>
      </c>
      <c r="L168" s="6">
        <v>46</v>
      </c>
      <c r="M168" s="6">
        <v>20</v>
      </c>
      <c r="N168" s="6">
        <v>19</v>
      </c>
      <c r="O168" s="6">
        <v>32</v>
      </c>
      <c r="P168" s="6">
        <v>1276</v>
      </c>
      <c r="Q168" s="40">
        <v>177</v>
      </c>
    </row>
    <row r="169">
      <c r="E169" s="13"/>
      <c r="F169" s="12"/>
      <c r="G169" s="10">
        <v>100</v>
      </c>
      <c r="H169" s="16">
        <v>72.375328083989999</v>
      </c>
      <c r="I169" s="1">
        <v>11.351706036745</v>
      </c>
      <c r="J169" s="1">
        <v>1.902887139108</v>
      </c>
      <c r="K169" s="1">
        <v>6.6929133858269996</v>
      </c>
      <c r="L169" s="1">
        <v>3.018372703412</v>
      </c>
      <c r="M169" s="1">
        <v>1.312335958005</v>
      </c>
      <c r="N169" s="1">
        <v>1.2467191601050001</v>
      </c>
      <c r="O169" s="1">
        <v>2.0997375328080001</v>
      </c>
      <c r="P169" s="1">
        <v>83.727034120734999</v>
      </c>
      <c r="Q169" s="11">
        <v>11.614173228346001</v>
      </c>
    </row>
    <row r="170">
      <c r="E170" s="9" t="s">
        <v>15</v>
      </c>
      <c r="F170" s="8"/>
      <c r="G170" s="14">
        <v>1104</v>
      </c>
      <c r="H170" s="15">
        <v>815</v>
      </c>
      <c r="I170" s="2">
        <v>86</v>
      </c>
      <c r="J170" s="2">
        <v>46</v>
      </c>
      <c r="K170" s="2">
        <v>95</v>
      </c>
      <c r="L170" s="2">
        <v>30</v>
      </c>
      <c r="M170" s="2">
        <v>8</v>
      </c>
      <c r="N170" s="2">
        <v>23</v>
      </c>
      <c r="O170" s="2">
        <v>1</v>
      </c>
      <c r="P170" s="2">
        <v>901</v>
      </c>
      <c r="Q170" s="17">
        <v>171</v>
      </c>
    </row>
    <row r="171">
      <c r="E171" s="13"/>
      <c r="F171" s="12"/>
      <c r="G171" s="10">
        <v>100</v>
      </c>
      <c r="H171" s="16">
        <v>73.822463768115995</v>
      </c>
      <c r="I171" s="1">
        <v>7.7898550724640003</v>
      </c>
      <c r="J171" s="1">
        <v>4.166666666667</v>
      </c>
      <c r="K171" s="1">
        <v>8.6050724637679998</v>
      </c>
      <c r="L171" s="1">
        <v>2.7173913043479998</v>
      </c>
      <c r="M171" s="1">
        <v>0.72463768115899996</v>
      </c>
      <c r="N171" s="1">
        <v>2.083333333333</v>
      </c>
      <c r="O171" s="1">
        <v>0.090579710145000006</v>
      </c>
      <c r="P171" s="1">
        <v>81.612318840580002</v>
      </c>
      <c r="Q171" s="11">
        <v>15.489130434783</v>
      </c>
    </row>
    <row r="172">
      <c r="E172" s="9" t="s">
        <v>16</v>
      </c>
      <c r="F172" s="8"/>
      <c r="G172" s="14">
        <v>1030</v>
      </c>
      <c r="H172" s="15">
        <v>358</v>
      </c>
      <c r="I172" s="2">
        <v>181</v>
      </c>
      <c r="J172" s="2">
        <v>25</v>
      </c>
      <c r="K172" s="2">
        <v>339</v>
      </c>
      <c r="L172" s="2">
        <v>105</v>
      </c>
      <c r="M172" s="2">
        <v>13</v>
      </c>
      <c r="N172" s="2">
        <v>9</v>
      </c>
      <c r="O172" s="2">
        <v>0</v>
      </c>
      <c r="P172" s="2">
        <v>539</v>
      </c>
      <c r="Q172" s="17">
        <v>469</v>
      </c>
    </row>
    <row r="173">
      <c r="E173" s="13"/>
      <c r="F173" s="12"/>
      <c r="G173" s="10">
        <v>100</v>
      </c>
      <c r="H173" s="16">
        <v>34.757281553398002</v>
      </c>
      <c r="I173" s="1">
        <v>17.572815533981</v>
      </c>
      <c r="J173" s="1">
        <v>2.4271844660189998</v>
      </c>
      <c r="K173" s="1">
        <v>32.912621359223003</v>
      </c>
      <c r="L173" s="1">
        <v>10.194174757281999</v>
      </c>
      <c r="M173" s="1">
        <v>1.2621359223299999</v>
      </c>
      <c r="N173" s="1">
        <v>0.87378640776700001</v>
      </c>
      <c r="O173" s="42" t="s">
        <v>18</v>
      </c>
      <c r="P173" s="1">
        <v>52.330097087379002</v>
      </c>
      <c r="Q173" s="11">
        <v>45.533980582524002</v>
      </c>
    </row>
    <row r="174">
      <c r="E174" s="9" t="s">
        <v>17</v>
      </c>
      <c r="F174" s="8"/>
      <c r="G174" s="14">
        <v>1093</v>
      </c>
      <c r="H174" s="15">
        <v>564</v>
      </c>
      <c r="I174" s="2">
        <v>290</v>
      </c>
      <c r="J174" s="2">
        <v>18</v>
      </c>
      <c r="K174" s="2">
        <v>99</v>
      </c>
      <c r="L174" s="2">
        <v>103</v>
      </c>
      <c r="M174" s="2">
        <v>2</v>
      </c>
      <c r="N174" s="2">
        <v>17</v>
      </c>
      <c r="O174" s="2">
        <v>0</v>
      </c>
      <c r="P174" s="2">
        <v>854</v>
      </c>
      <c r="Q174" s="17">
        <v>220</v>
      </c>
    </row>
    <row r="175">
      <c r="E175" s="18"/>
      <c r="F175" s="32"/>
      <c r="G175" s="39">
        <v>100</v>
      </c>
      <c r="H175" s="41">
        <v>51.601097895700001</v>
      </c>
      <c r="I175" s="7">
        <v>26.532479414455999</v>
      </c>
      <c r="J175" s="7">
        <v>1.6468435498630001</v>
      </c>
      <c r="K175" s="7">
        <v>9.0576395242449994</v>
      </c>
      <c r="L175" s="7">
        <v>9.4236047575480004</v>
      </c>
      <c r="M175" s="7">
        <v>0.18298261665099999</v>
      </c>
      <c r="N175" s="7">
        <v>1.555352241537</v>
      </c>
      <c r="O175" s="52" t="s">
        <v>18</v>
      </c>
      <c r="P175" s="7">
        <v>78.133577310155999</v>
      </c>
      <c r="Q175" s="44">
        <v>20.128087831656</v>
      </c>
    </row>
    <row r="177">
      <c r="B177" s="31" t="str">
        <f ca="1" xml:space="preserve"> HYPERLINK("#'目次'!B17", "[11]")</f>
        <v>[11]</v>
      </c>
      <c r="C177" s="19" t="s">
        <v>124</v>
      </c>
    </row>
    <row r="180">
      <c r="C180" s="19" t="s">
        <v>12</v>
      </c>
    </row>
    <row r="181">
      <c r="E181" s="27"/>
      <c r="F181" s="25"/>
      <c r="G181" s="34" t="s">
        <v>13</v>
      </c>
      <c r="H181" s="21" t="s">
        <v>125</v>
      </c>
      <c r="I181" s="4" t="s">
        <v>126</v>
      </c>
      <c r="J181" s="4" t="s">
        <v>127</v>
      </c>
      <c r="K181" s="4" t="s">
        <v>128</v>
      </c>
      <c r="L181" s="4" t="s">
        <v>129</v>
      </c>
      <c r="M181" s="4" t="s">
        <v>130</v>
      </c>
      <c r="N181" s="4" t="s">
        <v>27</v>
      </c>
      <c r="O181" s="4" t="s">
        <v>131</v>
      </c>
      <c r="P181" s="4" t="s">
        <v>28</v>
      </c>
      <c r="Q181" s="33" t="s">
        <v>132</v>
      </c>
    </row>
    <row r="182">
      <c r="E182" s="24"/>
      <c r="F182" s="30"/>
      <c r="G182" s="26"/>
      <c r="H182" s="35"/>
      <c r="I182" s="5"/>
      <c r="J182" s="5"/>
      <c r="K182" s="5"/>
      <c r="L182" s="5"/>
      <c r="M182" s="5"/>
      <c r="N182" s="5"/>
      <c r="O182" s="5"/>
      <c r="P182" s="5"/>
      <c r="Q182" s="20"/>
    </row>
    <row r="183">
      <c r="E183" s="22" t="s">
        <v>13</v>
      </c>
      <c r="F183" s="23"/>
      <c r="G183" s="28">
        <v>4751</v>
      </c>
      <c r="H183" s="3">
        <v>3208</v>
      </c>
      <c r="I183" s="3">
        <v>229</v>
      </c>
      <c r="J183" s="3">
        <v>1340</v>
      </c>
      <c r="K183" s="3">
        <v>1515</v>
      </c>
      <c r="L183" s="3">
        <v>1356</v>
      </c>
      <c r="M183" s="3">
        <v>493</v>
      </c>
      <c r="N183" s="3">
        <v>190</v>
      </c>
      <c r="O183" s="3">
        <v>609</v>
      </c>
      <c r="P183" s="3">
        <v>22</v>
      </c>
      <c r="Q183" s="36">
        <v>4120</v>
      </c>
    </row>
    <row r="184">
      <c r="E184" s="18"/>
      <c r="F184" s="29"/>
      <c r="G184" s="10">
        <v>100</v>
      </c>
      <c r="H184" s="1">
        <v>67.522626815406994</v>
      </c>
      <c r="I184" s="1">
        <v>4.8200378867609999</v>
      </c>
      <c r="J184" s="1">
        <v>28.204588507682999</v>
      </c>
      <c r="K184" s="1">
        <v>31.888023573984</v>
      </c>
      <c r="L184" s="1">
        <v>28.541359713744001</v>
      </c>
      <c r="M184" s="1">
        <v>10.376762786782001</v>
      </c>
      <c r="N184" s="1">
        <v>3.9991580719850002</v>
      </c>
      <c r="O184" s="1">
        <v>12.818354030729999</v>
      </c>
      <c r="P184" s="1">
        <v>0.46306040833500001</v>
      </c>
      <c r="Q184" s="11">
        <v>86.718585560934997</v>
      </c>
    </row>
    <row r="185">
      <c r="E185" s="9" t="s">
        <v>14</v>
      </c>
      <c r="F185" s="8"/>
      <c r="G185" s="38">
        <v>1524</v>
      </c>
      <c r="H185" s="37">
        <v>709</v>
      </c>
      <c r="I185" s="6">
        <v>46</v>
      </c>
      <c r="J185" s="6">
        <v>287</v>
      </c>
      <c r="K185" s="6">
        <v>464</v>
      </c>
      <c r="L185" s="6">
        <v>238</v>
      </c>
      <c r="M185" s="6">
        <v>129</v>
      </c>
      <c r="N185" s="6">
        <v>78</v>
      </c>
      <c r="O185" s="6">
        <v>322</v>
      </c>
      <c r="P185" s="6">
        <v>20</v>
      </c>
      <c r="Q185" s="40">
        <v>1182</v>
      </c>
    </row>
    <row r="186">
      <c r="E186" s="13"/>
      <c r="F186" s="12"/>
      <c r="G186" s="10">
        <v>100</v>
      </c>
      <c r="H186" s="16">
        <v>46.522309711285999</v>
      </c>
      <c r="I186" s="1">
        <v>3.018372703412</v>
      </c>
      <c r="J186" s="1">
        <v>18.832020997375</v>
      </c>
      <c r="K186" s="1">
        <v>30.446194225722</v>
      </c>
      <c r="L186" s="1">
        <v>15.616797900262</v>
      </c>
      <c r="M186" s="1">
        <v>8.4645669291339996</v>
      </c>
      <c r="N186" s="1">
        <v>5.1181102362199997</v>
      </c>
      <c r="O186" s="1">
        <v>21.128608923885</v>
      </c>
      <c r="P186" s="1">
        <v>1.312335958005</v>
      </c>
      <c r="Q186" s="11">
        <v>77.559055118109995</v>
      </c>
    </row>
    <row r="187">
      <c r="E187" s="9" t="s">
        <v>15</v>
      </c>
      <c r="F187" s="8"/>
      <c r="G187" s="14">
        <v>1104</v>
      </c>
      <c r="H187" s="15">
        <v>888</v>
      </c>
      <c r="I187" s="2">
        <v>86</v>
      </c>
      <c r="J187" s="2">
        <v>596</v>
      </c>
      <c r="K187" s="2">
        <v>375</v>
      </c>
      <c r="L187" s="2">
        <v>527</v>
      </c>
      <c r="M187" s="2">
        <v>177</v>
      </c>
      <c r="N187" s="2">
        <v>44</v>
      </c>
      <c r="O187" s="2">
        <v>84</v>
      </c>
      <c r="P187" s="2">
        <v>2</v>
      </c>
      <c r="Q187" s="17">
        <v>1018</v>
      </c>
    </row>
    <row r="188">
      <c r="E188" s="13"/>
      <c r="F188" s="12"/>
      <c r="G188" s="10">
        <v>100</v>
      </c>
      <c r="H188" s="16">
        <v>80.434782608695997</v>
      </c>
      <c r="I188" s="1">
        <v>7.7898550724640003</v>
      </c>
      <c r="J188" s="1">
        <v>53.985507246376997</v>
      </c>
      <c r="K188" s="1">
        <v>33.967391304347998</v>
      </c>
      <c r="L188" s="1">
        <v>47.735507246376997</v>
      </c>
      <c r="M188" s="1">
        <v>16.032608695652002</v>
      </c>
      <c r="N188" s="1">
        <v>3.9855072463769998</v>
      </c>
      <c r="O188" s="1">
        <v>7.6086956521740001</v>
      </c>
      <c r="P188" s="1">
        <v>0.18115942029000001</v>
      </c>
      <c r="Q188" s="11">
        <v>92.210144927536007</v>
      </c>
    </row>
    <row r="189">
      <c r="E189" s="9" t="s">
        <v>16</v>
      </c>
      <c r="F189" s="8"/>
      <c r="G189" s="14">
        <v>1030</v>
      </c>
      <c r="H189" s="15">
        <v>701</v>
      </c>
      <c r="I189" s="2">
        <v>74</v>
      </c>
      <c r="J189" s="2">
        <v>260</v>
      </c>
      <c r="K189" s="2">
        <v>200</v>
      </c>
      <c r="L189" s="2">
        <v>343</v>
      </c>
      <c r="M189" s="2">
        <v>121</v>
      </c>
      <c r="N189" s="2">
        <v>13</v>
      </c>
      <c r="O189" s="2">
        <v>138</v>
      </c>
      <c r="P189" s="2">
        <v>0</v>
      </c>
      <c r="Q189" s="17">
        <v>892</v>
      </c>
    </row>
    <row r="190">
      <c r="E190" s="13"/>
      <c r="F190" s="12"/>
      <c r="G190" s="10">
        <v>100</v>
      </c>
      <c r="H190" s="16">
        <v>68.058252427184001</v>
      </c>
      <c r="I190" s="1">
        <v>7.184466019417</v>
      </c>
      <c r="J190" s="1">
        <v>25.242718446602002</v>
      </c>
      <c r="K190" s="1">
        <v>19.417475728155001</v>
      </c>
      <c r="L190" s="1">
        <v>33.300970873786</v>
      </c>
      <c r="M190" s="1">
        <v>11.747572815533999</v>
      </c>
      <c r="N190" s="1">
        <v>1.2621359223299999</v>
      </c>
      <c r="O190" s="1">
        <v>13.398058252427001</v>
      </c>
      <c r="P190" s="42" t="s">
        <v>18</v>
      </c>
      <c r="Q190" s="11">
        <v>86.601941747572994</v>
      </c>
    </row>
    <row r="191">
      <c r="E191" s="9" t="s">
        <v>17</v>
      </c>
      <c r="F191" s="8"/>
      <c r="G191" s="14">
        <v>1093</v>
      </c>
      <c r="H191" s="15">
        <v>910</v>
      </c>
      <c r="I191" s="2">
        <v>23</v>
      </c>
      <c r="J191" s="2">
        <v>197</v>
      </c>
      <c r="K191" s="2">
        <v>476</v>
      </c>
      <c r="L191" s="2">
        <v>248</v>
      </c>
      <c r="M191" s="2">
        <v>66</v>
      </c>
      <c r="N191" s="2">
        <v>55</v>
      </c>
      <c r="O191" s="2">
        <v>65</v>
      </c>
      <c r="P191" s="2">
        <v>0</v>
      </c>
      <c r="Q191" s="17">
        <v>1028</v>
      </c>
    </row>
    <row r="192">
      <c r="E192" s="18"/>
      <c r="F192" s="32"/>
      <c r="G192" s="39">
        <v>100</v>
      </c>
      <c r="H192" s="41">
        <v>83.257090576395001</v>
      </c>
      <c r="I192" s="7">
        <v>2.1043000914909999</v>
      </c>
      <c r="J192" s="7">
        <v>18.023787740165002</v>
      </c>
      <c r="K192" s="7">
        <v>43.549862763038</v>
      </c>
      <c r="L192" s="7">
        <v>22.689844464776002</v>
      </c>
      <c r="M192" s="7">
        <v>6.0384263494969996</v>
      </c>
      <c r="N192" s="7">
        <v>5.032021957914</v>
      </c>
      <c r="O192" s="7">
        <v>5.9469350411709998</v>
      </c>
      <c r="P192" s="52" t="s">
        <v>18</v>
      </c>
      <c r="Q192" s="44">
        <v>94.053064958828998</v>
      </c>
    </row>
    <row r="194">
      <c r="B194" s="31" t="str">
        <f ca="1" xml:space="preserve"> HYPERLINK("#'目次'!B18", "[12]")</f>
        <v>[12]</v>
      </c>
      <c r="C194" s="19" t="s">
        <v>135</v>
      </c>
    </row>
    <row r="197">
      <c r="C197" s="19" t="s">
        <v>12</v>
      </c>
    </row>
    <row r="198">
      <c r="E198" s="27"/>
      <c r="F198" s="25"/>
      <c r="G198" s="34" t="s">
        <v>13</v>
      </c>
      <c r="H198" s="21" t="s">
        <v>136</v>
      </c>
      <c r="I198" s="4" t="s">
        <v>137</v>
      </c>
      <c r="J198" s="4" t="s">
        <v>138</v>
      </c>
      <c r="K198" s="4" t="s">
        <v>139</v>
      </c>
      <c r="L198" s="4" t="s">
        <v>140</v>
      </c>
      <c r="M198" s="4" t="s">
        <v>141</v>
      </c>
      <c r="N198" s="4" t="s">
        <v>28</v>
      </c>
      <c r="O198" s="33" t="s">
        <v>142</v>
      </c>
    </row>
    <row r="199">
      <c r="E199" s="24"/>
      <c r="F199" s="30"/>
      <c r="G199" s="26"/>
      <c r="H199" s="35"/>
      <c r="I199" s="5"/>
      <c r="J199" s="5"/>
      <c r="K199" s="5"/>
      <c r="L199" s="5"/>
      <c r="M199" s="5"/>
      <c r="N199" s="5"/>
      <c r="O199" s="20"/>
    </row>
    <row r="200">
      <c r="E200" s="22" t="s">
        <v>13</v>
      </c>
      <c r="F200" s="23"/>
      <c r="G200" s="28">
        <v>4751</v>
      </c>
      <c r="H200" s="3">
        <v>874</v>
      </c>
      <c r="I200" s="3">
        <v>1430</v>
      </c>
      <c r="J200" s="3">
        <v>876</v>
      </c>
      <c r="K200" s="3">
        <v>528</v>
      </c>
      <c r="L200" s="3">
        <v>118</v>
      </c>
      <c r="M200" s="3">
        <v>875</v>
      </c>
      <c r="N200" s="3">
        <v>50</v>
      </c>
      <c r="O200" s="36">
        <v>3826</v>
      </c>
    </row>
    <row r="201">
      <c r="E201" s="18"/>
      <c r="F201" s="29"/>
      <c r="G201" s="10">
        <v>100</v>
      </c>
      <c r="H201" s="1">
        <v>18.396127131130001</v>
      </c>
      <c r="I201" s="1">
        <v>30.098926541781001</v>
      </c>
      <c r="J201" s="1">
        <v>18.438223531887999</v>
      </c>
      <c r="K201" s="1">
        <v>11.113449800042</v>
      </c>
      <c r="L201" s="1">
        <v>2.4836876447059999</v>
      </c>
      <c r="M201" s="1">
        <v>18.417175331509</v>
      </c>
      <c r="N201" s="1">
        <v>1.0524100189429999</v>
      </c>
      <c r="O201" s="11">
        <v>80.530414649546998</v>
      </c>
    </row>
    <row r="202">
      <c r="E202" s="9" t="s">
        <v>14</v>
      </c>
      <c r="F202" s="8"/>
      <c r="G202" s="38">
        <v>1524</v>
      </c>
      <c r="H202" s="37">
        <v>166</v>
      </c>
      <c r="I202" s="6">
        <v>329</v>
      </c>
      <c r="J202" s="6">
        <v>372</v>
      </c>
      <c r="K202" s="6">
        <v>274</v>
      </c>
      <c r="L202" s="6">
        <v>43</v>
      </c>
      <c r="M202" s="6">
        <v>319</v>
      </c>
      <c r="N202" s="6">
        <v>21</v>
      </c>
      <c r="O202" s="40">
        <v>1184</v>
      </c>
    </row>
    <row r="203">
      <c r="E203" s="13"/>
      <c r="F203" s="12"/>
      <c r="G203" s="10">
        <v>100</v>
      </c>
      <c r="H203" s="16">
        <v>10.892388451444001</v>
      </c>
      <c r="I203" s="1">
        <v>21.587926509186001</v>
      </c>
      <c r="J203" s="1">
        <v>24.409448818897999</v>
      </c>
      <c r="K203" s="1">
        <v>17.979002624671999</v>
      </c>
      <c r="L203" s="1">
        <v>2.8215223097109998</v>
      </c>
      <c r="M203" s="1">
        <v>20.931758530183998</v>
      </c>
      <c r="N203" s="1">
        <v>1.3779527559060001</v>
      </c>
      <c r="O203" s="11">
        <v>77.690288713911002</v>
      </c>
    </row>
    <row r="204">
      <c r="E204" s="9" t="s">
        <v>15</v>
      </c>
      <c r="F204" s="8"/>
      <c r="G204" s="14">
        <v>1104</v>
      </c>
      <c r="H204" s="15">
        <v>327</v>
      </c>
      <c r="I204" s="2">
        <v>330</v>
      </c>
      <c r="J204" s="2">
        <v>114</v>
      </c>
      <c r="K204" s="2">
        <v>50</v>
      </c>
      <c r="L204" s="2">
        <v>22</v>
      </c>
      <c r="M204" s="2">
        <v>246</v>
      </c>
      <c r="N204" s="2">
        <v>15</v>
      </c>
      <c r="O204" s="17">
        <v>843</v>
      </c>
    </row>
    <row r="205">
      <c r="E205" s="13"/>
      <c r="F205" s="12"/>
      <c r="G205" s="10">
        <v>100</v>
      </c>
      <c r="H205" s="16">
        <v>29.619565217390999</v>
      </c>
      <c r="I205" s="1">
        <v>29.891304347826001</v>
      </c>
      <c r="J205" s="1">
        <v>10.326086956521999</v>
      </c>
      <c r="K205" s="1">
        <v>4.5289855072460004</v>
      </c>
      <c r="L205" s="1">
        <v>1.9927536231880001</v>
      </c>
      <c r="M205" s="1">
        <v>22.282608695652002</v>
      </c>
      <c r="N205" s="1">
        <v>1.3586956521739999</v>
      </c>
      <c r="O205" s="11">
        <v>76.358695652174006</v>
      </c>
    </row>
    <row r="206">
      <c r="E206" s="9" t="s">
        <v>16</v>
      </c>
      <c r="F206" s="8"/>
      <c r="G206" s="14">
        <v>1030</v>
      </c>
      <c r="H206" s="15">
        <v>165</v>
      </c>
      <c r="I206" s="2">
        <v>316</v>
      </c>
      <c r="J206" s="2">
        <v>206</v>
      </c>
      <c r="K206" s="2">
        <v>105</v>
      </c>
      <c r="L206" s="2">
        <v>38</v>
      </c>
      <c r="M206" s="2">
        <v>199</v>
      </c>
      <c r="N206" s="2">
        <v>1</v>
      </c>
      <c r="O206" s="17">
        <v>830</v>
      </c>
    </row>
    <row r="207">
      <c r="E207" s="13"/>
      <c r="F207" s="12"/>
      <c r="G207" s="10">
        <v>100</v>
      </c>
      <c r="H207" s="16">
        <v>16.019417475728002</v>
      </c>
      <c r="I207" s="1">
        <v>30.679611650485</v>
      </c>
      <c r="J207" s="1">
        <v>20</v>
      </c>
      <c r="K207" s="1">
        <v>10.194174757281999</v>
      </c>
      <c r="L207" s="1">
        <v>3.6893203883500001</v>
      </c>
      <c r="M207" s="1">
        <v>19.320388349515</v>
      </c>
      <c r="N207" s="1">
        <v>0.097087378641000005</v>
      </c>
      <c r="O207" s="11">
        <v>80.582524271845003</v>
      </c>
    </row>
    <row r="208">
      <c r="E208" s="9" t="s">
        <v>17</v>
      </c>
      <c r="F208" s="8"/>
      <c r="G208" s="14">
        <v>1093</v>
      </c>
      <c r="H208" s="15">
        <v>216</v>
      </c>
      <c r="I208" s="2">
        <v>455</v>
      </c>
      <c r="J208" s="2">
        <v>184</v>
      </c>
      <c r="K208" s="2">
        <v>99</v>
      </c>
      <c r="L208" s="2">
        <v>15</v>
      </c>
      <c r="M208" s="2">
        <v>111</v>
      </c>
      <c r="N208" s="2">
        <v>13</v>
      </c>
      <c r="O208" s="17">
        <v>969</v>
      </c>
    </row>
    <row r="209">
      <c r="E209" s="18"/>
      <c r="F209" s="32"/>
      <c r="G209" s="39">
        <v>100</v>
      </c>
      <c r="H209" s="41">
        <v>19.762122598352999</v>
      </c>
      <c r="I209" s="7">
        <v>41.628545288197998</v>
      </c>
      <c r="J209" s="7">
        <v>16.83440073193</v>
      </c>
      <c r="K209" s="7">
        <v>9.0576395242449994</v>
      </c>
      <c r="L209" s="7">
        <v>1.372369624886</v>
      </c>
      <c r="M209" s="7">
        <v>10.155535224154001</v>
      </c>
      <c r="N209" s="7">
        <v>1.1893870082339999</v>
      </c>
      <c r="O209" s="44">
        <v>88.655077767611999</v>
      </c>
    </row>
    <row r="211">
      <c r="B211" s="31" t="str">
        <f ca="1" xml:space="preserve"> HYPERLINK("#'目次'!B19", "[13]")</f>
        <v>[13]</v>
      </c>
      <c r="C211" s="19" t="s">
        <v>145</v>
      </c>
    </row>
    <row r="214">
      <c r="C214" s="19" t="s">
        <v>12</v>
      </c>
    </row>
    <row r="215">
      <c r="E215" s="27"/>
      <c r="F215" s="25"/>
      <c r="G215" s="34" t="s">
        <v>13</v>
      </c>
      <c r="H215" s="21" t="s">
        <v>146</v>
      </c>
      <c r="I215" s="4" t="s">
        <v>147</v>
      </c>
      <c r="J215" s="4" t="s">
        <v>148</v>
      </c>
      <c r="K215" s="4" t="s">
        <v>149</v>
      </c>
      <c r="L215" s="4" t="s">
        <v>110</v>
      </c>
      <c r="M215" s="33" t="s">
        <v>28</v>
      </c>
    </row>
    <row r="216">
      <c r="E216" s="24"/>
      <c r="F216" s="30"/>
      <c r="G216" s="26"/>
      <c r="H216" s="35"/>
      <c r="I216" s="5"/>
      <c r="J216" s="5"/>
      <c r="K216" s="5"/>
      <c r="L216" s="5"/>
      <c r="M216" s="20"/>
    </row>
    <row r="217">
      <c r="E217" s="22" t="s">
        <v>13</v>
      </c>
      <c r="F217" s="23"/>
      <c r="G217" s="28">
        <v>4751</v>
      </c>
      <c r="H217" s="3">
        <v>459</v>
      </c>
      <c r="I217" s="3">
        <v>3021</v>
      </c>
      <c r="J217" s="3">
        <v>918</v>
      </c>
      <c r="K217" s="3">
        <v>29</v>
      </c>
      <c r="L217" s="3">
        <v>275</v>
      </c>
      <c r="M217" s="36">
        <v>49</v>
      </c>
    </row>
    <row r="218">
      <c r="E218" s="18"/>
      <c r="F218" s="29"/>
      <c r="G218" s="10">
        <v>100</v>
      </c>
      <c r="H218" s="1">
        <v>9.6611239739000006</v>
      </c>
      <c r="I218" s="1">
        <v>63.586613344558998</v>
      </c>
      <c r="J218" s="1">
        <v>19.322247947800001</v>
      </c>
      <c r="K218" s="1">
        <v>0.61039781098699997</v>
      </c>
      <c r="L218" s="1">
        <v>5.788255104189</v>
      </c>
      <c r="M218" s="11">
        <v>1.031361818565</v>
      </c>
    </row>
    <row r="219">
      <c r="E219" s="9" t="s">
        <v>14</v>
      </c>
      <c r="F219" s="8"/>
      <c r="G219" s="38">
        <v>1524</v>
      </c>
      <c r="H219" s="37">
        <v>213</v>
      </c>
      <c r="I219" s="6">
        <v>909</v>
      </c>
      <c r="J219" s="6">
        <v>194</v>
      </c>
      <c r="K219" s="6">
        <v>17</v>
      </c>
      <c r="L219" s="6">
        <v>149</v>
      </c>
      <c r="M219" s="40">
        <v>42</v>
      </c>
    </row>
    <row r="220">
      <c r="E220" s="13"/>
      <c r="F220" s="12"/>
      <c r="G220" s="10">
        <v>100</v>
      </c>
      <c r="H220" s="16">
        <v>13.976377952756</v>
      </c>
      <c r="I220" s="1">
        <v>59.645669291338997</v>
      </c>
      <c r="J220" s="1">
        <v>12.729658792651</v>
      </c>
      <c r="K220" s="1">
        <v>1.115485564304</v>
      </c>
      <c r="L220" s="1">
        <v>9.7769028871390002</v>
      </c>
      <c r="M220" s="11">
        <v>2.7559055118110001</v>
      </c>
    </row>
    <row r="221">
      <c r="E221" s="9" t="s">
        <v>15</v>
      </c>
      <c r="F221" s="8"/>
      <c r="G221" s="14">
        <v>1104</v>
      </c>
      <c r="H221" s="15">
        <v>74</v>
      </c>
      <c r="I221" s="2">
        <v>640</v>
      </c>
      <c r="J221" s="2">
        <v>314</v>
      </c>
      <c r="K221" s="2">
        <v>4</v>
      </c>
      <c r="L221" s="2">
        <v>66</v>
      </c>
      <c r="M221" s="17">
        <v>6</v>
      </c>
    </row>
    <row r="222">
      <c r="E222" s="13"/>
      <c r="F222" s="12"/>
      <c r="G222" s="10">
        <v>100</v>
      </c>
      <c r="H222" s="16">
        <v>6.7028985507250001</v>
      </c>
      <c r="I222" s="1">
        <v>57.971014492754001</v>
      </c>
      <c r="J222" s="1">
        <v>28.442028985507001</v>
      </c>
      <c r="K222" s="1">
        <v>0.36231884058000002</v>
      </c>
      <c r="L222" s="1">
        <v>5.9782608695650001</v>
      </c>
      <c r="M222" s="11">
        <v>0.54347826086999995</v>
      </c>
    </row>
    <row r="223">
      <c r="E223" s="9" t="s">
        <v>16</v>
      </c>
      <c r="F223" s="8"/>
      <c r="G223" s="14">
        <v>1030</v>
      </c>
      <c r="H223" s="15">
        <v>155</v>
      </c>
      <c r="I223" s="2">
        <v>714</v>
      </c>
      <c r="J223" s="2">
        <v>149</v>
      </c>
      <c r="K223" s="2">
        <v>5</v>
      </c>
      <c r="L223" s="2">
        <v>6</v>
      </c>
      <c r="M223" s="17">
        <v>1</v>
      </c>
    </row>
    <row r="224">
      <c r="E224" s="13"/>
      <c r="F224" s="12"/>
      <c r="G224" s="10">
        <v>100</v>
      </c>
      <c r="H224" s="16">
        <v>15.048543689320001</v>
      </c>
      <c r="I224" s="1">
        <v>69.320388349515</v>
      </c>
      <c r="J224" s="1">
        <v>14.466019417476</v>
      </c>
      <c r="K224" s="1">
        <v>0.48543689320400002</v>
      </c>
      <c r="L224" s="1">
        <v>0.582524271845</v>
      </c>
      <c r="M224" s="11">
        <v>0.097087378641000005</v>
      </c>
    </row>
    <row r="225">
      <c r="E225" s="9" t="s">
        <v>17</v>
      </c>
      <c r="F225" s="8"/>
      <c r="G225" s="14">
        <v>1093</v>
      </c>
      <c r="H225" s="15">
        <v>17</v>
      </c>
      <c r="I225" s="2">
        <v>758</v>
      </c>
      <c r="J225" s="2">
        <v>261</v>
      </c>
      <c r="K225" s="2">
        <v>3</v>
      </c>
      <c r="L225" s="2">
        <v>54</v>
      </c>
      <c r="M225" s="17">
        <v>0</v>
      </c>
    </row>
    <row r="226">
      <c r="E226" s="18"/>
      <c r="F226" s="32"/>
      <c r="G226" s="39">
        <v>100</v>
      </c>
      <c r="H226" s="41">
        <v>1.555352241537</v>
      </c>
      <c r="I226" s="7">
        <v>69.350411710887002</v>
      </c>
      <c r="J226" s="7">
        <v>23.879231473010002</v>
      </c>
      <c r="K226" s="7">
        <v>0.27447392497700002</v>
      </c>
      <c r="L226" s="7">
        <v>4.9405306495880001</v>
      </c>
      <c r="M226" s="58" t="s">
        <v>18</v>
      </c>
    </row>
    <row r="228">
      <c r="B228" s="31" t="str">
        <f ca="1" xml:space="preserve"> HYPERLINK("#'目次'!B20", "[14]")</f>
        <v>[14]</v>
      </c>
      <c r="C228" s="19" t="s">
        <v>152</v>
      </c>
    </row>
    <row r="231">
      <c r="C231" s="19" t="s">
        <v>12</v>
      </c>
    </row>
    <row r="232">
      <c r="E232" s="27"/>
      <c r="F232" s="25"/>
      <c r="G232" s="34" t="s">
        <v>13</v>
      </c>
      <c r="H232" s="21" t="s">
        <v>153</v>
      </c>
      <c r="I232" s="4" t="s">
        <v>154</v>
      </c>
      <c r="J232" s="4" t="s">
        <v>155</v>
      </c>
      <c r="K232" s="4" t="s">
        <v>156</v>
      </c>
      <c r="L232" s="4" t="s">
        <v>157</v>
      </c>
      <c r="M232" s="4" t="s">
        <v>28</v>
      </c>
      <c r="N232" s="4" t="s">
        <v>158</v>
      </c>
      <c r="O232" s="33" t="s">
        <v>159</v>
      </c>
    </row>
    <row r="233">
      <c r="E233" s="24"/>
      <c r="F233" s="30"/>
      <c r="G233" s="26"/>
      <c r="H233" s="35"/>
      <c r="I233" s="5"/>
      <c r="J233" s="5"/>
      <c r="K233" s="5"/>
      <c r="L233" s="5"/>
      <c r="M233" s="5"/>
      <c r="N233" s="5"/>
      <c r="O233" s="20"/>
    </row>
    <row r="234">
      <c r="E234" s="22" t="s">
        <v>13</v>
      </c>
      <c r="F234" s="23"/>
      <c r="G234" s="28">
        <v>4751</v>
      </c>
      <c r="H234" s="3">
        <v>627</v>
      </c>
      <c r="I234" s="3">
        <v>1770</v>
      </c>
      <c r="J234" s="3">
        <v>1590</v>
      </c>
      <c r="K234" s="3">
        <v>584</v>
      </c>
      <c r="L234" s="3">
        <v>160</v>
      </c>
      <c r="M234" s="3">
        <v>20</v>
      </c>
      <c r="N234" s="3">
        <v>2397</v>
      </c>
      <c r="O234" s="36">
        <v>744</v>
      </c>
    </row>
    <row r="235">
      <c r="E235" s="18"/>
      <c r="F235" s="29"/>
      <c r="G235" s="10">
        <v>100</v>
      </c>
      <c r="H235" s="1">
        <v>13.197221637549999</v>
      </c>
      <c r="I235" s="1">
        <v>37.255314670596</v>
      </c>
      <c r="J235" s="1">
        <v>33.466638602399001</v>
      </c>
      <c r="K235" s="1">
        <v>12.292149021259</v>
      </c>
      <c r="L235" s="1">
        <v>3.3677120606190001</v>
      </c>
      <c r="M235" s="1">
        <v>0.42096400757699998</v>
      </c>
      <c r="N235" s="1">
        <v>50.452536308146001</v>
      </c>
      <c r="O235" s="11">
        <v>15.659861081877001</v>
      </c>
    </row>
    <row r="236">
      <c r="E236" s="9" t="s">
        <v>14</v>
      </c>
      <c r="F236" s="8"/>
      <c r="G236" s="38">
        <v>1524</v>
      </c>
      <c r="H236" s="37">
        <v>272</v>
      </c>
      <c r="I236" s="6">
        <v>216</v>
      </c>
      <c r="J236" s="6">
        <v>708</v>
      </c>
      <c r="K236" s="6">
        <v>240</v>
      </c>
      <c r="L236" s="6">
        <v>69</v>
      </c>
      <c r="M236" s="6">
        <v>19</v>
      </c>
      <c r="N236" s="6">
        <v>488</v>
      </c>
      <c r="O236" s="40">
        <v>309</v>
      </c>
    </row>
    <row r="237">
      <c r="E237" s="13"/>
      <c r="F237" s="12"/>
      <c r="G237" s="10">
        <v>100</v>
      </c>
      <c r="H237" s="16">
        <v>17.847769028870999</v>
      </c>
      <c r="I237" s="1">
        <v>14.173228346457</v>
      </c>
      <c r="J237" s="1">
        <v>46.456692913386</v>
      </c>
      <c r="K237" s="1">
        <v>15.748031496063</v>
      </c>
      <c r="L237" s="1">
        <v>4.5275590551180001</v>
      </c>
      <c r="M237" s="1">
        <v>1.2467191601050001</v>
      </c>
      <c r="N237" s="1">
        <v>32.020997375328001</v>
      </c>
      <c r="O237" s="11">
        <v>20.275590551181001</v>
      </c>
    </row>
    <row r="238">
      <c r="E238" s="9" t="s">
        <v>15</v>
      </c>
      <c r="F238" s="8"/>
      <c r="G238" s="14">
        <v>1104</v>
      </c>
      <c r="H238" s="15">
        <v>95</v>
      </c>
      <c r="I238" s="2">
        <v>636</v>
      </c>
      <c r="J238" s="2">
        <v>254</v>
      </c>
      <c r="K238" s="2">
        <v>95</v>
      </c>
      <c r="L238" s="2">
        <v>23</v>
      </c>
      <c r="M238" s="2">
        <v>1</v>
      </c>
      <c r="N238" s="2">
        <v>731</v>
      </c>
      <c r="O238" s="17">
        <v>118</v>
      </c>
    </row>
    <row r="239">
      <c r="E239" s="13"/>
      <c r="F239" s="12"/>
      <c r="G239" s="10">
        <v>100</v>
      </c>
      <c r="H239" s="16">
        <v>8.6050724637679998</v>
      </c>
      <c r="I239" s="1">
        <v>57.608695652173999</v>
      </c>
      <c r="J239" s="1">
        <v>23.007246376811999</v>
      </c>
      <c r="K239" s="1">
        <v>8.6050724637679998</v>
      </c>
      <c r="L239" s="1">
        <v>2.083333333333</v>
      </c>
      <c r="M239" s="1">
        <v>0.090579710145000006</v>
      </c>
      <c r="N239" s="1">
        <v>66.213768115942003</v>
      </c>
      <c r="O239" s="11">
        <v>10.688405797101</v>
      </c>
    </row>
    <row r="240">
      <c r="E240" s="9" t="s">
        <v>16</v>
      </c>
      <c r="F240" s="8"/>
      <c r="G240" s="14">
        <v>1030</v>
      </c>
      <c r="H240" s="15">
        <v>49</v>
      </c>
      <c r="I240" s="2">
        <v>379</v>
      </c>
      <c r="J240" s="2">
        <v>365</v>
      </c>
      <c r="K240" s="2">
        <v>175</v>
      </c>
      <c r="L240" s="2">
        <v>62</v>
      </c>
      <c r="M240" s="2">
        <v>0</v>
      </c>
      <c r="N240" s="2">
        <v>428</v>
      </c>
      <c r="O240" s="17">
        <v>237</v>
      </c>
    </row>
    <row r="241">
      <c r="E241" s="13"/>
      <c r="F241" s="12"/>
      <c r="G241" s="10">
        <v>100</v>
      </c>
      <c r="H241" s="16">
        <v>4.7572815533980002</v>
      </c>
      <c r="I241" s="1">
        <v>36.796116504853998</v>
      </c>
      <c r="J241" s="1">
        <v>35.436893203883002</v>
      </c>
      <c r="K241" s="1">
        <v>16.990291262136001</v>
      </c>
      <c r="L241" s="1">
        <v>6.0194174757279999</v>
      </c>
      <c r="M241" s="42" t="s">
        <v>18</v>
      </c>
      <c r="N241" s="1">
        <v>41.553398058252</v>
      </c>
      <c r="O241" s="11">
        <v>23.009708737863999</v>
      </c>
    </row>
    <row r="242">
      <c r="E242" s="9" t="s">
        <v>17</v>
      </c>
      <c r="F242" s="8"/>
      <c r="G242" s="14">
        <v>1093</v>
      </c>
      <c r="H242" s="15">
        <v>211</v>
      </c>
      <c r="I242" s="2">
        <v>539</v>
      </c>
      <c r="J242" s="2">
        <v>263</v>
      </c>
      <c r="K242" s="2">
        <v>74</v>
      </c>
      <c r="L242" s="2">
        <v>6</v>
      </c>
      <c r="M242" s="2">
        <v>0</v>
      </c>
      <c r="N242" s="2">
        <v>750</v>
      </c>
      <c r="O242" s="17">
        <v>80</v>
      </c>
    </row>
    <row r="243">
      <c r="E243" s="18"/>
      <c r="F243" s="32"/>
      <c r="G243" s="39">
        <v>100</v>
      </c>
      <c r="H243" s="41">
        <v>19.304666056725001</v>
      </c>
      <c r="I243" s="7">
        <v>49.313815187556997</v>
      </c>
      <c r="J243" s="7">
        <v>24.062214089661001</v>
      </c>
      <c r="K243" s="7">
        <v>6.7703568161019998</v>
      </c>
      <c r="L243" s="7">
        <v>0.54894784995400003</v>
      </c>
      <c r="M243" s="52" t="s">
        <v>18</v>
      </c>
      <c r="N243" s="7">
        <v>68.618481244281995</v>
      </c>
      <c r="O243" s="44">
        <v>7.3193046660569996</v>
      </c>
    </row>
    <row r="245">
      <c r="B245" s="31" t="str">
        <f ca="1" xml:space="preserve"> HYPERLINK("#'目次'!B21", "[15]")</f>
        <v>[15]</v>
      </c>
      <c r="C245" s="19" t="s">
        <v>162</v>
      </c>
    </row>
    <row r="248">
      <c r="C248" s="19" t="s">
        <v>12</v>
      </c>
    </row>
    <row r="249">
      <c r="E249" s="27"/>
      <c r="F249" s="25"/>
      <c r="G249" s="34" t="s">
        <v>13</v>
      </c>
      <c r="H249" s="21" t="s">
        <v>163</v>
      </c>
      <c r="I249" s="4" t="s">
        <v>164</v>
      </c>
      <c r="J249" s="4" t="s">
        <v>165</v>
      </c>
      <c r="K249" s="4" t="s">
        <v>166</v>
      </c>
      <c r="L249" s="4" t="s">
        <v>167</v>
      </c>
      <c r="M249" s="4" t="s">
        <v>168</v>
      </c>
      <c r="N249" s="4" t="s">
        <v>169</v>
      </c>
      <c r="O249" s="4" t="s">
        <v>170</v>
      </c>
      <c r="P249" s="4" t="s">
        <v>171</v>
      </c>
      <c r="Q249" s="4" t="s">
        <v>28</v>
      </c>
      <c r="R249" s="33" t="s">
        <v>172</v>
      </c>
    </row>
    <row r="250">
      <c r="E250" s="24"/>
      <c r="F250" s="30"/>
      <c r="G250" s="26"/>
      <c r="H250" s="35"/>
      <c r="I250" s="5"/>
      <c r="J250" s="5"/>
      <c r="K250" s="5"/>
      <c r="L250" s="5"/>
      <c r="M250" s="5"/>
      <c r="N250" s="5"/>
      <c r="O250" s="5"/>
      <c r="P250" s="5"/>
      <c r="Q250" s="5"/>
      <c r="R250" s="20"/>
    </row>
    <row r="251">
      <c r="E251" s="22" t="s">
        <v>13</v>
      </c>
      <c r="F251" s="23"/>
      <c r="G251" s="28">
        <v>4751</v>
      </c>
      <c r="H251" s="3">
        <v>1141</v>
      </c>
      <c r="I251" s="3">
        <v>683</v>
      </c>
      <c r="J251" s="3">
        <v>776</v>
      </c>
      <c r="K251" s="3">
        <v>472</v>
      </c>
      <c r="L251" s="3">
        <v>453</v>
      </c>
      <c r="M251" s="3">
        <v>344</v>
      </c>
      <c r="N251" s="3">
        <v>339</v>
      </c>
      <c r="O251" s="3">
        <v>327</v>
      </c>
      <c r="P251" s="3">
        <v>3160</v>
      </c>
      <c r="Q251" s="3">
        <v>60</v>
      </c>
      <c r="R251" s="36">
        <v>1531</v>
      </c>
    </row>
    <row r="252">
      <c r="E252" s="18"/>
      <c r="F252" s="29"/>
      <c r="G252" s="10">
        <v>100</v>
      </c>
      <c r="H252" s="1">
        <v>24.015996632288001</v>
      </c>
      <c r="I252" s="1">
        <v>14.375920858767</v>
      </c>
      <c r="J252" s="1">
        <v>16.333403494001001</v>
      </c>
      <c r="K252" s="1">
        <v>9.9347505788259998</v>
      </c>
      <c r="L252" s="1">
        <v>9.5348347716270005</v>
      </c>
      <c r="M252" s="1">
        <v>7.2405809303300002</v>
      </c>
      <c r="N252" s="1">
        <v>7.1353399284360002</v>
      </c>
      <c r="O252" s="1">
        <v>6.8827615238900002</v>
      </c>
      <c r="P252" s="1">
        <v>66.512313197221999</v>
      </c>
      <c r="Q252" s="1">
        <v>1.262892022732</v>
      </c>
      <c r="R252" s="11">
        <v>32.224794780045997</v>
      </c>
    </row>
    <row r="253">
      <c r="E253" s="9" t="s">
        <v>14</v>
      </c>
      <c r="F253" s="8"/>
      <c r="G253" s="38">
        <v>1524</v>
      </c>
      <c r="H253" s="37">
        <v>270</v>
      </c>
      <c r="I253" s="6">
        <v>153</v>
      </c>
      <c r="J253" s="6">
        <v>155</v>
      </c>
      <c r="K253" s="6">
        <v>137</v>
      </c>
      <c r="L253" s="6">
        <v>120</v>
      </c>
      <c r="M253" s="6">
        <v>111</v>
      </c>
      <c r="N253" s="6">
        <v>97</v>
      </c>
      <c r="O253" s="6">
        <v>102</v>
      </c>
      <c r="P253" s="6">
        <v>1123</v>
      </c>
      <c r="Q253" s="6">
        <v>38</v>
      </c>
      <c r="R253" s="40">
        <v>363</v>
      </c>
    </row>
    <row r="254">
      <c r="E254" s="13"/>
      <c r="F254" s="12"/>
      <c r="G254" s="10">
        <v>100</v>
      </c>
      <c r="H254" s="16">
        <v>17.716535433071002</v>
      </c>
      <c r="I254" s="1">
        <v>10.039370078739999</v>
      </c>
      <c r="J254" s="1">
        <v>10.170603674541001</v>
      </c>
      <c r="K254" s="1">
        <v>8.9895013123359995</v>
      </c>
      <c r="L254" s="1">
        <v>7.8740157480309998</v>
      </c>
      <c r="M254" s="1">
        <v>7.2834645669290001</v>
      </c>
      <c r="N254" s="1">
        <v>6.3648293963249998</v>
      </c>
      <c r="O254" s="1">
        <v>6.6929133858269996</v>
      </c>
      <c r="P254" s="1">
        <v>73.687664041995006</v>
      </c>
      <c r="Q254" s="1">
        <v>2.4934383202100001</v>
      </c>
      <c r="R254" s="11">
        <v>23.818897637795001</v>
      </c>
    </row>
    <row r="255">
      <c r="E255" s="9" t="s">
        <v>15</v>
      </c>
      <c r="F255" s="8"/>
      <c r="G255" s="14">
        <v>1104</v>
      </c>
      <c r="H255" s="15">
        <v>326</v>
      </c>
      <c r="I255" s="2">
        <v>193</v>
      </c>
      <c r="J255" s="2">
        <v>214</v>
      </c>
      <c r="K255" s="2">
        <v>79</v>
      </c>
      <c r="L255" s="2">
        <v>86</v>
      </c>
      <c r="M255" s="2">
        <v>67</v>
      </c>
      <c r="N255" s="2">
        <v>61</v>
      </c>
      <c r="O255" s="2">
        <v>49</v>
      </c>
      <c r="P255" s="2">
        <v>664</v>
      </c>
      <c r="Q255" s="2">
        <v>17</v>
      </c>
      <c r="R255" s="17">
        <v>423</v>
      </c>
    </row>
    <row r="256">
      <c r="E256" s="13"/>
      <c r="F256" s="12"/>
      <c r="G256" s="10">
        <v>100</v>
      </c>
      <c r="H256" s="16">
        <v>29.528985507245999</v>
      </c>
      <c r="I256" s="1">
        <v>17.481884057971001</v>
      </c>
      <c r="J256" s="1">
        <v>19.384057971013998</v>
      </c>
      <c r="K256" s="1">
        <v>7.1557971014490001</v>
      </c>
      <c r="L256" s="1">
        <v>7.7898550724640003</v>
      </c>
      <c r="M256" s="1">
        <v>6.0688405797099998</v>
      </c>
      <c r="N256" s="1">
        <v>5.5253623188410002</v>
      </c>
      <c r="O256" s="1">
        <v>4.4384057971009998</v>
      </c>
      <c r="P256" s="1">
        <v>60.144927536231997</v>
      </c>
      <c r="Q256" s="1">
        <v>1.5398550724640001</v>
      </c>
      <c r="R256" s="11">
        <v>38.315217391304003</v>
      </c>
    </row>
    <row r="257">
      <c r="E257" s="9" t="s">
        <v>16</v>
      </c>
      <c r="F257" s="8"/>
      <c r="G257" s="14">
        <v>1030</v>
      </c>
      <c r="H257" s="15">
        <v>215</v>
      </c>
      <c r="I257" s="2">
        <v>116</v>
      </c>
      <c r="J257" s="2">
        <v>168</v>
      </c>
      <c r="K257" s="2">
        <v>93</v>
      </c>
      <c r="L257" s="2">
        <v>74</v>
      </c>
      <c r="M257" s="2">
        <v>28</v>
      </c>
      <c r="N257" s="2">
        <v>39</v>
      </c>
      <c r="O257" s="2">
        <v>39</v>
      </c>
      <c r="P257" s="2">
        <v>723</v>
      </c>
      <c r="Q257" s="2">
        <v>1</v>
      </c>
      <c r="R257" s="17">
        <v>306</v>
      </c>
    </row>
    <row r="258">
      <c r="E258" s="13"/>
      <c r="F258" s="12"/>
      <c r="G258" s="10">
        <v>100</v>
      </c>
      <c r="H258" s="16">
        <v>20.873786407767</v>
      </c>
      <c r="I258" s="1">
        <v>11.26213592233</v>
      </c>
      <c r="J258" s="1">
        <v>16.310679611649999</v>
      </c>
      <c r="K258" s="1">
        <v>9.0291262135920007</v>
      </c>
      <c r="L258" s="1">
        <v>7.184466019417</v>
      </c>
      <c r="M258" s="1">
        <v>2.7184466019419999</v>
      </c>
      <c r="N258" s="1">
        <v>3.78640776699</v>
      </c>
      <c r="O258" s="1">
        <v>3.78640776699</v>
      </c>
      <c r="P258" s="1">
        <v>70.194174757281999</v>
      </c>
      <c r="Q258" s="1">
        <v>0.097087378641000005</v>
      </c>
      <c r="R258" s="11">
        <v>29.708737864078</v>
      </c>
    </row>
    <row r="259">
      <c r="E259" s="9" t="s">
        <v>17</v>
      </c>
      <c r="F259" s="8"/>
      <c r="G259" s="14">
        <v>1093</v>
      </c>
      <c r="H259" s="15">
        <v>330</v>
      </c>
      <c r="I259" s="2">
        <v>221</v>
      </c>
      <c r="J259" s="2">
        <v>239</v>
      </c>
      <c r="K259" s="2">
        <v>163</v>
      </c>
      <c r="L259" s="2">
        <v>173</v>
      </c>
      <c r="M259" s="2">
        <v>138</v>
      </c>
      <c r="N259" s="2">
        <v>142</v>
      </c>
      <c r="O259" s="2">
        <v>137</v>
      </c>
      <c r="P259" s="2">
        <v>650</v>
      </c>
      <c r="Q259" s="2">
        <v>4</v>
      </c>
      <c r="R259" s="17">
        <v>439</v>
      </c>
    </row>
    <row r="260">
      <c r="E260" s="18"/>
      <c r="F260" s="32"/>
      <c r="G260" s="39">
        <v>100</v>
      </c>
      <c r="H260" s="41">
        <v>30.192131747484002</v>
      </c>
      <c r="I260" s="7">
        <v>20.219579139981999</v>
      </c>
      <c r="J260" s="7">
        <v>21.866422689844001</v>
      </c>
      <c r="K260" s="7">
        <v>14.913083257090999</v>
      </c>
      <c r="L260" s="7">
        <v>15.827996340347999</v>
      </c>
      <c r="M260" s="7">
        <v>12.625800548948</v>
      </c>
      <c r="N260" s="7">
        <v>12.991765782251001</v>
      </c>
      <c r="O260" s="7">
        <v>12.534309240621999</v>
      </c>
      <c r="P260" s="7">
        <v>59.469350411710998</v>
      </c>
      <c r="Q260" s="7">
        <v>0.36596523330300001</v>
      </c>
      <c r="R260" s="44">
        <v>40.164684354986001</v>
      </c>
    </row>
    <row r="262">
      <c r="B262" s="31" t="str">
        <f ca="1" xml:space="preserve"> HYPERLINK("#'目次'!B22", "[16]")</f>
        <v>[16]</v>
      </c>
      <c r="C262" s="19" t="s">
        <v>175</v>
      </c>
    </row>
    <row r="265">
      <c r="C265" s="19" t="s">
        <v>12</v>
      </c>
    </row>
    <row r="266">
      <c r="E266" s="27"/>
      <c r="F266" s="25"/>
      <c r="G266" s="34" t="s">
        <v>13</v>
      </c>
      <c r="H266" s="21" t="s">
        <v>176</v>
      </c>
      <c r="I266" s="4" t="s">
        <v>177</v>
      </c>
      <c r="J266" s="4" t="s">
        <v>178</v>
      </c>
      <c r="K266" s="4" t="s">
        <v>179</v>
      </c>
      <c r="L266" s="4" t="s">
        <v>28</v>
      </c>
      <c r="M266" s="4" t="s">
        <v>180</v>
      </c>
      <c r="N266" s="33" t="s">
        <v>181</v>
      </c>
    </row>
    <row r="267">
      <c r="E267" s="24"/>
      <c r="F267" s="30"/>
      <c r="G267" s="26"/>
      <c r="H267" s="35"/>
      <c r="I267" s="5"/>
      <c r="J267" s="5"/>
      <c r="K267" s="5"/>
      <c r="L267" s="5"/>
      <c r="M267" s="5"/>
      <c r="N267" s="20"/>
    </row>
    <row r="268">
      <c r="E268" s="22" t="s">
        <v>13</v>
      </c>
      <c r="F268" s="23"/>
      <c r="G268" s="28">
        <v>4751</v>
      </c>
      <c r="H268" s="3">
        <v>3658</v>
      </c>
      <c r="I268" s="3">
        <v>704</v>
      </c>
      <c r="J268" s="3">
        <v>298</v>
      </c>
      <c r="K268" s="3">
        <v>66</v>
      </c>
      <c r="L268" s="3">
        <v>25</v>
      </c>
      <c r="M268" s="3">
        <v>4362</v>
      </c>
      <c r="N268" s="36">
        <v>364</v>
      </c>
    </row>
    <row r="269">
      <c r="E269" s="18"/>
      <c r="F269" s="29"/>
      <c r="G269" s="10">
        <v>100</v>
      </c>
      <c r="H269" s="1">
        <v>76.994316985897996</v>
      </c>
      <c r="I269" s="1">
        <v>14.817933066723</v>
      </c>
      <c r="J269" s="1">
        <v>6.2723637129030001</v>
      </c>
      <c r="K269" s="1">
        <v>1.389181225005</v>
      </c>
      <c r="L269" s="1">
        <v>0.526205009472</v>
      </c>
      <c r="M269" s="1">
        <v>91.812250052620996</v>
      </c>
      <c r="N269" s="11">
        <v>7.6615449379080003</v>
      </c>
    </row>
    <row r="270">
      <c r="E270" s="9" t="s">
        <v>14</v>
      </c>
      <c r="F270" s="8"/>
      <c r="G270" s="38">
        <v>1524</v>
      </c>
      <c r="H270" s="37">
        <v>1113</v>
      </c>
      <c r="I270" s="6">
        <v>270</v>
      </c>
      <c r="J270" s="6">
        <v>90</v>
      </c>
      <c r="K270" s="6">
        <v>37</v>
      </c>
      <c r="L270" s="6">
        <v>14</v>
      </c>
      <c r="M270" s="6">
        <v>1383</v>
      </c>
      <c r="N270" s="40">
        <v>127</v>
      </c>
    </row>
    <row r="271">
      <c r="E271" s="13"/>
      <c r="F271" s="12"/>
      <c r="G271" s="10">
        <v>100</v>
      </c>
      <c r="H271" s="16">
        <v>73.031496062992005</v>
      </c>
      <c r="I271" s="1">
        <v>17.716535433071002</v>
      </c>
      <c r="J271" s="1">
        <v>5.9055118110239997</v>
      </c>
      <c r="K271" s="1">
        <v>2.4278215223099999</v>
      </c>
      <c r="L271" s="1">
        <v>0.91863517060400002</v>
      </c>
      <c r="M271" s="1">
        <v>90.748031496063007</v>
      </c>
      <c r="N271" s="11">
        <v>8.333333333333</v>
      </c>
    </row>
    <row r="272">
      <c r="E272" s="9" t="s">
        <v>15</v>
      </c>
      <c r="F272" s="8"/>
      <c r="G272" s="14">
        <v>1104</v>
      </c>
      <c r="H272" s="15">
        <v>882</v>
      </c>
      <c r="I272" s="2">
        <v>155</v>
      </c>
      <c r="J272" s="2">
        <v>60</v>
      </c>
      <c r="K272" s="2">
        <v>3</v>
      </c>
      <c r="L272" s="2">
        <v>4</v>
      </c>
      <c r="M272" s="2">
        <v>1037</v>
      </c>
      <c r="N272" s="17">
        <v>63</v>
      </c>
    </row>
    <row r="273">
      <c r="E273" s="13"/>
      <c r="F273" s="12"/>
      <c r="G273" s="10">
        <v>100</v>
      </c>
      <c r="H273" s="16">
        <v>79.891304347825994</v>
      </c>
      <c r="I273" s="1">
        <v>14.039855072464</v>
      </c>
      <c r="J273" s="1">
        <v>5.4347826086959996</v>
      </c>
      <c r="K273" s="1">
        <v>0.27173913043499998</v>
      </c>
      <c r="L273" s="1">
        <v>0.36231884058000002</v>
      </c>
      <c r="M273" s="1">
        <v>93.931159420290001</v>
      </c>
      <c r="N273" s="11">
        <v>5.7065217391300003</v>
      </c>
    </row>
    <row r="274">
      <c r="E274" s="9" t="s">
        <v>16</v>
      </c>
      <c r="F274" s="8"/>
      <c r="G274" s="14">
        <v>1030</v>
      </c>
      <c r="H274" s="15">
        <v>750</v>
      </c>
      <c r="I274" s="2">
        <v>156</v>
      </c>
      <c r="J274" s="2">
        <v>103</v>
      </c>
      <c r="K274" s="2">
        <v>20</v>
      </c>
      <c r="L274" s="2">
        <v>1</v>
      </c>
      <c r="M274" s="2">
        <v>906</v>
      </c>
      <c r="N274" s="17">
        <v>123</v>
      </c>
    </row>
    <row r="275">
      <c r="E275" s="13"/>
      <c r="F275" s="12"/>
      <c r="G275" s="10">
        <v>100</v>
      </c>
      <c r="H275" s="16">
        <v>72.815533980582998</v>
      </c>
      <c r="I275" s="1">
        <v>15.145631067961</v>
      </c>
      <c r="J275" s="1">
        <v>10</v>
      </c>
      <c r="K275" s="1">
        <v>1.9417475728160001</v>
      </c>
      <c r="L275" s="1">
        <v>0.097087378641000005</v>
      </c>
      <c r="M275" s="1">
        <v>87.961165048544004</v>
      </c>
      <c r="N275" s="11">
        <v>11.941747572816</v>
      </c>
    </row>
    <row r="276">
      <c r="E276" s="9" t="s">
        <v>17</v>
      </c>
      <c r="F276" s="8"/>
      <c r="G276" s="14">
        <v>1093</v>
      </c>
      <c r="H276" s="15">
        <v>913</v>
      </c>
      <c r="I276" s="2">
        <v>123</v>
      </c>
      <c r="J276" s="2">
        <v>45</v>
      </c>
      <c r="K276" s="2">
        <v>6</v>
      </c>
      <c r="L276" s="2">
        <v>6</v>
      </c>
      <c r="M276" s="2">
        <v>1036</v>
      </c>
      <c r="N276" s="17">
        <v>51</v>
      </c>
    </row>
    <row r="277">
      <c r="E277" s="18"/>
      <c r="F277" s="32"/>
      <c r="G277" s="39">
        <v>100</v>
      </c>
      <c r="H277" s="41">
        <v>83.531564501372003</v>
      </c>
      <c r="I277" s="7">
        <v>11.253430924062</v>
      </c>
      <c r="J277" s="7">
        <v>4.1171088746570002</v>
      </c>
      <c r="K277" s="7">
        <v>0.54894784995400003</v>
      </c>
      <c r="L277" s="7">
        <v>0.54894784995400003</v>
      </c>
      <c r="M277" s="7">
        <v>94.784995425435</v>
      </c>
      <c r="N277" s="44">
        <v>4.6660567246109999</v>
      </c>
    </row>
    <row r="279">
      <c r="B279" s="31" t="str">
        <f ca="1" xml:space="preserve"> HYPERLINK("#'目次'!B23", "[17]")</f>
        <v>[17]</v>
      </c>
      <c r="C279" s="19" t="s">
        <v>184</v>
      </c>
    </row>
    <row r="282">
      <c r="C282" s="19" t="s">
        <v>12</v>
      </c>
    </row>
    <row r="283">
      <c r="E283" s="27"/>
      <c r="F283" s="25"/>
      <c r="G283" s="34" t="s">
        <v>13</v>
      </c>
      <c r="H283" s="21" t="s">
        <v>185</v>
      </c>
      <c r="I283" s="4" t="s">
        <v>186</v>
      </c>
      <c r="J283" s="4" t="s">
        <v>187</v>
      </c>
      <c r="K283" s="4" t="s">
        <v>188</v>
      </c>
      <c r="L283" s="4" t="s">
        <v>189</v>
      </c>
      <c r="M283" s="4" t="s">
        <v>190</v>
      </c>
      <c r="N283" s="4" t="s">
        <v>191</v>
      </c>
      <c r="O283" s="4" t="s">
        <v>192</v>
      </c>
      <c r="P283" s="4" t="s">
        <v>193</v>
      </c>
      <c r="Q283" s="4" t="s">
        <v>194</v>
      </c>
      <c r="R283" s="4" t="s">
        <v>195</v>
      </c>
      <c r="S283" s="4" t="s">
        <v>27</v>
      </c>
      <c r="T283" s="4" t="s">
        <v>196</v>
      </c>
      <c r="U283" s="4" t="s">
        <v>28</v>
      </c>
      <c r="V283" s="33" t="s">
        <v>197</v>
      </c>
    </row>
    <row r="284">
      <c r="E284" s="24"/>
      <c r="F284" s="30"/>
      <c r="G284" s="26"/>
      <c r="H284" s="35"/>
      <c r="I284" s="5"/>
      <c r="J284" s="5"/>
      <c r="K284" s="5"/>
      <c r="L284" s="5"/>
      <c r="M284" s="5"/>
      <c r="N284" s="5"/>
      <c r="O284" s="5"/>
      <c r="P284" s="5"/>
      <c r="Q284" s="5"/>
      <c r="R284" s="5"/>
      <c r="S284" s="5"/>
      <c r="T284" s="5"/>
      <c r="U284" s="5"/>
      <c r="V284" s="20"/>
    </row>
    <row r="285">
      <c r="E285" s="22" t="s">
        <v>13</v>
      </c>
      <c r="F285" s="23"/>
      <c r="G285" s="28">
        <v>4751</v>
      </c>
      <c r="H285" s="3">
        <v>3668</v>
      </c>
      <c r="I285" s="3">
        <v>3222</v>
      </c>
      <c r="J285" s="3">
        <v>3107</v>
      </c>
      <c r="K285" s="3">
        <v>1520</v>
      </c>
      <c r="L285" s="3">
        <v>2981</v>
      </c>
      <c r="M285" s="3">
        <v>1262</v>
      </c>
      <c r="N285" s="3">
        <v>2986</v>
      </c>
      <c r="O285" s="3">
        <v>1280</v>
      </c>
      <c r="P285" s="3">
        <v>2740</v>
      </c>
      <c r="Q285" s="3">
        <v>2289</v>
      </c>
      <c r="R285" s="3">
        <v>1887</v>
      </c>
      <c r="S285" s="3">
        <v>170</v>
      </c>
      <c r="T285" s="3">
        <v>123</v>
      </c>
      <c r="U285" s="3">
        <v>14</v>
      </c>
      <c r="V285" s="36">
        <v>4614</v>
      </c>
    </row>
    <row r="286">
      <c r="E286" s="18"/>
      <c r="F286" s="29"/>
      <c r="G286" s="10">
        <v>100</v>
      </c>
      <c r="H286" s="1">
        <v>77.204798989685997</v>
      </c>
      <c r="I286" s="1">
        <v>67.817301620711007</v>
      </c>
      <c r="J286" s="1">
        <v>65.396758577141995</v>
      </c>
      <c r="K286" s="1">
        <v>31.993264575879</v>
      </c>
      <c r="L286" s="1">
        <v>62.744685329404</v>
      </c>
      <c r="M286" s="1">
        <v>26.562828878131</v>
      </c>
      <c r="N286" s="1">
        <v>62.849926331299002</v>
      </c>
      <c r="O286" s="1">
        <v>26.941696484950999</v>
      </c>
      <c r="P286" s="1">
        <v>57.672069038097</v>
      </c>
      <c r="Q286" s="1">
        <v>48.179330667228001</v>
      </c>
      <c r="R286" s="1">
        <v>39.717954114923003</v>
      </c>
      <c r="S286" s="1">
        <v>3.5781940644070001</v>
      </c>
      <c r="T286" s="1">
        <v>2.588928646601</v>
      </c>
      <c r="U286" s="1">
        <v>0.29467480530399998</v>
      </c>
      <c r="V286" s="11">
        <v>97.116396548094997</v>
      </c>
    </row>
    <row r="287">
      <c r="E287" s="9" t="s">
        <v>14</v>
      </c>
      <c r="F287" s="8"/>
      <c r="G287" s="38">
        <v>1524</v>
      </c>
      <c r="H287" s="37">
        <v>973</v>
      </c>
      <c r="I287" s="6">
        <v>876</v>
      </c>
      <c r="J287" s="6">
        <v>840</v>
      </c>
      <c r="K287" s="6">
        <v>199</v>
      </c>
      <c r="L287" s="6">
        <v>789</v>
      </c>
      <c r="M287" s="6">
        <v>285</v>
      </c>
      <c r="N287" s="6">
        <v>740</v>
      </c>
      <c r="O287" s="6">
        <v>216</v>
      </c>
      <c r="P287" s="6">
        <v>569</v>
      </c>
      <c r="Q287" s="6">
        <v>573</v>
      </c>
      <c r="R287" s="6">
        <v>490</v>
      </c>
      <c r="S287" s="6">
        <v>29</v>
      </c>
      <c r="T287" s="6">
        <v>80</v>
      </c>
      <c r="U287" s="6">
        <v>11</v>
      </c>
      <c r="V287" s="40">
        <v>1433</v>
      </c>
    </row>
    <row r="288">
      <c r="E288" s="13"/>
      <c r="F288" s="12"/>
      <c r="G288" s="10">
        <v>100</v>
      </c>
      <c r="H288" s="16">
        <v>63.845144356954997</v>
      </c>
      <c r="I288" s="1">
        <v>57.480314960629997</v>
      </c>
      <c r="J288" s="1">
        <v>55.118110236219998</v>
      </c>
      <c r="K288" s="1">
        <v>13.057742782151999</v>
      </c>
      <c r="L288" s="1">
        <v>51.771653543307004</v>
      </c>
      <c r="M288" s="1">
        <v>18.700787401574999</v>
      </c>
      <c r="N288" s="1">
        <v>48.556430446194</v>
      </c>
      <c r="O288" s="1">
        <v>14.173228346457</v>
      </c>
      <c r="P288" s="1">
        <v>37.335958005248997</v>
      </c>
      <c r="Q288" s="1">
        <v>37.598425196850002</v>
      </c>
      <c r="R288" s="1">
        <v>32.152230971129001</v>
      </c>
      <c r="S288" s="1">
        <v>1.902887139108</v>
      </c>
      <c r="T288" s="1">
        <v>5.2493438320210002</v>
      </c>
      <c r="U288" s="1">
        <v>0.72178477690300002</v>
      </c>
      <c r="V288" s="11">
        <v>94.028871391075995</v>
      </c>
    </row>
    <row r="289">
      <c r="E289" s="9" t="s">
        <v>15</v>
      </c>
      <c r="F289" s="8"/>
      <c r="G289" s="14">
        <v>1104</v>
      </c>
      <c r="H289" s="15">
        <v>1005</v>
      </c>
      <c r="I289" s="2">
        <v>736</v>
      </c>
      <c r="J289" s="2">
        <v>703</v>
      </c>
      <c r="K289" s="2">
        <v>753</v>
      </c>
      <c r="L289" s="2">
        <v>960</v>
      </c>
      <c r="M289" s="2">
        <v>444</v>
      </c>
      <c r="N289" s="2">
        <v>754</v>
      </c>
      <c r="O289" s="2">
        <v>328</v>
      </c>
      <c r="P289" s="2">
        <v>833</v>
      </c>
      <c r="Q289" s="2">
        <v>650</v>
      </c>
      <c r="R289" s="2">
        <v>626</v>
      </c>
      <c r="S289" s="2">
        <v>49</v>
      </c>
      <c r="T289" s="2">
        <v>12</v>
      </c>
      <c r="U289" s="2">
        <v>1</v>
      </c>
      <c r="V289" s="17">
        <v>1091</v>
      </c>
    </row>
    <row r="290">
      <c r="E290" s="13"/>
      <c r="F290" s="12"/>
      <c r="G290" s="10">
        <v>100</v>
      </c>
      <c r="H290" s="16">
        <v>91.032608695652002</v>
      </c>
      <c r="I290" s="1">
        <v>66.666666666666998</v>
      </c>
      <c r="J290" s="1">
        <v>63.677536231883998</v>
      </c>
      <c r="K290" s="1">
        <v>68.206521739129997</v>
      </c>
      <c r="L290" s="1">
        <v>86.956521739129997</v>
      </c>
      <c r="M290" s="1">
        <v>40.217391304347998</v>
      </c>
      <c r="N290" s="1">
        <v>68.297101449275004</v>
      </c>
      <c r="O290" s="1">
        <v>29.710144927536</v>
      </c>
      <c r="P290" s="1">
        <v>75.452898550724996</v>
      </c>
      <c r="Q290" s="1">
        <v>58.876811594202998</v>
      </c>
      <c r="R290" s="1">
        <v>56.702898550725003</v>
      </c>
      <c r="S290" s="1">
        <v>4.4384057971009998</v>
      </c>
      <c r="T290" s="1">
        <v>1.086956521739</v>
      </c>
      <c r="U290" s="1">
        <v>0.090579710145000006</v>
      </c>
      <c r="V290" s="11">
        <v>98.822463768115995</v>
      </c>
    </row>
    <row r="291">
      <c r="E291" s="9" t="s">
        <v>16</v>
      </c>
      <c r="F291" s="8"/>
      <c r="G291" s="14">
        <v>1030</v>
      </c>
      <c r="H291" s="15">
        <v>867</v>
      </c>
      <c r="I291" s="2">
        <v>812</v>
      </c>
      <c r="J291" s="2">
        <v>756</v>
      </c>
      <c r="K291" s="2">
        <v>362</v>
      </c>
      <c r="L291" s="2">
        <v>744</v>
      </c>
      <c r="M291" s="2">
        <v>379</v>
      </c>
      <c r="N291" s="2">
        <v>621</v>
      </c>
      <c r="O291" s="2">
        <v>370</v>
      </c>
      <c r="P291" s="2">
        <v>786</v>
      </c>
      <c r="Q291" s="2">
        <v>552</v>
      </c>
      <c r="R291" s="2">
        <v>212</v>
      </c>
      <c r="S291" s="2">
        <v>21</v>
      </c>
      <c r="T291" s="2">
        <v>20</v>
      </c>
      <c r="U291" s="2">
        <v>0</v>
      </c>
      <c r="V291" s="17">
        <v>1010</v>
      </c>
    </row>
    <row r="292">
      <c r="E292" s="13"/>
      <c r="F292" s="12"/>
      <c r="G292" s="10">
        <v>100</v>
      </c>
      <c r="H292" s="16">
        <v>84.174757281552999</v>
      </c>
      <c r="I292" s="1">
        <v>78.834951456311003</v>
      </c>
      <c r="J292" s="1">
        <v>73.398058252427006</v>
      </c>
      <c r="K292" s="1">
        <v>35.145631067960998</v>
      </c>
      <c r="L292" s="1">
        <v>72.233009708737995</v>
      </c>
      <c r="M292" s="1">
        <v>36.796116504853998</v>
      </c>
      <c r="N292" s="1">
        <v>60.291262135921997</v>
      </c>
      <c r="O292" s="1">
        <v>35.922330097086999</v>
      </c>
      <c r="P292" s="1">
        <v>76.310679611650002</v>
      </c>
      <c r="Q292" s="1">
        <v>53.592233009708998</v>
      </c>
      <c r="R292" s="1">
        <v>20.582524271844999</v>
      </c>
      <c r="S292" s="1">
        <v>2.0388349514559998</v>
      </c>
      <c r="T292" s="1">
        <v>1.9417475728160001</v>
      </c>
      <c r="U292" s="42" t="s">
        <v>18</v>
      </c>
      <c r="V292" s="11">
        <v>98.058252427184001</v>
      </c>
    </row>
    <row r="293">
      <c r="E293" s="9" t="s">
        <v>17</v>
      </c>
      <c r="F293" s="8"/>
      <c r="G293" s="14">
        <v>1093</v>
      </c>
      <c r="H293" s="15">
        <v>823</v>
      </c>
      <c r="I293" s="2">
        <v>798</v>
      </c>
      <c r="J293" s="2">
        <v>808</v>
      </c>
      <c r="K293" s="2">
        <v>206</v>
      </c>
      <c r="L293" s="2">
        <v>488</v>
      </c>
      <c r="M293" s="2">
        <v>154</v>
      </c>
      <c r="N293" s="2">
        <v>871</v>
      </c>
      <c r="O293" s="2">
        <v>366</v>
      </c>
      <c r="P293" s="2">
        <v>552</v>
      </c>
      <c r="Q293" s="2">
        <v>514</v>
      </c>
      <c r="R293" s="2">
        <v>559</v>
      </c>
      <c r="S293" s="2">
        <v>71</v>
      </c>
      <c r="T293" s="2">
        <v>11</v>
      </c>
      <c r="U293" s="2">
        <v>2</v>
      </c>
      <c r="V293" s="17">
        <v>1080</v>
      </c>
    </row>
    <row r="294">
      <c r="E294" s="18"/>
      <c r="F294" s="32"/>
      <c r="G294" s="39">
        <v>100</v>
      </c>
      <c r="H294" s="41">
        <v>75.297346752058999</v>
      </c>
      <c r="I294" s="7">
        <v>73.010064043916003</v>
      </c>
      <c r="J294" s="7">
        <v>73.924977127172994</v>
      </c>
      <c r="K294" s="7">
        <v>18.847209515096001</v>
      </c>
      <c r="L294" s="7">
        <v>44.647758462946001</v>
      </c>
      <c r="M294" s="7">
        <v>14.089661482159</v>
      </c>
      <c r="N294" s="7">
        <v>79.688929551692993</v>
      </c>
      <c r="O294" s="7">
        <v>33.485818847209998</v>
      </c>
      <c r="P294" s="7">
        <v>50.503202195790998</v>
      </c>
      <c r="Q294" s="7">
        <v>47.026532479414001</v>
      </c>
      <c r="R294" s="7">
        <v>51.143641354071001</v>
      </c>
      <c r="S294" s="7">
        <v>6.4958828911250004</v>
      </c>
      <c r="T294" s="7">
        <v>1.0064043915830001</v>
      </c>
      <c r="U294" s="7">
        <v>0.18298261665099999</v>
      </c>
      <c r="V294" s="44">
        <v>98.810612991766007</v>
      </c>
    </row>
    <row r="296">
      <c r="B296" s="31" t="str">
        <f ca="1" xml:space="preserve"> HYPERLINK("#'目次'!B24", "[18]")</f>
        <v>[18]</v>
      </c>
      <c r="C296" s="19" t="s">
        <v>200</v>
      </c>
    </row>
    <row r="299">
      <c r="C299" s="19" t="s">
        <v>12</v>
      </c>
    </row>
    <row r="300">
      <c r="E300" s="27"/>
      <c r="F300" s="25"/>
      <c r="G300" s="34" t="s">
        <v>13</v>
      </c>
      <c r="H300" s="21" t="s">
        <v>201</v>
      </c>
      <c r="I300" s="4" t="s">
        <v>202</v>
      </c>
      <c r="J300" s="4" t="s">
        <v>203</v>
      </c>
      <c r="K300" s="4" t="s">
        <v>204</v>
      </c>
      <c r="L300" s="4" t="s">
        <v>205</v>
      </c>
      <c r="M300" s="4" t="s">
        <v>206</v>
      </c>
      <c r="N300" s="4" t="s">
        <v>139</v>
      </c>
      <c r="O300" s="4" t="s">
        <v>207</v>
      </c>
      <c r="P300" s="4" t="s">
        <v>28</v>
      </c>
      <c r="Q300" s="33" t="s">
        <v>208</v>
      </c>
    </row>
    <row r="301">
      <c r="E301" s="24"/>
      <c r="F301" s="30"/>
      <c r="G301" s="26"/>
      <c r="H301" s="35"/>
      <c r="I301" s="5"/>
      <c r="J301" s="5"/>
      <c r="K301" s="5"/>
      <c r="L301" s="5"/>
      <c r="M301" s="5"/>
      <c r="N301" s="5"/>
      <c r="O301" s="5"/>
      <c r="P301" s="5"/>
      <c r="Q301" s="20"/>
    </row>
    <row r="302">
      <c r="E302" s="22" t="s">
        <v>13</v>
      </c>
      <c r="F302" s="23"/>
      <c r="G302" s="28">
        <v>4751</v>
      </c>
      <c r="H302" s="3">
        <v>26</v>
      </c>
      <c r="I302" s="3">
        <v>17</v>
      </c>
      <c r="J302" s="3">
        <v>85</v>
      </c>
      <c r="K302" s="3">
        <v>114</v>
      </c>
      <c r="L302" s="3">
        <v>405</v>
      </c>
      <c r="M302" s="3">
        <v>925</v>
      </c>
      <c r="N302" s="3">
        <v>2525</v>
      </c>
      <c r="O302" s="3">
        <v>626</v>
      </c>
      <c r="P302" s="3">
        <v>28</v>
      </c>
      <c r="Q302" s="36">
        <v>4097</v>
      </c>
    </row>
    <row r="303">
      <c r="E303" s="18"/>
      <c r="F303" s="29"/>
      <c r="G303" s="10">
        <v>100</v>
      </c>
      <c r="H303" s="1">
        <v>0.54725320985100001</v>
      </c>
      <c r="I303" s="1">
        <v>0.35781940644100002</v>
      </c>
      <c r="J303" s="1">
        <v>1.7890970322040001</v>
      </c>
      <c r="K303" s="1">
        <v>2.3994948431909999</v>
      </c>
      <c r="L303" s="1">
        <v>8.5245211534410004</v>
      </c>
      <c r="M303" s="1">
        <v>19.469585350452999</v>
      </c>
      <c r="N303" s="1">
        <v>53.146705956641</v>
      </c>
      <c r="O303" s="1">
        <v>13.176173437171</v>
      </c>
      <c r="P303" s="1">
        <v>0.58934961060799995</v>
      </c>
      <c r="Q303" s="11">
        <v>86.234476952221002</v>
      </c>
    </row>
    <row r="304">
      <c r="E304" s="9" t="s">
        <v>14</v>
      </c>
      <c r="F304" s="8"/>
      <c r="G304" s="38">
        <v>1524</v>
      </c>
      <c r="H304" s="37">
        <v>18</v>
      </c>
      <c r="I304" s="6">
        <v>6</v>
      </c>
      <c r="J304" s="6">
        <v>47</v>
      </c>
      <c r="K304" s="6">
        <v>51</v>
      </c>
      <c r="L304" s="6">
        <v>184</v>
      </c>
      <c r="M304" s="6">
        <v>593</v>
      </c>
      <c r="N304" s="6">
        <v>372</v>
      </c>
      <c r="O304" s="6">
        <v>231</v>
      </c>
      <c r="P304" s="6">
        <v>22</v>
      </c>
      <c r="Q304" s="40">
        <v>1271</v>
      </c>
    </row>
    <row r="305">
      <c r="E305" s="13"/>
      <c r="F305" s="12"/>
      <c r="G305" s="10">
        <v>100</v>
      </c>
      <c r="H305" s="16">
        <v>1.1811023622050001</v>
      </c>
      <c r="I305" s="1">
        <v>0.39370078740199999</v>
      </c>
      <c r="J305" s="1">
        <v>3.0839895013119998</v>
      </c>
      <c r="K305" s="1">
        <v>3.3464566929130002</v>
      </c>
      <c r="L305" s="1">
        <v>12.073490813648</v>
      </c>
      <c r="M305" s="1">
        <v>38.910761154855997</v>
      </c>
      <c r="N305" s="1">
        <v>24.409448818897999</v>
      </c>
      <c r="O305" s="1">
        <v>15.157480314960999</v>
      </c>
      <c r="P305" s="1">
        <v>1.443569553806</v>
      </c>
      <c r="Q305" s="11">
        <v>83.398950131234002</v>
      </c>
    </row>
    <row r="306">
      <c r="E306" s="9" t="s">
        <v>15</v>
      </c>
      <c r="F306" s="8"/>
      <c r="G306" s="14">
        <v>1104</v>
      </c>
      <c r="H306" s="15">
        <v>0</v>
      </c>
      <c r="I306" s="2">
        <v>5</v>
      </c>
      <c r="J306" s="2">
        <v>16</v>
      </c>
      <c r="K306" s="2">
        <v>23</v>
      </c>
      <c r="L306" s="2">
        <v>76</v>
      </c>
      <c r="M306" s="2">
        <v>91</v>
      </c>
      <c r="N306" s="2">
        <v>749</v>
      </c>
      <c r="O306" s="2">
        <v>138</v>
      </c>
      <c r="P306" s="2">
        <v>6</v>
      </c>
      <c r="Q306" s="17">
        <v>960</v>
      </c>
    </row>
    <row r="307">
      <c r="E307" s="13"/>
      <c r="F307" s="12"/>
      <c r="G307" s="10">
        <v>100</v>
      </c>
      <c r="H307" s="70" t="s">
        <v>18</v>
      </c>
      <c r="I307" s="1">
        <v>0.45289855072500002</v>
      </c>
      <c r="J307" s="1">
        <v>1.449275362319</v>
      </c>
      <c r="K307" s="1">
        <v>2.083333333333</v>
      </c>
      <c r="L307" s="1">
        <v>6.8840579710140002</v>
      </c>
      <c r="M307" s="1">
        <v>8.2427536231879994</v>
      </c>
      <c r="N307" s="1">
        <v>67.844202898551004</v>
      </c>
      <c r="O307" s="1">
        <v>12.5</v>
      </c>
      <c r="P307" s="1">
        <v>0.54347826086999995</v>
      </c>
      <c r="Q307" s="11">
        <v>86.956521739129997</v>
      </c>
    </row>
    <row r="308">
      <c r="E308" s="9" t="s">
        <v>16</v>
      </c>
      <c r="F308" s="8"/>
      <c r="G308" s="14">
        <v>1030</v>
      </c>
      <c r="H308" s="15">
        <v>7</v>
      </c>
      <c r="I308" s="2">
        <v>5</v>
      </c>
      <c r="J308" s="2">
        <v>12</v>
      </c>
      <c r="K308" s="2">
        <v>34</v>
      </c>
      <c r="L308" s="2">
        <v>110</v>
      </c>
      <c r="M308" s="2">
        <v>169</v>
      </c>
      <c r="N308" s="2">
        <v>520</v>
      </c>
      <c r="O308" s="2">
        <v>173</v>
      </c>
      <c r="P308" s="2">
        <v>0</v>
      </c>
      <c r="Q308" s="17">
        <v>857</v>
      </c>
    </row>
    <row r="309">
      <c r="E309" s="13"/>
      <c r="F309" s="12"/>
      <c r="G309" s="10">
        <v>100</v>
      </c>
      <c r="H309" s="16">
        <v>0.67961165048500005</v>
      </c>
      <c r="I309" s="1">
        <v>0.48543689320400002</v>
      </c>
      <c r="J309" s="1">
        <v>1.1650485436889999</v>
      </c>
      <c r="K309" s="1">
        <v>3.300970873786</v>
      </c>
      <c r="L309" s="1">
        <v>10.679611650485</v>
      </c>
      <c r="M309" s="1">
        <v>16.407766990291002</v>
      </c>
      <c r="N309" s="1">
        <v>50.485436893204003</v>
      </c>
      <c r="O309" s="1">
        <v>16.796116504854002</v>
      </c>
      <c r="P309" s="42" t="s">
        <v>18</v>
      </c>
      <c r="Q309" s="11">
        <v>83.203883495146002</v>
      </c>
    </row>
    <row r="310">
      <c r="E310" s="9" t="s">
        <v>17</v>
      </c>
      <c r="F310" s="8"/>
      <c r="G310" s="14">
        <v>1093</v>
      </c>
      <c r="H310" s="15">
        <v>1</v>
      </c>
      <c r="I310" s="2">
        <v>1</v>
      </c>
      <c r="J310" s="2">
        <v>10</v>
      </c>
      <c r="K310" s="2">
        <v>6</v>
      </c>
      <c r="L310" s="2">
        <v>35</v>
      </c>
      <c r="M310" s="2">
        <v>72</v>
      </c>
      <c r="N310" s="2">
        <v>884</v>
      </c>
      <c r="O310" s="2">
        <v>84</v>
      </c>
      <c r="P310" s="2">
        <v>0</v>
      </c>
      <c r="Q310" s="17">
        <v>1009</v>
      </c>
    </row>
    <row r="311">
      <c r="E311" s="18"/>
      <c r="F311" s="32"/>
      <c r="G311" s="39">
        <v>100</v>
      </c>
      <c r="H311" s="41">
        <v>0.091491308325999998</v>
      </c>
      <c r="I311" s="7">
        <v>0.091491308325999998</v>
      </c>
      <c r="J311" s="7">
        <v>0.91491308325700005</v>
      </c>
      <c r="K311" s="7">
        <v>0.54894784995400003</v>
      </c>
      <c r="L311" s="7">
        <v>3.2021957913999999</v>
      </c>
      <c r="M311" s="7">
        <v>6.5873741994510002</v>
      </c>
      <c r="N311" s="7">
        <v>80.878316559927001</v>
      </c>
      <c r="O311" s="7">
        <v>7.6852698993599997</v>
      </c>
      <c r="P311" s="52" t="s">
        <v>18</v>
      </c>
      <c r="Q311" s="44">
        <v>92.314730100640006</v>
      </c>
    </row>
    <row r="313">
      <c r="B313" s="31" t="str">
        <f ca="1" xml:space="preserve"> HYPERLINK("#'目次'!B25", "[19]")</f>
        <v>[19]</v>
      </c>
      <c r="C313" s="19" t="s">
        <v>211</v>
      </c>
    </row>
    <row r="314">
      <c r="C314" s="76" t="s">
        <v>212</v>
      </c>
    </row>
    <row r="316">
      <c r="C316" s="19" t="s">
        <v>12</v>
      </c>
    </row>
    <row r="317">
      <c r="E317" s="27"/>
      <c r="F317" s="25"/>
      <c r="G317" s="34" t="s">
        <v>13</v>
      </c>
      <c r="H317" s="21" t="s">
        <v>213</v>
      </c>
      <c r="I317" s="4" t="s">
        <v>214</v>
      </c>
      <c r="J317" s="4" t="s">
        <v>215</v>
      </c>
      <c r="K317" s="4" t="s">
        <v>216</v>
      </c>
      <c r="L317" s="4" t="s">
        <v>217</v>
      </c>
      <c r="M317" s="4" t="s">
        <v>218</v>
      </c>
      <c r="N317" s="4" t="s">
        <v>219</v>
      </c>
      <c r="O317" s="4" t="s">
        <v>220</v>
      </c>
      <c r="P317" s="4" t="s">
        <v>221</v>
      </c>
      <c r="Q317" s="4" t="s">
        <v>27</v>
      </c>
      <c r="R317" s="4" t="s">
        <v>222</v>
      </c>
      <c r="S317" s="4" t="s">
        <v>28</v>
      </c>
      <c r="T317" s="33" t="s">
        <v>223</v>
      </c>
    </row>
    <row r="318">
      <c r="E318" s="24"/>
      <c r="F318" s="30"/>
      <c r="G318" s="26"/>
      <c r="H318" s="35"/>
      <c r="I318" s="5"/>
      <c r="J318" s="5"/>
      <c r="K318" s="5"/>
      <c r="L318" s="5"/>
      <c r="M318" s="5"/>
      <c r="N318" s="5"/>
      <c r="O318" s="5"/>
      <c r="P318" s="5"/>
      <c r="Q318" s="5"/>
      <c r="R318" s="5"/>
      <c r="S318" s="5"/>
      <c r="T318" s="20"/>
    </row>
    <row r="319">
      <c r="E319" s="22" t="s">
        <v>13</v>
      </c>
      <c r="F319" s="23"/>
      <c r="G319" s="28">
        <v>4097</v>
      </c>
      <c r="H319" s="3">
        <v>563</v>
      </c>
      <c r="I319" s="3">
        <v>317</v>
      </c>
      <c r="J319" s="3">
        <v>191</v>
      </c>
      <c r="K319" s="3">
        <v>56</v>
      </c>
      <c r="L319" s="3">
        <v>424</v>
      </c>
      <c r="M319" s="3">
        <v>935</v>
      </c>
      <c r="N319" s="3">
        <v>51</v>
      </c>
      <c r="O319" s="3">
        <v>133</v>
      </c>
      <c r="P319" s="3">
        <v>164</v>
      </c>
      <c r="Q319" s="3">
        <v>138</v>
      </c>
      <c r="R319" s="3">
        <v>2398</v>
      </c>
      <c r="S319" s="3">
        <v>23</v>
      </c>
      <c r="T319" s="36">
        <v>1676</v>
      </c>
    </row>
    <row r="320">
      <c r="E320" s="18"/>
      <c r="F320" s="29"/>
      <c r="G320" s="10">
        <v>100</v>
      </c>
      <c r="H320" s="1">
        <v>13.741762265071999</v>
      </c>
      <c r="I320" s="1">
        <v>7.7373688064439996</v>
      </c>
      <c r="J320" s="1">
        <v>4.6619477666589999</v>
      </c>
      <c r="K320" s="1">
        <v>1.36685379546</v>
      </c>
      <c r="L320" s="1">
        <v>10.349035879912</v>
      </c>
      <c r="M320" s="1">
        <v>22.821576763485002</v>
      </c>
      <c r="N320" s="1">
        <v>1.2448132780079999</v>
      </c>
      <c r="O320" s="1">
        <v>3.2462777642180001</v>
      </c>
      <c r="P320" s="1">
        <v>4.0029289724190003</v>
      </c>
      <c r="Q320" s="1">
        <v>3.3683182816700001</v>
      </c>
      <c r="R320" s="1">
        <v>58.530632169880001</v>
      </c>
      <c r="S320" s="1">
        <v>0.56138638027800003</v>
      </c>
      <c r="T320" s="11">
        <v>40.907981449841003</v>
      </c>
    </row>
    <row r="321">
      <c r="E321" s="9" t="s">
        <v>14</v>
      </c>
      <c r="F321" s="8"/>
      <c r="G321" s="38">
        <v>1271</v>
      </c>
      <c r="H321" s="37">
        <v>245</v>
      </c>
      <c r="I321" s="6">
        <v>76</v>
      </c>
      <c r="J321" s="6">
        <v>94</v>
      </c>
      <c r="K321" s="6">
        <v>11</v>
      </c>
      <c r="L321" s="6">
        <v>9</v>
      </c>
      <c r="M321" s="6">
        <v>348</v>
      </c>
      <c r="N321" s="6">
        <v>14</v>
      </c>
      <c r="O321" s="6">
        <v>33</v>
      </c>
      <c r="P321" s="6">
        <v>16</v>
      </c>
      <c r="Q321" s="6">
        <v>25</v>
      </c>
      <c r="R321" s="6">
        <v>685</v>
      </c>
      <c r="S321" s="6">
        <v>11</v>
      </c>
      <c r="T321" s="40">
        <v>575</v>
      </c>
    </row>
    <row r="322">
      <c r="E322" s="13"/>
      <c r="F322" s="12"/>
      <c r="G322" s="10">
        <v>100</v>
      </c>
      <c r="H322" s="16">
        <v>19.276160503541</v>
      </c>
      <c r="I322" s="1">
        <v>5.979543666404</v>
      </c>
      <c r="J322" s="1">
        <v>7.3957513768689997</v>
      </c>
      <c r="K322" s="1">
        <v>0.86546026750600003</v>
      </c>
      <c r="L322" s="1">
        <v>0.70810385523200003</v>
      </c>
      <c r="M322" s="1">
        <v>27.380015735640999</v>
      </c>
      <c r="N322" s="1">
        <v>1.101494885917</v>
      </c>
      <c r="O322" s="1">
        <v>2.596380802518</v>
      </c>
      <c r="P322" s="1">
        <v>1.25885129819</v>
      </c>
      <c r="Q322" s="1">
        <v>1.9669551534230001</v>
      </c>
      <c r="R322" s="1">
        <v>53.894571203776998</v>
      </c>
      <c r="S322" s="1">
        <v>0.86546026750600003</v>
      </c>
      <c r="T322" s="11">
        <v>45.239968528718002</v>
      </c>
    </row>
    <row r="323">
      <c r="E323" s="9" t="s">
        <v>15</v>
      </c>
      <c r="F323" s="8"/>
      <c r="G323" s="14">
        <v>960</v>
      </c>
      <c r="H323" s="15">
        <v>171</v>
      </c>
      <c r="I323" s="2">
        <v>80</v>
      </c>
      <c r="J323" s="2">
        <v>23</v>
      </c>
      <c r="K323" s="2">
        <v>8</v>
      </c>
      <c r="L323" s="2">
        <v>97</v>
      </c>
      <c r="M323" s="2">
        <v>133</v>
      </c>
      <c r="N323" s="2">
        <v>11</v>
      </c>
      <c r="O323" s="2">
        <v>30</v>
      </c>
      <c r="P323" s="2">
        <v>29</v>
      </c>
      <c r="Q323" s="2">
        <v>33</v>
      </c>
      <c r="R323" s="2">
        <v>607</v>
      </c>
      <c r="S323" s="2">
        <v>7</v>
      </c>
      <c r="T323" s="17">
        <v>346</v>
      </c>
    </row>
    <row r="324">
      <c r="E324" s="13"/>
      <c r="F324" s="12"/>
      <c r="G324" s="10">
        <v>100</v>
      </c>
      <c r="H324" s="16">
        <v>17.8125</v>
      </c>
      <c r="I324" s="1">
        <v>8.333333333333</v>
      </c>
      <c r="J324" s="1">
        <v>2.395833333333</v>
      </c>
      <c r="K324" s="1">
        <v>0.83333333333299997</v>
      </c>
      <c r="L324" s="1">
        <v>10.104166666667</v>
      </c>
      <c r="M324" s="1">
        <v>13.854166666667</v>
      </c>
      <c r="N324" s="1">
        <v>1.145833333333</v>
      </c>
      <c r="O324" s="1">
        <v>3.125</v>
      </c>
      <c r="P324" s="1">
        <v>3.020833333333</v>
      </c>
      <c r="Q324" s="1">
        <v>3.4375</v>
      </c>
      <c r="R324" s="1">
        <v>63.229166666666998</v>
      </c>
      <c r="S324" s="1">
        <v>0.72916666666700003</v>
      </c>
      <c r="T324" s="11">
        <v>36.041666666666998</v>
      </c>
    </row>
    <row r="325">
      <c r="E325" s="9" t="s">
        <v>16</v>
      </c>
      <c r="F325" s="8"/>
      <c r="G325" s="14">
        <v>857</v>
      </c>
      <c r="H325" s="15">
        <v>106</v>
      </c>
      <c r="I325" s="2">
        <v>98</v>
      </c>
      <c r="J325" s="2">
        <v>59</v>
      </c>
      <c r="K325" s="2">
        <v>34</v>
      </c>
      <c r="L325" s="2">
        <v>191</v>
      </c>
      <c r="M325" s="2">
        <v>246</v>
      </c>
      <c r="N325" s="2">
        <v>20</v>
      </c>
      <c r="O325" s="2">
        <v>55</v>
      </c>
      <c r="P325" s="2">
        <v>71</v>
      </c>
      <c r="Q325" s="2">
        <v>20</v>
      </c>
      <c r="R325" s="2">
        <v>472</v>
      </c>
      <c r="S325" s="2">
        <v>0</v>
      </c>
      <c r="T325" s="17">
        <v>385</v>
      </c>
    </row>
    <row r="326">
      <c r="E326" s="13"/>
      <c r="F326" s="12"/>
      <c r="G326" s="10">
        <v>100</v>
      </c>
      <c r="H326" s="16">
        <v>12.368728121354</v>
      </c>
      <c r="I326" s="1">
        <v>11.435239206534</v>
      </c>
      <c r="J326" s="1">
        <v>6.8844807467909996</v>
      </c>
      <c r="K326" s="1">
        <v>3.9673278879809999</v>
      </c>
      <c r="L326" s="1">
        <v>22.287047841307</v>
      </c>
      <c r="M326" s="1">
        <v>28.704784130688001</v>
      </c>
      <c r="N326" s="1">
        <v>2.3337222870479999</v>
      </c>
      <c r="O326" s="1">
        <v>6.4177362893819998</v>
      </c>
      <c r="P326" s="1">
        <v>8.2847141190200002</v>
      </c>
      <c r="Q326" s="1">
        <v>2.3337222870479999</v>
      </c>
      <c r="R326" s="1">
        <v>55.075845974328999</v>
      </c>
      <c r="S326" s="42" t="s">
        <v>18</v>
      </c>
      <c r="T326" s="11">
        <v>44.924154025671001</v>
      </c>
    </row>
    <row r="327">
      <c r="E327" s="9" t="s">
        <v>17</v>
      </c>
      <c r="F327" s="8"/>
      <c r="G327" s="14">
        <v>1009</v>
      </c>
      <c r="H327" s="15">
        <v>41</v>
      </c>
      <c r="I327" s="2">
        <v>63</v>
      </c>
      <c r="J327" s="2">
        <v>15</v>
      </c>
      <c r="K327" s="2">
        <v>3</v>
      </c>
      <c r="L327" s="2">
        <v>127</v>
      </c>
      <c r="M327" s="2">
        <v>208</v>
      </c>
      <c r="N327" s="2">
        <v>6</v>
      </c>
      <c r="O327" s="2">
        <v>15</v>
      </c>
      <c r="P327" s="2">
        <v>48</v>
      </c>
      <c r="Q327" s="2">
        <v>60</v>
      </c>
      <c r="R327" s="2">
        <v>634</v>
      </c>
      <c r="S327" s="2">
        <v>5</v>
      </c>
      <c r="T327" s="17">
        <v>370</v>
      </c>
    </row>
    <row r="328">
      <c r="E328" s="18"/>
      <c r="F328" s="32"/>
      <c r="G328" s="39">
        <v>100</v>
      </c>
      <c r="H328" s="41">
        <v>4.06342913776</v>
      </c>
      <c r="I328" s="7">
        <v>6.2438057482660003</v>
      </c>
      <c r="J328" s="7">
        <v>1.486620416254</v>
      </c>
      <c r="K328" s="7">
        <v>0.29732408325100002</v>
      </c>
      <c r="L328" s="7">
        <v>12.586719524280999</v>
      </c>
      <c r="M328" s="7">
        <v>20.614469772052001</v>
      </c>
      <c r="N328" s="7">
        <v>0.59464816650100005</v>
      </c>
      <c r="O328" s="7">
        <v>1.486620416254</v>
      </c>
      <c r="P328" s="7">
        <v>4.7571853320119999</v>
      </c>
      <c r="Q328" s="7">
        <v>5.9464816650149999</v>
      </c>
      <c r="R328" s="7">
        <v>62.834489593656997</v>
      </c>
      <c r="S328" s="7">
        <v>0.495540138751</v>
      </c>
      <c r="T328" s="44">
        <v>36.669970267591999</v>
      </c>
    </row>
    <row r="330">
      <c r="B330" s="31" t="str">
        <f ca="1" xml:space="preserve"> HYPERLINK("#'目次'!B26", "[20]")</f>
        <v>[20]</v>
      </c>
      <c r="C330" s="19" t="s">
        <v>227</v>
      </c>
    </row>
    <row r="333">
      <c r="C333" s="19" t="s">
        <v>12</v>
      </c>
    </row>
    <row r="334">
      <c r="E334" s="27"/>
      <c r="F334" s="25"/>
      <c r="G334" s="34" t="s">
        <v>13</v>
      </c>
      <c r="H334" s="21" t="s">
        <v>228</v>
      </c>
      <c r="I334" s="4" t="s">
        <v>229</v>
      </c>
      <c r="J334" s="4" t="s">
        <v>230</v>
      </c>
      <c r="K334" s="4" t="s">
        <v>231</v>
      </c>
      <c r="L334" s="4" t="s">
        <v>232</v>
      </c>
      <c r="M334" s="4" t="s">
        <v>233</v>
      </c>
      <c r="N334" s="4" t="s">
        <v>234</v>
      </c>
      <c r="O334" s="4" t="s">
        <v>27</v>
      </c>
      <c r="P334" s="4" t="s">
        <v>110</v>
      </c>
      <c r="Q334" s="33" t="s">
        <v>28</v>
      </c>
    </row>
    <row r="335">
      <c r="E335" s="24"/>
      <c r="F335" s="30"/>
      <c r="G335" s="26"/>
      <c r="H335" s="35"/>
      <c r="I335" s="5"/>
      <c r="J335" s="5"/>
      <c r="K335" s="5"/>
      <c r="L335" s="5"/>
      <c r="M335" s="5"/>
      <c r="N335" s="5"/>
      <c r="O335" s="5"/>
      <c r="P335" s="5"/>
      <c r="Q335" s="20"/>
    </row>
    <row r="336">
      <c r="E336" s="22" t="s">
        <v>13</v>
      </c>
      <c r="F336" s="23"/>
      <c r="G336" s="28">
        <v>4751</v>
      </c>
      <c r="H336" s="3">
        <v>2336</v>
      </c>
      <c r="I336" s="3">
        <v>1962</v>
      </c>
      <c r="J336" s="3">
        <v>1425</v>
      </c>
      <c r="K336" s="3">
        <v>519</v>
      </c>
      <c r="L336" s="3">
        <v>217</v>
      </c>
      <c r="M336" s="3">
        <v>104</v>
      </c>
      <c r="N336" s="3">
        <v>748</v>
      </c>
      <c r="O336" s="3">
        <v>123</v>
      </c>
      <c r="P336" s="3">
        <v>394</v>
      </c>
      <c r="Q336" s="36">
        <v>89</v>
      </c>
    </row>
    <row r="337">
      <c r="E337" s="18"/>
      <c r="F337" s="29"/>
      <c r="G337" s="10">
        <v>100</v>
      </c>
      <c r="H337" s="1">
        <v>49.168596085034999</v>
      </c>
      <c r="I337" s="1">
        <v>41.296569143337997</v>
      </c>
      <c r="J337" s="1">
        <v>29.993685539885998</v>
      </c>
      <c r="K337" s="1">
        <v>10.924015996632001</v>
      </c>
      <c r="L337" s="1">
        <v>4.5674594822139998</v>
      </c>
      <c r="M337" s="1">
        <v>2.1890128394019999</v>
      </c>
      <c r="N337" s="1">
        <v>15.744053883393001</v>
      </c>
      <c r="O337" s="1">
        <v>2.588928646601</v>
      </c>
      <c r="P337" s="1">
        <v>8.2929909492739995</v>
      </c>
      <c r="Q337" s="11">
        <v>1.873289833719</v>
      </c>
    </row>
    <row r="338">
      <c r="E338" s="9" t="s">
        <v>14</v>
      </c>
      <c r="F338" s="8"/>
      <c r="G338" s="38">
        <v>1524</v>
      </c>
      <c r="H338" s="37">
        <v>680</v>
      </c>
      <c r="I338" s="6">
        <v>169</v>
      </c>
      <c r="J338" s="6">
        <v>493</v>
      </c>
      <c r="K338" s="6">
        <v>60</v>
      </c>
      <c r="L338" s="6">
        <v>13</v>
      </c>
      <c r="M338" s="6">
        <v>5</v>
      </c>
      <c r="N338" s="6">
        <v>251</v>
      </c>
      <c r="O338" s="6">
        <v>67</v>
      </c>
      <c r="P338" s="6">
        <v>242</v>
      </c>
      <c r="Q338" s="40">
        <v>80</v>
      </c>
    </row>
    <row r="339">
      <c r="E339" s="13"/>
      <c r="F339" s="12"/>
      <c r="G339" s="10">
        <v>100</v>
      </c>
      <c r="H339" s="16">
        <v>44.619422572178003</v>
      </c>
      <c r="I339" s="1">
        <v>11.089238845143999</v>
      </c>
      <c r="J339" s="1">
        <v>32.349081364828997</v>
      </c>
      <c r="K339" s="1">
        <v>3.9370078740159999</v>
      </c>
      <c r="L339" s="1">
        <v>0.85301837270299996</v>
      </c>
      <c r="M339" s="1">
        <v>0.32808398950099998</v>
      </c>
      <c r="N339" s="1">
        <v>16.469816272966</v>
      </c>
      <c r="O339" s="1">
        <v>4.3963254593179997</v>
      </c>
      <c r="P339" s="1">
        <v>15.879265091863999</v>
      </c>
      <c r="Q339" s="11">
        <v>5.2493438320210002</v>
      </c>
    </row>
    <row r="340">
      <c r="E340" s="9" t="s">
        <v>15</v>
      </c>
      <c r="F340" s="8"/>
      <c r="G340" s="14">
        <v>1104</v>
      </c>
      <c r="H340" s="15">
        <v>625</v>
      </c>
      <c r="I340" s="2">
        <v>642</v>
      </c>
      <c r="J340" s="2">
        <v>293</v>
      </c>
      <c r="K340" s="2">
        <v>201</v>
      </c>
      <c r="L340" s="2">
        <v>141</v>
      </c>
      <c r="M340" s="2">
        <v>39</v>
      </c>
      <c r="N340" s="2">
        <v>87</v>
      </c>
      <c r="O340" s="2">
        <v>13</v>
      </c>
      <c r="P340" s="2">
        <v>78</v>
      </c>
      <c r="Q340" s="17">
        <v>7</v>
      </c>
    </row>
    <row r="341">
      <c r="E341" s="13"/>
      <c r="F341" s="12"/>
      <c r="G341" s="10">
        <v>100</v>
      </c>
      <c r="H341" s="16">
        <v>56.612318840580002</v>
      </c>
      <c r="I341" s="1">
        <v>58.152173913043001</v>
      </c>
      <c r="J341" s="1">
        <v>26.539855072464</v>
      </c>
      <c r="K341" s="1">
        <v>18.20652173913</v>
      </c>
      <c r="L341" s="1">
        <v>12.771739130435</v>
      </c>
      <c r="M341" s="1">
        <v>3.5326086956520002</v>
      </c>
      <c r="N341" s="1">
        <v>7.880434782609</v>
      </c>
      <c r="O341" s="1">
        <v>1.1775362318839999</v>
      </c>
      <c r="P341" s="1">
        <v>7.0652173913040004</v>
      </c>
      <c r="Q341" s="11">
        <v>0.63405797101399997</v>
      </c>
    </row>
    <row r="342">
      <c r="E342" s="9" t="s">
        <v>16</v>
      </c>
      <c r="F342" s="8"/>
      <c r="G342" s="14">
        <v>1030</v>
      </c>
      <c r="H342" s="15">
        <v>528</v>
      </c>
      <c r="I342" s="2">
        <v>515</v>
      </c>
      <c r="J342" s="2">
        <v>478</v>
      </c>
      <c r="K342" s="2">
        <v>142</v>
      </c>
      <c r="L342" s="2">
        <v>55</v>
      </c>
      <c r="M342" s="2">
        <v>48</v>
      </c>
      <c r="N342" s="2">
        <v>139</v>
      </c>
      <c r="O342" s="2">
        <v>19</v>
      </c>
      <c r="P342" s="2">
        <v>7</v>
      </c>
      <c r="Q342" s="17">
        <v>2</v>
      </c>
    </row>
    <row r="343">
      <c r="E343" s="13"/>
      <c r="F343" s="12"/>
      <c r="G343" s="10">
        <v>100</v>
      </c>
      <c r="H343" s="16">
        <v>51.262135922330003</v>
      </c>
      <c r="I343" s="1">
        <v>50</v>
      </c>
      <c r="J343" s="1">
        <v>46.407766990291002</v>
      </c>
      <c r="K343" s="1">
        <v>13.786407766989999</v>
      </c>
      <c r="L343" s="1">
        <v>5.3398058252430003</v>
      </c>
      <c r="M343" s="1">
        <v>4.6601941747569997</v>
      </c>
      <c r="N343" s="1">
        <v>13.495145631068</v>
      </c>
      <c r="O343" s="1">
        <v>1.844660194175</v>
      </c>
      <c r="P343" s="1">
        <v>0.67961165048500005</v>
      </c>
      <c r="Q343" s="11">
        <v>0.19417475728200001</v>
      </c>
    </row>
    <row r="344">
      <c r="E344" s="9" t="s">
        <v>17</v>
      </c>
      <c r="F344" s="8"/>
      <c r="G344" s="14">
        <v>1093</v>
      </c>
      <c r="H344" s="15">
        <v>503</v>
      </c>
      <c r="I344" s="2">
        <v>636</v>
      </c>
      <c r="J344" s="2">
        <v>161</v>
      </c>
      <c r="K344" s="2">
        <v>116</v>
      </c>
      <c r="L344" s="2">
        <v>8</v>
      </c>
      <c r="M344" s="2">
        <v>12</v>
      </c>
      <c r="N344" s="2">
        <v>271</v>
      </c>
      <c r="O344" s="2">
        <v>24</v>
      </c>
      <c r="P344" s="2">
        <v>67</v>
      </c>
      <c r="Q344" s="17">
        <v>0</v>
      </c>
    </row>
    <row r="345">
      <c r="E345" s="18"/>
      <c r="F345" s="32"/>
      <c r="G345" s="39">
        <v>100</v>
      </c>
      <c r="H345" s="41">
        <v>46.020128087831999</v>
      </c>
      <c r="I345" s="7">
        <v>58.188472095150999</v>
      </c>
      <c r="J345" s="7">
        <v>14.730100640439</v>
      </c>
      <c r="K345" s="7">
        <v>10.612991765782001</v>
      </c>
      <c r="L345" s="7">
        <v>0.73193046660600003</v>
      </c>
      <c r="M345" s="7">
        <v>1.0978956999089999</v>
      </c>
      <c r="N345" s="7">
        <v>24.794144556267</v>
      </c>
      <c r="O345" s="7">
        <v>2.1957913998169998</v>
      </c>
      <c r="P345" s="7">
        <v>6.1299176578230004</v>
      </c>
      <c r="Q345" s="58" t="s">
        <v>18</v>
      </c>
    </row>
    <row r="347">
      <c r="B347" s="31" t="str">
        <f ca="1" xml:space="preserve"> HYPERLINK("#'目次'!B27", "[21]")</f>
        <v>[21]</v>
      </c>
      <c r="C347" s="19" t="s">
        <v>237</v>
      </c>
    </row>
    <row r="350">
      <c r="C350" s="19" t="s">
        <v>12</v>
      </c>
    </row>
    <row r="351">
      <c r="E351" s="27"/>
      <c r="F351" s="25"/>
      <c r="G351" s="34" t="s">
        <v>13</v>
      </c>
      <c r="H351" s="21" t="s">
        <v>238</v>
      </c>
      <c r="I351" s="4" t="s">
        <v>239</v>
      </c>
      <c r="J351" s="4" t="s">
        <v>240</v>
      </c>
      <c r="K351" s="4" t="s">
        <v>241</v>
      </c>
      <c r="L351" s="4" t="s">
        <v>242</v>
      </c>
      <c r="M351" s="4" t="s">
        <v>243</v>
      </c>
      <c r="N351" s="4" t="s">
        <v>244</v>
      </c>
      <c r="O351" s="4" t="s">
        <v>27</v>
      </c>
      <c r="P351" s="33" t="s">
        <v>28</v>
      </c>
    </row>
    <row r="352">
      <c r="E352" s="24"/>
      <c r="F352" s="30"/>
      <c r="G352" s="26"/>
      <c r="H352" s="35"/>
      <c r="I352" s="5"/>
      <c r="J352" s="5"/>
      <c r="K352" s="5"/>
      <c r="L352" s="5"/>
      <c r="M352" s="5"/>
      <c r="N352" s="5"/>
      <c r="O352" s="5"/>
      <c r="P352" s="20"/>
    </row>
    <row r="353">
      <c r="E353" s="22" t="s">
        <v>13</v>
      </c>
      <c r="F353" s="23"/>
      <c r="G353" s="28">
        <v>4751</v>
      </c>
      <c r="H353" s="3">
        <v>908</v>
      </c>
      <c r="I353" s="3">
        <v>3063</v>
      </c>
      <c r="J353" s="3">
        <v>298</v>
      </c>
      <c r="K353" s="3">
        <v>128</v>
      </c>
      <c r="L353" s="3">
        <v>133</v>
      </c>
      <c r="M353" s="3">
        <v>23</v>
      </c>
      <c r="N353" s="3">
        <v>46</v>
      </c>
      <c r="O353" s="3">
        <v>84</v>
      </c>
      <c r="P353" s="36">
        <v>68</v>
      </c>
    </row>
    <row r="354">
      <c r="E354" s="18"/>
      <c r="F354" s="29"/>
      <c r="G354" s="10">
        <v>100</v>
      </c>
      <c r="H354" s="1">
        <v>19.111765944011999</v>
      </c>
      <c r="I354" s="1">
        <v>64.470637760471007</v>
      </c>
      <c r="J354" s="1">
        <v>6.2723637129030001</v>
      </c>
      <c r="K354" s="1">
        <v>2.694169648495</v>
      </c>
      <c r="L354" s="1">
        <v>2.7994106503889999</v>
      </c>
      <c r="M354" s="1">
        <v>0.48410860871400002</v>
      </c>
      <c r="N354" s="1">
        <v>0.96821721742800004</v>
      </c>
      <c r="O354" s="1">
        <v>1.7680488318250001</v>
      </c>
      <c r="P354" s="11">
        <v>1.431277625763</v>
      </c>
    </row>
    <row r="355">
      <c r="E355" s="9" t="s">
        <v>14</v>
      </c>
      <c r="F355" s="8"/>
      <c r="G355" s="38">
        <v>1524</v>
      </c>
      <c r="H355" s="37">
        <v>416</v>
      </c>
      <c r="I355" s="6">
        <v>917</v>
      </c>
      <c r="J355" s="6">
        <v>28</v>
      </c>
      <c r="K355" s="6">
        <v>57</v>
      </c>
      <c r="L355" s="6">
        <v>21</v>
      </c>
      <c r="M355" s="6">
        <v>15</v>
      </c>
      <c r="N355" s="6">
        <v>11</v>
      </c>
      <c r="O355" s="6">
        <v>28</v>
      </c>
      <c r="P355" s="40">
        <v>31</v>
      </c>
    </row>
    <row r="356">
      <c r="E356" s="13"/>
      <c r="F356" s="12"/>
      <c r="G356" s="10">
        <v>100</v>
      </c>
      <c r="H356" s="16">
        <v>27.296587926509002</v>
      </c>
      <c r="I356" s="1">
        <v>60.170603674540999</v>
      </c>
      <c r="J356" s="1">
        <v>1.8372703412069999</v>
      </c>
      <c r="K356" s="1">
        <v>3.7401574803150002</v>
      </c>
      <c r="L356" s="1">
        <v>1.3779527559060001</v>
      </c>
      <c r="M356" s="1">
        <v>0.98425196850399999</v>
      </c>
      <c r="N356" s="1">
        <v>0.72178477690300002</v>
      </c>
      <c r="O356" s="1">
        <v>1.8372703412069999</v>
      </c>
      <c r="P356" s="11">
        <v>2.0341207349079999</v>
      </c>
    </row>
    <row r="357">
      <c r="E357" s="9" t="s">
        <v>15</v>
      </c>
      <c r="F357" s="8"/>
      <c r="G357" s="14">
        <v>1104</v>
      </c>
      <c r="H357" s="15">
        <v>168</v>
      </c>
      <c r="I357" s="2">
        <v>648</v>
      </c>
      <c r="J357" s="2">
        <v>128</v>
      </c>
      <c r="K357" s="2">
        <v>22</v>
      </c>
      <c r="L357" s="2">
        <v>82</v>
      </c>
      <c r="M357" s="2">
        <v>4</v>
      </c>
      <c r="N357" s="2">
        <v>10</v>
      </c>
      <c r="O357" s="2">
        <v>27</v>
      </c>
      <c r="P357" s="17">
        <v>15</v>
      </c>
    </row>
    <row r="358">
      <c r="E358" s="13"/>
      <c r="F358" s="12"/>
      <c r="G358" s="10">
        <v>100</v>
      </c>
      <c r="H358" s="16">
        <v>15.217391304348</v>
      </c>
      <c r="I358" s="1">
        <v>58.695652173912997</v>
      </c>
      <c r="J358" s="1">
        <v>11.594202898551</v>
      </c>
      <c r="K358" s="1">
        <v>1.9927536231880001</v>
      </c>
      <c r="L358" s="1">
        <v>7.4275362318839999</v>
      </c>
      <c r="M358" s="1">
        <v>0.36231884058000002</v>
      </c>
      <c r="N358" s="1">
        <v>0.90579710144900005</v>
      </c>
      <c r="O358" s="1">
        <v>2.4456521739129999</v>
      </c>
      <c r="P358" s="11">
        <v>1.3586956521739999</v>
      </c>
    </row>
    <row r="359">
      <c r="E359" s="9" t="s">
        <v>16</v>
      </c>
      <c r="F359" s="8"/>
      <c r="G359" s="14">
        <v>1030</v>
      </c>
      <c r="H359" s="15">
        <v>199</v>
      </c>
      <c r="I359" s="2">
        <v>725</v>
      </c>
      <c r="J359" s="2">
        <v>23</v>
      </c>
      <c r="K359" s="2">
        <v>22</v>
      </c>
      <c r="L359" s="2">
        <v>8</v>
      </c>
      <c r="M359" s="2">
        <v>3</v>
      </c>
      <c r="N359" s="2">
        <v>22</v>
      </c>
      <c r="O359" s="2">
        <v>12</v>
      </c>
      <c r="P359" s="17">
        <v>16</v>
      </c>
    </row>
    <row r="360">
      <c r="E360" s="13"/>
      <c r="F360" s="12"/>
      <c r="G360" s="10">
        <v>100</v>
      </c>
      <c r="H360" s="16">
        <v>19.320388349515</v>
      </c>
      <c r="I360" s="1">
        <v>70.388349514563004</v>
      </c>
      <c r="J360" s="1">
        <v>2.2330097087379999</v>
      </c>
      <c r="K360" s="1">
        <v>2.1359223300969998</v>
      </c>
      <c r="L360" s="1">
        <v>0.77669902912599997</v>
      </c>
      <c r="M360" s="1">
        <v>0.29126213592200001</v>
      </c>
      <c r="N360" s="1">
        <v>2.1359223300969998</v>
      </c>
      <c r="O360" s="1">
        <v>1.1650485436889999</v>
      </c>
      <c r="P360" s="11">
        <v>1.5533980582519999</v>
      </c>
    </row>
    <row r="361">
      <c r="E361" s="9" t="s">
        <v>17</v>
      </c>
      <c r="F361" s="8"/>
      <c r="G361" s="14">
        <v>1093</v>
      </c>
      <c r="H361" s="15">
        <v>125</v>
      </c>
      <c r="I361" s="2">
        <v>773</v>
      </c>
      <c r="J361" s="2">
        <v>119</v>
      </c>
      <c r="K361" s="2">
        <v>27</v>
      </c>
      <c r="L361" s="2">
        <v>22</v>
      </c>
      <c r="M361" s="2">
        <v>1</v>
      </c>
      <c r="N361" s="2">
        <v>3</v>
      </c>
      <c r="O361" s="2">
        <v>17</v>
      </c>
      <c r="P361" s="17">
        <v>6</v>
      </c>
    </row>
    <row r="362">
      <c r="E362" s="18"/>
      <c r="F362" s="32"/>
      <c r="G362" s="39">
        <v>100</v>
      </c>
      <c r="H362" s="41">
        <v>11.436413540714</v>
      </c>
      <c r="I362" s="7">
        <v>70.722781335773007</v>
      </c>
      <c r="J362" s="7">
        <v>10.887465690759001</v>
      </c>
      <c r="K362" s="7">
        <v>2.4702653247940001</v>
      </c>
      <c r="L362" s="7">
        <v>2.0128087831660002</v>
      </c>
      <c r="M362" s="7">
        <v>0.091491308325999998</v>
      </c>
      <c r="N362" s="7">
        <v>0.27447392497700002</v>
      </c>
      <c r="O362" s="7">
        <v>1.555352241537</v>
      </c>
      <c r="P362" s="44">
        <v>0.54894784995400003</v>
      </c>
    </row>
    <row r="364">
      <c r="B364" s="31" t="str">
        <f ca="1" xml:space="preserve"> HYPERLINK("#'目次'!B28", "[22]")</f>
        <v>[22]</v>
      </c>
      <c r="C364" s="19" t="s">
        <v>247</v>
      </c>
    </row>
    <row r="367">
      <c r="C367" s="19" t="s">
        <v>12</v>
      </c>
    </row>
    <row r="368">
      <c r="E368" s="27"/>
      <c r="F368" s="25"/>
      <c r="G368" s="34" t="s">
        <v>13</v>
      </c>
      <c r="H368" s="21" t="s">
        <v>248</v>
      </c>
      <c r="I368" s="4" t="s">
        <v>249</v>
      </c>
      <c r="J368" s="4" t="s">
        <v>250</v>
      </c>
      <c r="K368" s="4" t="s">
        <v>251</v>
      </c>
      <c r="L368" s="4" t="s">
        <v>252</v>
      </c>
      <c r="M368" s="4" t="s">
        <v>253</v>
      </c>
      <c r="N368" s="4" t="s">
        <v>254</v>
      </c>
      <c r="O368" s="4" t="s">
        <v>255</v>
      </c>
      <c r="P368" s="4" t="s">
        <v>256</v>
      </c>
      <c r="Q368" s="4" t="s">
        <v>257</v>
      </c>
      <c r="R368" s="4" t="s">
        <v>258</v>
      </c>
      <c r="S368" s="4" t="s">
        <v>28</v>
      </c>
      <c r="T368" s="4" t="s">
        <v>259</v>
      </c>
      <c r="U368" s="33" t="s">
        <v>260</v>
      </c>
    </row>
    <row r="369">
      <c r="E369" s="24"/>
      <c r="F369" s="30"/>
      <c r="G369" s="26"/>
      <c r="H369" s="79" t="s">
        <v>261</v>
      </c>
      <c r="I369" s="60" t="s">
        <v>262</v>
      </c>
      <c r="J369" s="60" t="s">
        <v>263</v>
      </c>
      <c r="K369" s="60" t="s">
        <v>264</v>
      </c>
      <c r="L369" s="60" t="s">
        <v>265</v>
      </c>
      <c r="M369" s="60" t="s">
        <v>266</v>
      </c>
      <c r="N369" s="60" t="s">
        <v>267</v>
      </c>
      <c r="O369" s="60" t="s">
        <v>268</v>
      </c>
      <c r="P369" s="60" t="s">
        <v>269</v>
      </c>
      <c r="Q369" s="60" t="s">
        <v>270</v>
      </c>
      <c r="R369" s="60" t="s">
        <v>271</v>
      </c>
      <c r="S369" s="5"/>
      <c r="T369" s="5"/>
      <c r="U369" s="20"/>
    </row>
    <row r="370">
      <c r="E370" s="22" t="s">
        <v>13</v>
      </c>
      <c r="F370" s="23"/>
      <c r="G370" s="28">
        <v>4751</v>
      </c>
      <c r="H370" s="3">
        <v>43</v>
      </c>
      <c r="I370" s="3">
        <v>169</v>
      </c>
      <c r="J370" s="3">
        <v>561</v>
      </c>
      <c r="K370" s="3">
        <v>933</v>
      </c>
      <c r="L370" s="3">
        <v>685</v>
      </c>
      <c r="M370" s="3">
        <v>481</v>
      </c>
      <c r="N370" s="3">
        <v>422</v>
      </c>
      <c r="O370" s="3">
        <v>283</v>
      </c>
      <c r="P370" s="3">
        <v>264</v>
      </c>
      <c r="Q370" s="3">
        <v>777</v>
      </c>
      <c r="R370" s="3">
        <v>17</v>
      </c>
      <c r="S370" s="3">
        <v>116</v>
      </c>
      <c r="T370" s="71" t="s">
        <v>18</v>
      </c>
      <c r="U370" s="72" t="s">
        <v>18</v>
      </c>
    </row>
    <row r="371">
      <c r="E371" s="18"/>
      <c r="F371" s="29"/>
      <c r="G371" s="10">
        <v>100</v>
      </c>
      <c r="H371" s="1">
        <v>0.905072616291</v>
      </c>
      <c r="I371" s="1">
        <v>3.5571458640290001</v>
      </c>
      <c r="J371" s="1">
        <v>11.808040412544999</v>
      </c>
      <c r="K371" s="1">
        <v>19.637970953482998</v>
      </c>
      <c r="L371" s="1">
        <v>14.418017259523999</v>
      </c>
      <c r="M371" s="1">
        <v>10.124184382235001</v>
      </c>
      <c r="N371" s="1">
        <v>8.8823405598819996</v>
      </c>
      <c r="O371" s="1">
        <v>5.9566407072200001</v>
      </c>
      <c r="P371" s="1">
        <v>5.5567249000209999</v>
      </c>
      <c r="Q371" s="1">
        <v>16.35445169438</v>
      </c>
      <c r="R371" s="1">
        <v>0.35781940644100002</v>
      </c>
      <c r="S371" s="1">
        <v>2.441591243949</v>
      </c>
      <c r="T371" s="1">
        <v>45.741639697949999</v>
      </c>
      <c r="U371" s="11">
        <v>35</v>
      </c>
    </row>
    <row r="372">
      <c r="E372" s="9" t="s">
        <v>14</v>
      </c>
      <c r="F372" s="8"/>
      <c r="G372" s="38">
        <v>1524</v>
      </c>
      <c r="H372" s="37">
        <v>23</v>
      </c>
      <c r="I372" s="6">
        <v>125</v>
      </c>
      <c r="J372" s="6">
        <v>372</v>
      </c>
      <c r="K372" s="6">
        <v>444</v>
      </c>
      <c r="L372" s="6">
        <v>222</v>
      </c>
      <c r="M372" s="6">
        <v>123</v>
      </c>
      <c r="N372" s="6">
        <v>69</v>
      </c>
      <c r="O372" s="6">
        <v>17</v>
      </c>
      <c r="P372" s="6">
        <v>14</v>
      </c>
      <c r="Q372" s="6">
        <v>57</v>
      </c>
      <c r="R372" s="6">
        <v>16</v>
      </c>
      <c r="S372" s="6">
        <v>42</v>
      </c>
      <c r="T372" s="69" t="s">
        <v>18</v>
      </c>
      <c r="U372" s="73" t="s">
        <v>18</v>
      </c>
    </row>
    <row r="373">
      <c r="E373" s="13"/>
      <c r="F373" s="12"/>
      <c r="G373" s="10">
        <v>100</v>
      </c>
      <c r="H373" s="16">
        <v>1.509186351706</v>
      </c>
      <c r="I373" s="1">
        <v>8.2020997375330005</v>
      </c>
      <c r="J373" s="1">
        <v>24.409448818897999</v>
      </c>
      <c r="K373" s="1">
        <v>29.133858267716999</v>
      </c>
      <c r="L373" s="1">
        <v>14.566929133858</v>
      </c>
      <c r="M373" s="1">
        <v>8.0708661417319991</v>
      </c>
      <c r="N373" s="1">
        <v>4.5275590551180001</v>
      </c>
      <c r="O373" s="1">
        <v>1.115485564304</v>
      </c>
      <c r="P373" s="1">
        <v>0.91863517060400002</v>
      </c>
      <c r="Q373" s="1">
        <v>3.7401574803150002</v>
      </c>
      <c r="R373" s="1">
        <v>1.0498687664040001</v>
      </c>
      <c r="S373" s="1">
        <v>2.7559055118110001</v>
      </c>
      <c r="T373" s="1">
        <v>28.476720647773</v>
      </c>
      <c r="U373" s="11">
        <v>25</v>
      </c>
    </row>
    <row r="374">
      <c r="E374" s="9" t="s">
        <v>15</v>
      </c>
      <c r="F374" s="8"/>
      <c r="G374" s="14">
        <v>1104</v>
      </c>
      <c r="H374" s="15">
        <v>9</v>
      </c>
      <c r="I374" s="2">
        <v>16</v>
      </c>
      <c r="J374" s="2">
        <v>72</v>
      </c>
      <c r="K374" s="2">
        <v>109</v>
      </c>
      <c r="L374" s="2">
        <v>116</v>
      </c>
      <c r="M374" s="2">
        <v>108</v>
      </c>
      <c r="N374" s="2">
        <v>112</v>
      </c>
      <c r="O374" s="2">
        <v>71</v>
      </c>
      <c r="P374" s="2">
        <v>91</v>
      </c>
      <c r="Q374" s="2">
        <v>371</v>
      </c>
      <c r="R374" s="2">
        <v>0</v>
      </c>
      <c r="S374" s="2">
        <v>29</v>
      </c>
      <c r="T374" s="55" t="s">
        <v>18</v>
      </c>
      <c r="U374" s="62" t="s">
        <v>18</v>
      </c>
    </row>
    <row r="375">
      <c r="E375" s="13"/>
      <c r="F375" s="12"/>
      <c r="G375" s="10">
        <v>100</v>
      </c>
      <c r="H375" s="16">
        <v>0.81521739130399995</v>
      </c>
      <c r="I375" s="1">
        <v>1.449275362319</v>
      </c>
      <c r="J375" s="1">
        <v>6.5217391304349999</v>
      </c>
      <c r="K375" s="1">
        <v>9.8731884057970003</v>
      </c>
      <c r="L375" s="1">
        <v>10.507246376812001</v>
      </c>
      <c r="M375" s="1">
        <v>9.7826086956519998</v>
      </c>
      <c r="N375" s="1">
        <v>10.144927536232</v>
      </c>
      <c r="O375" s="1">
        <v>6.4311594202900002</v>
      </c>
      <c r="P375" s="1">
        <v>8.2427536231879994</v>
      </c>
      <c r="Q375" s="1">
        <v>33.605072463768003</v>
      </c>
      <c r="R375" s="42" t="s">
        <v>18</v>
      </c>
      <c r="S375" s="1">
        <v>2.6268115942030001</v>
      </c>
      <c r="T375" s="1">
        <v>60.26511627907</v>
      </c>
      <c r="U375" s="11">
        <v>55</v>
      </c>
    </row>
    <row r="376">
      <c r="E376" s="9" t="s">
        <v>16</v>
      </c>
      <c r="F376" s="8"/>
      <c r="G376" s="14">
        <v>1030</v>
      </c>
      <c r="H376" s="15">
        <v>8</v>
      </c>
      <c r="I376" s="2">
        <v>17</v>
      </c>
      <c r="J376" s="2">
        <v>92</v>
      </c>
      <c r="K376" s="2">
        <v>220</v>
      </c>
      <c r="L376" s="2">
        <v>181</v>
      </c>
      <c r="M376" s="2">
        <v>121</v>
      </c>
      <c r="N376" s="2">
        <v>117</v>
      </c>
      <c r="O376" s="2">
        <v>81</v>
      </c>
      <c r="P376" s="2">
        <v>64</v>
      </c>
      <c r="Q376" s="2">
        <v>96</v>
      </c>
      <c r="R376" s="2">
        <v>0</v>
      </c>
      <c r="S376" s="2">
        <v>33</v>
      </c>
      <c r="T376" s="55" t="s">
        <v>18</v>
      </c>
      <c r="U376" s="62" t="s">
        <v>18</v>
      </c>
    </row>
    <row r="377">
      <c r="E377" s="13"/>
      <c r="F377" s="12"/>
      <c r="G377" s="10">
        <v>100</v>
      </c>
      <c r="H377" s="16">
        <v>0.77669902912599997</v>
      </c>
      <c r="I377" s="1">
        <v>1.650485436893</v>
      </c>
      <c r="J377" s="1">
        <v>8.9320388349509994</v>
      </c>
      <c r="K377" s="1">
        <v>21.359223300970999</v>
      </c>
      <c r="L377" s="1">
        <v>17.572815533981</v>
      </c>
      <c r="M377" s="1">
        <v>11.747572815533999</v>
      </c>
      <c r="N377" s="1">
        <v>11.359223300970999</v>
      </c>
      <c r="O377" s="1">
        <v>7.8640776699029997</v>
      </c>
      <c r="P377" s="1">
        <v>6.21359223301</v>
      </c>
      <c r="Q377" s="1">
        <v>9.3203883495149995</v>
      </c>
      <c r="R377" s="42" t="s">
        <v>18</v>
      </c>
      <c r="S377" s="1">
        <v>3.203883495146</v>
      </c>
      <c r="T377" s="1">
        <v>44.320461384151997</v>
      </c>
      <c r="U377" s="11">
        <v>35</v>
      </c>
    </row>
    <row r="378">
      <c r="E378" s="9" t="s">
        <v>17</v>
      </c>
      <c r="F378" s="8"/>
      <c r="G378" s="14">
        <v>1093</v>
      </c>
      <c r="H378" s="15">
        <v>3</v>
      </c>
      <c r="I378" s="2">
        <v>11</v>
      </c>
      <c r="J378" s="2">
        <v>25</v>
      </c>
      <c r="K378" s="2">
        <v>160</v>
      </c>
      <c r="L378" s="2">
        <v>166</v>
      </c>
      <c r="M378" s="2">
        <v>129</v>
      </c>
      <c r="N378" s="2">
        <v>124</v>
      </c>
      <c r="O378" s="2">
        <v>114</v>
      </c>
      <c r="P378" s="2">
        <v>95</v>
      </c>
      <c r="Q378" s="2">
        <v>253</v>
      </c>
      <c r="R378" s="2">
        <v>1</v>
      </c>
      <c r="S378" s="2">
        <v>12</v>
      </c>
      <c r="T378" s="55" t="s">
        <v>18</v>
      </c>
      <c r="U378" s="62" t="s">
        <v>18</v>
      </c>
    </row>
    <row r="379">
      <c r="E379" s="18"/>
      <c r="F379" s="32"/>
      <c r="G379" s="39">
        <v>100</v>
      </c>
      <c r="H379" s="41">
        <v>0.27447392497700002</v>
      </c>
      <c r="I379" s="7">
        <v>1.0064043915830001</v>
      </c>
      <c r="J379" s="7">
        <v>2.2872827081430001</v>
      </c>
      <c r="K379" s="7">
        <v>14.638609332113001</v>
      </c>
      <c r="L379" s="7">
        <v>15.187557182068</v>
      </c>
      <c r="M379" s="7">
        <v>11.802378774016001</v>
      </c>
      <c r="N379" s="7">
        <v>11.344922232388001</v>
      </c>
      <c r="O379" s="7">
        <v>10.430009149130999</v>
      </c>
      <c r="P379" s="7">
        <v>8.6916742909420002</v>
      </c>
      <c r="Q379" s="7">
        <v>23.147301006404</v>
      </c>
      <c r="R379" s="7">
        <v>0.091491308325999998</v>
      </c>
      <c r="S379" s="7">
        <v>1.0978956999089999</v>
      </c>
      <c r="T379" s="7">
        <v>56.278908418131003</v>
      </c>
      <c r="U379" s="44">
        <v>55</v>
      </c>
    </row>
    <row r="381">
      <c r="B381" s="31" t="str">
        <f ca="1" xml:space="preserve"> HYPERLINK("#'目次'!B29", "[23]")</f>
        <v>[23]</v>
      </c>
      <c r="C381" s="19" t="s">
        <v>274</v>
      </c>
    </row>
    <row r="384">
      <c r="C384" s="19" t="s">
        <v>12</v>
      </c>
    </row>
    <row r="385">
      <c r="E385" s="27"/>
      <c r="F385" s="25"/>
      <c r="G385" s="34" t="s">
        <v>13</v>
      </c>
      <c r="H385" s="21" t="s">
        <v>275</v>
      </c>
      <c r="I385" s="4" t="s">
        <v>276</v>
      </c>
      <c r="J385" s="4" t="s">
        <v>277</v>
      </c>
      <c r="K385" s="4" t="s">
        <v>278</v>
      </c>
      <c r="L385" s="4" t="s">
        <v>28</v>
      </c>
      <c r="M385" s="4" t="s">
        <v>279</v>
      </c>
      <c r="N385" s="33" t="s">
        <v>280</v>
      </c>
    </row>
    <row r="386">
      <c r="E386" s="24"/>
      <c r="F386" s="30"/>
      <c r="G386" s="26"/>
      <c r="H386" s="35"/>
      <c r="I386" s="5"/>
      <c r="J386" s="5"/>
      <c r="K386" s="5"/>
      <c r="L386" s="5"/>
      <c r="M386" s="5"/>
      <c r="N386" s="20"/>
    </row>
    <row r="387">
      <c r="E387" s="22" t="s">
        <v>13</v>
      </c>
      <c r="F387" s="23"/>
      <c r="G387" s="28">
        <v>4751</v>
      </c>
      <c r="H387" s="3">
        <v>286</v>
      </c>
      <c r="I387" s="3">
        <v>969</v>
      </c>
      <c r="J387" s="3">
        <v>1718</v>
      </c>
      <c r="K387" s="3">
        <v>1734</v>
      </c>
      <c r="L387" s="3">
        <v>44</v>
      </c>
      <c r="M387" s="3">
        <v>1255</v>
      </c>
      <c r="N387" s="36">
        <v>3452</v>
      </c>
    </row>
    <row r="388">
      <c r="E388" s="18"/>
      <c r="F388" s="29"/>
      <c r="G388" s="10">
        <v>100</v>
      </c>
      <c r="H388" s="1">
        <v>6.019785308356</v>
      </c>
      <c r="I388" s="1">
        <v>20.395706167122999</v>
      </c>
      <c r="J388" s="1">
        <v>36.160808250895002</v>
      </c>
      <c r="K388" s="1">
        <v>36.497579456955997</v>
      </c>
      <c r="L388" s="1">
        <v>0.92612081667000001</v>
      </c>
      <c r="M388" s="1">
        <v>26.415491475479001</v>
      </c>
      <c r="N388" s="11">
        <v>72.658387707851006</v>
      </c>
    </row>
    <row r="389">
      <c r="E389" s="9" t="s">
        <v>14</v>
      </c>
      <c r="F389" s="8"/>
      <c r="G389" s="38">
        <v>1524</v>
      </c>
      <c r="H389" s="37">
        <v>152</v>
      </c>
      <c r="I389" s="6">
        <v>387</v>
      </c>
      <c r="J389" s="6">
        <v>548</v>
      </c>
      <c r="K389" s="6">
        <v>400</v>
      </c>
      <c r="L389" s="6">
        <v>37</v>
      </c>
      <c r="M389" s="6">
        <v>539</v>
      </c>
      <c r="N389" s="40">
        <v>948</v>
      </c>
    </row>
    <row r="390">
      <c r="E390" s="13"/>
      <c r="F390" s="12"/>
      <c r="G390" s="10">
        <v>100</v>
      </c>
      <c r="H390" s="16">
        <v>9.9737532808400005</v>
      </c>
      <c r="I390" s="1">
        <v>25.393700787402</v>
      </c>
      <c r="J390" s="1">
        <v>35.958005249343998</v>
      </c>
      <c r="K390" s="1">
        <v>26.246719160104998</v>
      </c>
      <c r="L390" s="1">
        <v>2.4278215223099999</v>
      </c>
      <c r="M390" s="1">
        <v>35.367454068241003</v>
      </c>
      <c r="N390" s="11">
        <v>62.204724409449</v>
      </c>
    </row>
    <row r="391">
      <c r="E391" s="9" t="s">
        <v>15</v>
      </c>
      <c r="F391" s="8"/>
      <c r="G391" s="14">
        <v>1104</v>
      </c>
      <c r="H391" s="15">
        <v>56</v>
      </c>
      <c r="I391" s="2">
        <v>212</v>
      </c>
      <c r="J391" s="2">
        <v>420</v>
      </c>
      <c r="K391" s="2">
        <v>415</v>
      </c>
      <c r="L391" s="2">
        <v>1</v>
      </c>
      <c r="M391" s="2">
        <v>268</v>
      </c>
      <c r="N391" s="17">
        <v>835</v>
      </c>
    </row>
    <row r="392">
      <c r="E392" s="13"/>
      <c r="F392" s="12"/>
      <c r="G392" s="10">
        <v>100</v>
      </c>
      <c r="H392" s="16">
        <v>5.0724637681160001</v>
      </c>
      <c r="I392" s="1">
        <v>19.202898550724999</v>
      </c>
      <c r="J392" s="1">
        <v>38.043478260870003</v>
      </c>
      <c r="K392" s="1">
        <v>37.590579710145001</v>
      </c>
      <c r="L392" s="1">
        <v>0.090579710145000006</v>
      </c>
      <c r="M392" s="1">
        <v>24.275362318841001</v>
      </c>
      <c r="N392" s="11">
        <v>75.634057971014002</v>
      </c>
    </row>
    <row r="393">
      <c r="E393" s="9" t="s">
        <v>16</v>
      </c>
      <c r="F393" s="8"/>
      <c r="G393" s="14">
        <v>1030</v>
      </c>
      <c r="H393" s="15">
        <v>63</v>
      </c>
      <c r="I393" s="2">
        <v>259</v>
      </c>
      <c r="J393" s="2">
        <v>346</v>
      </c>
      <c r="K393" s="2">
        <v>357</v>
      </c>
      <c r="L393" s="2">
        <v>5</v>
      </c>
      <c r="M393" s="2">
        <v>322</v>
      </c>
      <c r="N393" s="17">
        <v>703</v>
      </c>
    </row>
    <row r="394">
      <c r="E394" s="13"/>
      <c r="F394" s="12"/>
      <c r="G394" s="10">
        <v>100</v>
      </c>
      <c r="H394" s="16">
        <v>6.1165048543690004</v>
      </c>
      <c r="I394" s="1">
        <v>25.145631067960998</v>
      </c>
      <c r="J394" s="1">
        <v>33.592233009708998</v>
      </c>
      <c r="K394" s="1">
        <v>34.660194174757002</v>
      </c>
      <c r="L394" s="1">
        <v>0.48543689320400002</v>
      </c>
      <c r="M394" s="1">
        <v>31.26213592233</v>
      </c>
      <c r="N394" s="11">
        <v>68.252427184466001</v>
      </c>
    </row>
    <row r="395">
      <c r="E395" s="9" t="s">
        <v>17</v>
      </c>
      <c r="F395" s="8"/>
      <c r="G395" s="14">
        <v>1093</v>
      </c>
      <c r="H395" s="15">
        <v>15</v>
      </c>
      <c r="I395" s="2">
        <v>111</v>
      </c>
      <c r="J395" s="2">
        <v>404</v>
      </c>
      <c r="K395" s="2">
        <v>562</v>
      </c>
      <c r="L395" s="2">
        <v>1</v>
      </c>
      <c r="M395" s="2">
        <v>126</v>
      </c>
      <c r="N395" s="17">
        <v>966</v>
      </c>
    </row>
    <row r="396">
      <c r="E396" s="18"/>
      <c r="F396" s="32"/>
      <c r="G396" s="39">
        <v>100</v>
      </c>
      <c r="H396" s="41">
        <v>1.372369624886</v>
      </c>
      <c r="I396" s="7">
        <v>10.155535224154001</v>
      </c>
      <c r="J396" s="7">
        <v>36.962488563586</v>
      </c>
      <c r="K396" s="7">
        <v>51.418115279048003</v>
      </c>
      <c r="L396" s="7">
        <v>0.091491308325999998</v>
      </c>
      <c r="M396" s="7">
        <v>11.527904849039</v>
      </c>
      <c r="N396" s="44">
        <v>88.380603842634997</v>
      </c>
    </row>
    <row r="398">
      <c r="B398" s="31" t="str">
        <f ca="1" xml:space="preserve"> HYPERLINK("#'目次'!B30", "[24]")</f>
        <v>[24]</v>
      </c>
      <c r="C398" s="19" t="s">
        <v>283</v>
      </c>
    </row>
    <row r="401">
      <c r="C401" s="19" t="s">
        <v>12</v>
      </c>
    </row>
    <row r="402">
      <c r="E402" s="27"/>
      <c r="F402" s="25"/>
      <c r="G402" s="34" t="s">
        <v>13</v>
      </c>
      <c r="H402" s="21" t="s">
        <v>284</v>
      </c>
      <c r="I402" s="4" t="s">
        <v>285</v>
      </c>
      <c r="J402" s="4" t="s">
        <v>286</v>
      </c>
      <c r="K402" s="4" t="s">
        <v>287</v>
      </c>
      <c r="L402" s="4" t="s">
        <v>288</v>
      </c>
      <c r="M402" s="4" t="s">
        <v>289</v>
      </c>
      <c r="N402" s="4" t="s">
        <v>290</v>
      </c>
      <c r="O402" s="4" t="s">
        <v>27</v>
      </c>
      <c r="P402" s="4" t="s">
        <v>291</v>
      </c>
      <c r="Q402" s="4" t="s">
        <v>28</v>
      </c>
      <c r="R402" s="33" t="s">
        <v>292</v>
      </c>
    </row>
    <row r="403">
      <c r="E403" s="24"/>
      <c r="F403" s="30"/>
      <c r="G403" s="26"/>
      <c r="H403" s="35"/>
      <c r="I403" s="5"/>
      <c r="J403" s="5"/>
      <c r="K403" s="5"/>
      <c r="L403" s="5"/>
      <c r="M403" s="5"/>
      <c r="N403" s="5"/>
      <c r="O403" s="5"/>
      <c r="P403" s="5"/>
      <c r="Q403" s="5"/>
      <c r="R403" s="20"/>
    </row>
    <row r="404">
      <c r="E404" s="22" t="s">
        <v>13</v>
      </c>
      <c r="F404" s="23"/>
      <c r="G404" s="28">
        <v>4751</v>
      </c>
      <c r="H404" s="3">
        <v>2608</v>
      </c>
      <c r="I404" s="3">
        <v>1778</v>
      </c>
      <c r="J404" s="3">
        <v>1331</v>
      </c>
      <c r="K404" s="3">
        <v>539</v>
      </c>
      <c r="L404" s="3">
        <v>151</v>
      </c>
      <c r="M404" s="3">
        <v>413</v>
      </c>
      <c r="N404" s="3">
        <v>887</v>
      </c>
      <c r="O404" s="3">
        <v>115</v>
      </c>
      <c r="P404" s="3">
        <v>1083</v>
      </c>
      <c r="Q404" s="3">
        <v>45</v>
      </c>
      <c r="R404" s="36">
        <v>3623</v>
      </c>
    </row>
    <row r="405">
      <c r="E405" s="18"/>
      <c r="F405" s="29"/>
      <c r="G405" s="10">
        <v>100</v>
      </c>
      <c r="H405" s="1">
        <v>54.893706588086999</v>
      </c>
      <c r="I405" s="1">
        <v>37.423700273626999</v>
      </c>
      <c r="J405" s="1">
        <v>28.015154704273002</v>
      </c>
      <c r="K405" s="1">
        <v>11.344980004210001</v>
      </c>
      <c r="L405" s="1">
        <v>3.178278257209</v>
      </c>
      <c r="M405" s="1">
        <v>8.6929067564720004</v>
      </c>
      <c r="N405" s="1">
        <v>18.669753736055998</v>
      </c>
      <c r="O405" s="1">
        <v>2.4205430435699999</v>
      </c>
      <c r="P405" s="1">
        <v>22.795201010313999</v>
      </c>
      <c r="Q405" s="1">
        <v>0.94716901704900003</v>
      </c>
      <c r="R405" s="11">
        <v>76.257629972637005</v>
      </c>
    </row>
    <row r="406">
      <c r="E406" s="9" t="s">
        <v>14</v>
      </c>
      <c r="F406" s="8"/>
      <c r="G406" s="38">
        <v>1524</v>
      </c>
      <c r="H406" s="37">
        <v>788</v>
      </c>
      <c r="I406" s="6">
        <v>315</v>
      </c>
      <c r="J406" s="6">
        <v>212</v>
      </c>
      <c r="K406" s="6">
        <v>45</v>
      </c>
      <c r="L406" s="6">
        <v>24</v>
      </c>
      <c r="M406" s="6">
        <v>154</v>
      </c>
      <c r="N406" s="6">
        <v>372</v>
      </c>
      <c r="O406" s="6">
        <v>41</v>
      </c>
      <c r="P406" s="6">
        <v>396</v>
      </c>
      <c r="Q406" s="6">
        <v>41</v>
      </c>
      <c r="R406" s="40">
        <v>1087</v>
      </c>
    </row>
    <row r="407">
      <c r="E407" s="13"/>
      <c r="F407" s="12"/>
      <c r="G407" s="10">
        <v>100</v>
      </c>
      <c r="H407" s="16">
        <v>51.706036745406998</v>
      </c>
      <c r="I407" s="1">
        <v>20.669291338583001</v>
      </c>
      <c r="J407" s="1">
        <v>13.910761154856001</v>
      </c>
      <c r="K407" s="1">
        <v>2.9527559055119998</v>
      </c>
      <c r="L407" s="1">
        <v>1.574803149606</v>
      </c>
      <c r="M407" s="1">
        <v>10.10498687664</v>
      </c>
      <c r="N407" s="1">
        <v>24.409448818897999</v>
      </c>
      <c r="O407" s="1">
        <v>2.6902887139109999</v>
      </c>
      <c r="P407" s="1">
        <v>25.984251968504001</v>
      </c>
      <c r="Q407" s="1">
        <v>2.6902887139109999</v>
      </c>
      <c r="R407" s="11">
        <v>71.325459317585</v>
      </c>
    </row>
    <row r="408">
      <c r="E408" s="9" t="s">
        <v>15</v>
      </c>
      <c r="F408" s="8"/>
      <c r="G408" s="14">
        <v>1104</v>
      </c>
      <c r="H408" s="15">
        <v>659</v>
      </c>
      <c r="I408" s="2">
        <v>686</v>
      </c>
      <c r="J408" s="2">
        <v>468</v>
      </c>
      <c r="K408" s="2">
        <v>179</v>
      </c>
      <c r="L408" s="2">
        <v>75</v>
      </c>
      <c r="M408" s="2">
        <v>140</v>
      </c>
      <c r="N408" s="2">
        <v>240</v>
      </c>
      <c r="O408" s="2">
        <v>23</v>
      </c>
      <c r="P408" s="2">
        <v>203</v>
      </c>
      <c r="Q408" s="2">
        <v>4</v>
      </c>
      <c r="R408" s="17">
        <v>897</v>
      </c>
    </row>
    <row r="409">
      <c r="E409" s="13"/>
      <c r="F409" s="12"/>
      <c r="G409" s="10">
        <v>100</v>
      </c>
      <c r="H409" s="16">
        <v>59.692028985507001</v>
      </c>
      <c r="I409" s="1">
        <v>62.137681159419998</v>
      </c>
      <c r="J409" s="1">
        <v>42.391304347826001</v>
      </c>
      <c r="K409" s="1">
        <v>16.213768115941999</v>
      </c>
      <c r="L409" s="1">
        <v>6.7934782608699997</v>
      </c>
      <c r="M409" s="1">
        <v>12.681159420289999</v>
      </c>
      <c r="N409" s="1">
        <v>21.739130434783</v>
      </c>
      <c r="O409" s="1">
        <v>2.083333333333</v>
      </c>
      <c r="P409" s="1">
        <v>18.387681159420001</v>
      </c>
      <c r="Q409" s="1">
        <v>0.36231884058000002</v>
      </c>
      <c r="R409" s="11">
        <v>81.25</v>
      </c>
    </row>
    <row r="410">
      <c r="E410" s="9" t="s">
        <v>16</v>
      </c>
      <c r="F410" s="8"/>
      <c r="G410" s="14">
        <v>1030</v>
      </c>
      <c r="H410" s="15">
        <v>622</v>
      </c>
      <c r="I410" s="2">
        <v>143</v>
      </c>
      <c r="J410" s="2">
        <v>162</v>
      </c>
      <c r="K410" s="2">
        <v>289</v>
      </c>
      <c r="L410" s="2">
        <v>41</v>
      </c>
      <c r="M410" s="2">
        <v>105</v>
      </c>
      <c r="N410" s="2">
        <v>218</v>
      </c>
      <c r="O410" s="2">
        <v>33</v>
      </c>
      <c r="P410" s="2">
        <v>255</v>
      </c>
      <c r="Q410" s="2">
        <v>0</v>
      </c>
      <c r="R410" s="17">
        <v>775</v>
      </c>
    </row>
    <row r="411">
      <c r="E411" s="13"/>
      <c r="F411" s="12"/>
      <c r="G411" s="10">
        <v>100</v>
      </c>
      <c r="H411" s="16">
        <v>60.388349514562996</v>
      </c>
      <c r="I411" s="1">
        <v>13.883495145631001</v>
      </c>
      <c r="J411" s="1">
        <v>15.728155339805999</v>
      </c>
      <c r="K411" s="1">
        <v>28.058252427184001</v>
      </c>
      <c r="L411" s="1">
        <v>3.9805825242720001</v>
      </c>
      <c r="M411" s="1">
        <v>10.194174757281999</v>
      </c>
      <c r="N411" s="1">
        <v>21.165048543689</v>
      </c>
      <c r="O411" s="1">
        <v>3.203883495146</v>
      </c>
      <c r="P411" s="1">
        <v>24.757281553397998</v>
      </c>
      <c r="Q411" s="42" t="s">
        <v>18</v>
      </c>
      <c r="R411" s="11">
        <v>75.242718446601998</v>
      </c>
    </row>
    <row r="412">
      <c r="E412" s="9" t="s">
        <v>17</v>
      </c>
      <c r="F412" s="8"/>
      <c r="G412" s="14">
        <v>1093</v>
      </c>
      <c r="H412" s="15">
        <v>539</v>
      </c>
      <c r="I412" s="2">
        <v>634</v>
      </c>
      <c r="J412" s="2">
        <v>489</v>
      </c>
      <c r="K412" s="2">
        <v>26</v>
      </c>
      <c r="L412" s="2">
        <v>11</v>
      </c>
      <c r="M412" s="2">
        <v>14</v>
      </c>
      <c r="N412" s="2">
        <v>57</v>
      </c>
      <c r="O412" s="2">
        <v>18</v>
      </c>
      <c r="P412" s="2">
        <v>229</v>
      </c>
      <c r="Q412" s="2">
        <v>0</v>
      </c>
      <c r="R412" s="17">
        <v>864</v>
      </c>
    </row>
    <row r="413">
      <c r="E413" s="18"/>
      <c r="F413" s="32"/>
      <c r="G413" s="39">
        <v>100</v>
      </c>
      <c r="H413" s="41">
        <v>49.313815187556997</v>
      </c>
      <c r="I413" s="7">
        <v>58.005489478500003</v>
      </c>
      <c r="J413" s="7">
        <v>44.739249771272</v>
      </c>
      <c r="K413" s="7">
        <v>2.3787740164679998</v>
      </c>
      <c r="L413" s="7">
        <v>1.0064043915830001</v>
      </c>
      <c r="M413" s="7">
        <v>1.28087831656</v>
      </c>
      <c r="N413" s="7">
        <v>5.2150045745650004</v>
      </c>
      <c r="O413" s="7">
        <v>1.6468435498630001</v>
      </c>
      <c r="P413" s="7">
        <v>20.951509606586999</v>
      </c>
      <c r="Q413" s="52" t="s">
        <v>18</v>
      </c>
      <c r="R413" s="44">
        <v>79.048490393413005</v>
      </c>
    </row>
    <row r="415">
      <c r="B415" s="31" t="str">
        <f ca="1" xml:space="preserve"> HYPERLINK("#'目次'!B31", "[25]")</f>
        <v>[25]</v>
      </c>
      <c r="C415" s="19" t="s">
        <v>295</v>
      </c>
    </row>
    <row r="418">
      <c r="C418" s="19" t="s">
        <v>12</v>
      </c>
    </row>
    <row r="419">
      <c r="E419" s="27"/>
      <c r="F419" s="25"/>
      <c r="G419" s="34" t="s">
        <v>13</v>
      </c>
      <c r="H419" s="21" t="s">
        <v>296</v>
      </c>
      <c r="I419" s="4" t="s">
        <v>297</v>
      </c>
      <c r="J419" s="4" t="s">
        <v>298</v>
      </c>
      <c r="K419" s="4" t="s">
        <v>299</v>
      </c>
      <c r="L419" s="4" t="s">
        <v>300</v>
      </c>
      <c r="M419" s="4" t="s">
        <v>110</v>
      </c>
      <c r="N419" s="4" t="s">
        <v>28</v>
      </c>
      <c r="O419" s="4" t="s">
        <v>301</v>
      </c>
      <c r="P419" s="33" t="s">
        <v>302</v>
      </c>
    </row>
    <row r="420">
      <c r="E420" s="24"/>
      <c r="F420" s="30"/>
      <c r="G420" s="26"/>
      <c r="H420" s="35"/>
      <c r="I420" s="5"/>
      <c r="J420" s="5"/>
      <c r="K420" s="5"/>
      <c r="L420" s="5"/>
      <c r="M420" s="5"/>
      <c r="N420" s="5"/>
      <c r="O420" s="5"/>
      <c r="P420" s="20"/>
    </row>
    <row r="421">
      <c r="E421" s="22" t="s">
        <v>13</v>
      </c>
      <c r="F421" s="23"/>
      <c r="G421" s="28">
        <v>4751</v>
      </c>
      <c r="H421" s="3">
        <v>257</v>
      </c>
      <c r="I421" s="3">
        <v>977</v>
      </c>
      <c r="J421" s="3">
        <v>1632</v>
      </c>
      <c r="K421" s="3">
        <v>829</v>
      </c>
      <c r="L421" s="3">
        <v>745</v>
      </c>
      <c r="M421" s="3">
        <v>268</v>
      </c>
      <c r="N421" s="3">
        <v>43</v>
      </c>
      <c r="O421" s="3">
        <v>2609</v>
      </c>
      <c r="P421" s="36">
        <v>1574</v>
      </c>
    </row>
    <row r="422">
      <c r="E422" s="18"/>
      <c r="F422" s="29"/>
      <c r="G422" s="10">
        <v>100</v>
      </c>
      <c r="H422" s="1">
        <v>5.4093874973689999</v>
      </c>
      <c r="I422" s="1">
        <v>20.564091770154</v>
      </c>
      <c r="J422" s="1">
        <v>34.350663018311998</v>
      </c>
      <c r="K422" s="1">
        <v>17.448958114081002</v>
      </c>
      <c r="L422" s="1">
        <v>15.680909282256</v>
      </c>
      <c r="M422" s="1">
        <v>5.640917701537</v>
      </c>
      <c r="N422" s="1">
        <v>0.905072616291</v>
      </c>
      <c r="O422" s="1">
        <v>54.914754788465999</v>
      </c>
      <c r="P422" s="11">
        <v>33.129867396338</v>
      </c>
    </row>
    <row r="423">
      <c r="E423" s="9" t="s">
        <v>14</v>
      </c>
      <c r="F423" s="8"/>
      <c r="G423" s="38">
        <v>1524</v>
      </c>
      <c r="H423" s="37">
        <v>15</v>
      </c>
      <c r="I423" s="6">
        <v>94</v>
      </c>
      <c r="J423" s="6">
        <v>376</v>
      </c>
      <c r="K423" s="6">
        <v>424</v>
      </c>
      <c r="L423" s="6">
        <v>440</v>
      </c>
      <c r="M423" s="6">
        <v>138</v>
      </c>
      <c r="N423" s="6">
        <v>37</v>
      </c>
      <c r="O423" s="6">
        <v>470</v>
      </c>
      <c r="P423" s="40">
        <v>864</v>
      </c>
    </row>
    <row r="424">
      <c r="E424" s="13"/>
      <c r="F424" s="12"/>
      <c r="G424" s="10">
        <v>100</v>
      </c>
      <c r="H424" s="16">
        <v>0.98425196850399999</v>
      </c>
      <c r="I424" s="1">
        <v>6.1679790026249997</v>
      </c>
      <c r="J424" s="1">
        <v>24.671916010499</v>
      </c>
      <c r="K424" s="1">
        <v>27.821522309711</v>
      </c>
      <c r="L424" s="1">
        <v>28.871391076115</v>
      </c>
      <c r="M424" s="1">
        <v>9.0551181102360001</v>
      </c>
      <c r="N424" s="1">
        <v>2.4278215223099999</v>
      </c>
      <c r="O424" s="1">
        <v>30.839895013123002</v>
      </c>
      <c r="P424" s="11">
        <v>56.692913385826998</v>
      </c>
    </row>
    <row r="425">
      <c r="E425" s="9" t="s">
        <v>15</v>
      </c>
      <c r="F425" s="8"/>
      <c r="G425" s="14">
        <v>1104</v>
      </c>
      <c r="H425" s="15">
        <v>21</v>
      </c>
      <c r="I425" s="2">
        <v>288</v>
      </c>
      <c r="J425" s="2">
        <v>401</v>
      </c>
      <c r="K425" s="2">
        <v>150</v>
      </c>
      <c r="L425" s="2">
        <v>187</v>
      </c>
      <c r="M425" s="2">
        <v>52</v>
      </c>
      <c r="N425" s="2">
        <v>5</v>
      </c>
      <c r="O425" s="2">
        <v>689</v>
      </c>
      <c r="P425" s="17">
        <v>337</v>
      </c>
    </row>
    <row r="426">
      <c r="E426" s="13"/>
      <c r="F426" s="12"/>
      <c r="G426" s="10">
        <v>100</v>
      </c>
      <c r="H426" s="16">
        <v>1.902173913043</v>
      </c>
      <c r="I426" s="1">
        <v>26.086956521739001</v>
      </c>
      <c r="J426" s="1">
        <v>36.322463768116002</v>
      </c>
      <c r="K426" s="1">
        <v>13.586956521738999</v>
      </c>
      <c r="L426" s="1">
        <v>16.938405797101002</v>
      </c>
      <c r="M426" s="1">
        <v>4.7101449275359997</v>
      </c>
      <c r="N426" s="1">
        <v>0.45289855072500002</v>
      </c>
      <c r="O426" s="1">
        <v>62.409420289854999</v>
      </c>
      <c r="P426" s="11">
        <v>30.525362318841001</v>
      </c>
    </row>
    <row r="427">
      <c r="E427" s="9" t="s">
        <v>16</v>
      </c>
      <c r="F427" s="8"/>
      <c r="G427" s="14">
        <v>1030</v>
      </c>
      <c r="H427" s="15">
        <v>119</v>
      </c>
      <c r="I427" s="2">
        <v>276</v>
      </c>
      <c r="J427" s="2">
        <v>385</v>
      </c>
      <c r="K427" s="2">
        <v>163</v>
      </c>
      <c r="L427" s="2">
        <v>81</v>
      </c>
      <c r="M427" s="2">
        <v>5</v>
      </c>
      <c r="N427" s="2">
        <v>1</v>
      </c>
      <c r="O427" s="2">
        <v>661</v>
      </c>
      <c r="P427" s="17">
        <v>244</v>
      </c>
    </row>
    <row r="428">
      <c r="E428" s="13"/>
      <c r="F428" s="12"/>
      <c r="G428" s="10">
        <v>100</v>
      </c>
      <c r="H428" s="16">
        <v>11.553398058252</v>
      </c>
      <c r="I428" s="1">
        <v>26.796116504854002</v>
      </c>
      <c r="J428" s="1">
        <v>37.378640776699001</v>
      </c>
      <c r="K428" s="1">
        <v>15.825242718447001</v>
      </c>
      <c r="L428" s="1">
        <v>7.8640776699029997</v>
      </c>
      <c r="M428" s="1">
        <v>0.48543689320400002</v>
      </c>
      <c r="N428" s="1">
        <v>0.097087378641000005</v>
      </c>
      <c r="O428" s="1">
        <v>64.174757281552999</v>
      </c>
      <c r="P428" s="11">
        <v>23.689320388350001</v>
      </c>
    </row>
    <row r="429">
      <c r="E429" s="9" t="s">
        <v>17</v>
      </c>
      <c r="F429" s="8"/>
      <c r="G429" s="14">
        <v>1093</v>
      </c>
      <c r="H429" s="15">
        <v>102</v>
      </c>
      <c r="I429" s="2">
        <v>319</v>
      </c>
      <c r="J429" s="2">
        <v>470</v>
      </c>
      <c r="K429" s="2">
        <v>92</v>
      </c>
      <c r="L429" s="2">
        <v>37</v>
      </c>
      <c r="M429" s="2">
        <v>73</v>
      </c>
      <c r="N429" s="2">
        <v>0</v>
      </c>
      <c r="O429" s="2">
        <v>789</v>
      </c>
      <c r="P429" s="17">
        <v>129</v>
      </c>
    </row>
    <row r="430">
      <c r="E430" s="18"/>
      <c r="F430" s="32"/>
      <c r="G430" s="39">
        <v>100</v>
      </c>
      <c r="H430" s="41">
        <v>9.3321134492219997</v>
      </c>
      <c r="I430" s="7">
        <v>29.185727355901001</v>
      </c>
      <c r="J430" s="7">
        <v>43.000914913083001</v>
      </c>
      <c r="K430" s="7">
        <v>8.4172003659649999</v>
      </c>
      <c r="L430" s="7">
        <v>3.3851784080509999</v>
      </c>
      <c r="M430" s="7">
        <v>6.6788655077770001</v>
      </c>
      <c r="N430" s="52" t="s">
        <v>18</v>
      </c>
      <c r="O430" s="7">
        <v>72.186642268984002</v>
      </c>
      <c r="P430" s="44">
        <v>11.802378774016001</v>
      </c>
    </row>
    <row r="432">
      <c r="B432" s="31" t="str">
        <f ca="1" xml:space="preserve"> HYPERLINK("#'目次'!B32", "[26]")</f>
        <v>[26]</v>
      </c>
      <c r="C432" s="19" t="s">
        <v>305</v>
      </c>
    </row>
    <row r="435">
      <c r="C435" s="19" t="s">
        <v>12</v>
      </c>
    </row>
    <row r="436">
      <c r="E436" s="27"/>
      <c r="F436" s="25"/>
      <c r="G436" s="34" t="s">
        <v>13</v>
      </c>
      <c r="H436" s="21" t="s">
        <v>306</v>
      </c>
      <c r="I436" s="4" t="s">
        <v>307</v>
      </c>
      <c r="J436" s="4" t="s">
        <v>308</v>
      </c>
      <c r="K436" s="4" t="s">
        <v>309</v>
      </c>
      <c r="L436" s="4" t="s">
        <v>310</v>
      </c>
      <c r="M436" s="4" t="s">
        <v>311</v>
      </c>
      <c r="N436" s="4" t="s">
        <v>28</v>
      </c>
      <c r="O436" s="33" t="s">
        <v>312</v>
      </c>
    </row>
    <row r="437">
      <c r="E437" s="24"/>
      <c r="F437" s="30"/>
      <c r="G437" s="26"/>
      <c r="H437" s="35"/>
      <c r="I437" s="5"/>
      <c r="J437" s="5"/>
      <c r="K437" s="5"/>
      <c r="L437" s="5"/>
      <c r="M437" s="5"/>
      <c r="N437" s="5"/>
      <c r="O437" s="20"/>
    </row>
    <row r="438">
      <c r="E438" s="22" t="s">
        <v>13</v>
      </c>
      <c r="F438" s="23"/>
      <c r="G438" s="28">
        <v>4751</v>
      </c>
      <c r="H438" s="3">
        <v>93</v>
      </c>
      <c r="I438" s="3">
        <v>244</v>
      </c>
      <c r="J438" s="3">
        <v>137</v>
      </c>
      <c r="K438" s="3">
        <v>504</v>
      </c>
      <c r="L438" s="3">
        <v>526</v>
      </c>
      <c r="M438" s="3">
        <v>3171</v>
      </c>
      <c r="N438" s="3">
        <v>76</v>
      </c>
      <c r="O438" s="36">
        <v>1504</v>
      </c>
    </row>
    <row r="439">
      <c r="E439" s="18"/>
      <c r="F439" s="29"/>
      <c r="G439" s="10">
        <v>100</v>
      </c>
      <c r="H439" s="1">
        <v>1.9574826352350001</v>
      </c>
      <c r="I439" s="1">
        <v>5.1357608924439999</v>
      </c>
      <c r="J439" s="1">
        <v>2.883603451905</v>
      </c>
      <c r="K439" s="1">
        <v>10.608292990949</v>
      </c>
      <c r="L439" s="1">
        <v>11.071353399284</v>
      </c>
      <c r="M439" s="1">
        <v>66.743843401389</v>
      </c>
      <c r="N439" s="1">
        <v>1.599663228794</v>
      </c>
      <c r="O439" s="11">
        <v>31.656493369816999</v>
      </c>
    </row>
    <row r="440">
      <c r="E440" s="9" t="s">
        <v>14</v>
      </c>
      <c r="F440" s="8"/>
      <c r="G440" s="38">
        <v>1524</v>
      </c>
      <c r="H440" s="37">
        <v>49</v>
      </c>
      <c r="I440" s="6">
        <v>92</v>
      </c>
      <c r="J440" s="6">
        <v>100</v>
      </c>
      <c r="K440" s="6">
        <v>141</v>
      </c>
      <c r="L440" s="6">
        <v>261</v>
      </c>
      <c r="M440" s="6">
        <v>825</v>
      </c>
      <c r="N440" s="6">
        <v>56</v>
      </c>
      <c r="O440" s="40">
        <v>643</v>
      </c>
    </row>
    <row r="441">
      <c r="E441" s="13"/>
      <c r="F441" s="12"/>
      <c r="G441" s="10">
        <v>100</v>
      </c>
      <c r="H441" s="16">
        <v>3.2152230971129998</v>
      </c>
      <c r="I441" s="1">
        <v>6.0367454068240001</v>
      </c>
      <c r="J441" s="1">
        <v>6.561679790026</v>
      </c>
      <c r="K441" s="1">
        <v>9.2519685039370003</v>
      </c>
      <c r="L441" s="1">
        <v>17.125984251969001</v>
      </c>
      <c r="M441" s="1">
        <v>54.133858267717002</v>
      </c>
      <c r="N441" s="1">
        <v>3.674540682415</v>
      </c>
      <c r="O441" s="11">
        <v>42.191601049869</v>
      </c>
    </row>
    <row r="442">
      <c r="E442" s="9" t="s">
        <v>15</v>
      </c>
      <c r="F442" s="8"/>
      <c r="G442" s="14">
        <v>1104</v>
      </c>
      <c r="H442" s="15">
        <v>17</v>
      </c>
      <c r="I442" s="2">
        <v>50</v>
      </c>
      <c r="J442" s="2">
        <v>12</v>
      </c>
      <c r="K442" s="2">
        <v>116</v>
      </c>
      <c r="L442" s="2">
        <v>102</v>
      </c>
      <c r="M442" s="2">
        <v>800</v>
      </c>
      <c r="N442" s="2">
        <v>7</v>
      </c>
      <c r="O442" s="17">
        <v>297</v>
      </c>
    </row>
    <row r="443">
      <c r="E443" s="13"/>
      <c r="F443" s="12"/>
      <c r="G443" s="10">
        <v>100</v>
      </c>
      <c r="H443" s="16">
        <v>1.5398550724640001</v>
      </c>
      <c r="I443" s="1">
        <v>4.5289855072460004</v>
      </c>
      <c r="J443" s="1">
        <v>1.086956521739</v>
      </c>
      <c r="K443" s="1">
        <v>10.507246376812001</v>
      </c>
      <c r="L443" s="1">
        <v>9.2391304347830001</v>
      </c>
      <c r="M443" s="1">
        <v>72.463768115942003</v>
      </c>
      <c r="N443" s="1">
        <v>0.63405797101399997</v>
      </c>
      <c r="O443" s="11">
        <v>26.902173913043001</v>
      </c>
    </row>
    <row r="444">
      <c r="E444" s="9" t="s">
        <v>16</v>
      </c>
      <c r="F444" s="8"/>
      <c r="G444" s="14">
        <v>1030</v>
      </c>
      <c r="H444" s="15">
        <v>10</v>
      </c>
      <c r="I444" s="2">
        <v>64</v>
      </c>
      <c r="J444" s="2">
        <v>11</v>
      </c>
      <c r="K444" s="2">
        <v>152</v>
      </c>
      <c r="L444" s="2">
        <v>82</v>
      </c>
      <c r="M444" s="2">
        <v>702</v>
      </c>
      <c r="N444" s="2">
        <v>9</v>
      </c>
      <c r="O444" s="17">
        <v>319</v>
      </c>
    </row>
    <row r="445">
      <c r="E445" s="13"/>
      <c r="F445" s="12"/>
      <c r="G445" s="10">
        <v>100</v>
      </c>
      <c r="H445" s="16">
        <v>0.97087378640800004</v>
      </c>
      <c r="I445" s="1">
        <v>6.21359223301</v>
      </c>
      <c r="J445" s="1">
        <v>1.067961165049</v>
      </c>
      <c r="K445" s="1">
        <v>14.757281553398</v>
      </c>
      <c r="L445" s="1">
        <v>7.9611650485440002</v>
      </c>
      <c r="M445" s="1">
        <v>68.155339805824994</v>
      </c>
      <c r="N445" s="1">
        <v>0.87378640776700001</v>
      </c>
      <c r="O445" s="11">
        <v>30.970873786407999</v>
      </c>
    </row>
    <row r="446">
      <c r="E446" s="9" t="s">
        <v>17</v>
      </c>
      <c r="F446" s="8"/>
      <c r="G446" s="14">
        <v>1093</v>
      </c>
      <c r="H446" s="15">
        <v>17</v>
      </c>
      <c r="I446" s="2">
        <v>38</v>
      </c>
      <c r="J446" s="2">
        <v>14</v>
      </c>
      <c r="K446" s="2">
        <v>95</v>
      </c>
      <c r="L446" s="2">
        <v>81</v>
      </c>
      <c r="M446" s="2">
        <v>844</v>
      </c>
      <c r="N446" s="2">
        <v>4</v>
      </c>
      <c r="O446" s="17">
        <v>245</v>
      </c>
    </row>
    <row r="447">
      <c r="E447" s="18"/>
      <c r="F447" s="32"/>
      <c r="G447" s="39">
        <v>100</v>
      </c>
      <c r="H447" s="41">
        <v>1.555352241537</v>
      </c>
      <c r="I447" s="7">
        <v>3.4766697163770002</v>
      </c>
      <c r="J447" s="7">
        <v>1.28087831656</v>
      </c>
      <c r="K447" s="7">
        <v>8.6916742909420002</v>
      </c>
      <c r="L447" s="7">
        <v>7.4107959743820002</v>
      </c>
      <c r="M447" s="7">
        <v>77.218664226897999</v>
      </c>
      <c r="N447" s="7">
        <v>0.36596523330300001</v>
      </c>
      <c r="O447" s="44">
        <v>22.415370539799</v>
      </c>
    </row>
    <row r="449">
      <c r="B449" s="31" t="str">
        <f ca="1" xml:space="preserve"> HYPERLINK("#'目次'!B33", "[27]")</f>
        <v>[27]</v>
      </c>
      <c r="C449" s="19" t="s">
        <v>315</v>
      </c>
    </row>
    <row r="452">
      <c r="C452" s="19" t="s">
        <v>12</v>
      </c>
    </row>
    <row r="453">
      <c r="E453" s="27"/>
      <c r="F453" s="25"/>
      <c r="G453" s="34" t="s">
        <v>13</v>
      </c>
      <c r="H453" s="21" t="s">
        <v>306</v>
      </c>
      <c r="I453" s="4" t="s">
        <v>307</v>
      </c>
      <c r="J453" s="4" t="s">
        <v>308</v>
      </c>
      <c r="K453" s="4" t="s">
        <v>309</v>
      </c>
      <c r="L453" s="4" t="s">
        <v>310</v>
      </c>
      <c r="M453" s="4" t="s">
        <v>316</v>
      </c>
      <c r="N453" s="4" t="s">
        <v>28</v>
      </c>
      <c r="O453" s="33" t="s">
        <v>317</v>
      </c>
    </row>
    <row r="454">
      <c r="E454" s="24"/>
      <c r="F454" s="30"/>
      <c r="G454" s="26"/>
      <c r="H454" s="35"/>
      <c r="I454" s="5"/>
      <c r="J454" s="5"/>
      <c r="K454" s="5"/>
      <c r="L454" s="5"/>
      <c r="M454" s="5"/>
      <c r="N454" s="5"/>
      <c r="O454" s="20"/>
    </row>
    <row r="455">
      <c r="E455" s="22" t="s">
        <v>13</v>
      </c>
      <c r="F455" s="23"/>
      <c r="G455" s="28">
        <v>4751</v>
      </c>
      <c r="H455" s="3">
        <v>100</v>
      </c>
      <c r="I455" s="3">
        <v>431</v>
      </c>
      <c r="J455" s="3">
        <v>630</v>
      </c>
      <c r="K455" s="3">
        <v>2850</v>
      </c>
      <c r="L455" s="3">
        <v>554</v>
      </c>
      <c r="M455" s="3">
        <v>112</v>
      </c>
      <c r="N455" s="3">
        <v>74</v>
      </c>
      <c r="O455" s="36">
        <v>4565</v>
      </c>
    </row>
    <row r="456">
      <c r="E456" s="18"/>
      <c r="F456" s="29"/>
      <c r="G456" s="10">
        <v>100</v>
      </c>
      <c r="H456" s="1">
        <v>2.1048200378869999</v>
      </c>
      <c r="I456" s="1">
        <v>9.0717743632920005</v>
      </c>
      <c r="J456" s="1">
        <v>13.260366238687</v>
      </c>
      <c r="K456" s="1">
        <v>59.987371079772998</v>
      </c>
      <c r="L456" s="1">
        <v>11.660703009893</v>
      </c>
      <c r="M456" s="1">
        <v>2.3573984424329999</v>
      </c>
      <c r="N456" s="1">
        <v>1.557566828036</v>
      </c>
      <c r="O456" s="11">
        <v>96.085034729531003</v>
      </c>
    </row>
    <row r="457">
      <c r="E457" s="9" t="s">
        <v>14</v>
      </c>
      <c r="F457" s="8"/>
      <c r="G457" s="38">
        <v>1524</v>
      </c>
      <c r="H457" s="37">
        <v>57</v>
      </c>
      <c r="I457" s="6">
        <v>166</v>
      </c>
      <c r="J457" s="6">
        <v>319</v>
      </c>
      <c r="K457" s="6">
        <v>592</v>
      </c>
      <c r="L457" s="6">
        <v>283</v>
      </c>
      <c r="M457" s="6">
        <v>49</v>
      </c>
      <c r="N457" s="6">
        <v>58</v>
      </c>
      <c r="O457" s="40">
        <v>1417</v>
      </c>
    </row>
    <row r="458">
      <c r="E458" s="13"/>
      <c r="F458" s="12"/>
      <c r="G458" s="10">
        <v>100</v>
      </c>
      <c r="H458" s="16">
        <v>3.7401574803150002</v>
      </c>
      <c r="I458" s="1">
        <v>10.892388451444001</v>
      </c>
      <c r="J458" s="1">
        <v>20.931758530183998</v>
      </c>
      <c r="K458" s="1">
        <v>38.845144356954997</v>
      </c>
      <c r="L458" s="1">
        <v>18.569553805774</v>
      </c>
      <c r="M458" s="1">
        <v>3.2152230971129998</v>
      </c>
      <c r="N458" s="1">
        <v>3.8057742782149999</v>
      </c>
      <c r="O458" s="11">
        <v>92.979002624672006</v>
      </c>
    </row>
    <row r="459">
      <c r="E459" s="9" t="s">
        <v>15</v>
      </c>
      <c r="F459" s="8"/>
      <c r="G459" s="14">
        <v>1104</v>
      </c>
      <c r="H459" s="15">
        <v>14</v>
      </c>
      <c r="I459" s="2">
        <v>99</v>
      </c>
      <c r="J459" s="2">
        <v>154</v>
      </c>
      <c r="K459" s="2">
        <v>734</v>
      </c>
      <c r="L459" s="2">
        <v>49</v>
      </c>
      <c r="M459" s="2">
        <v>43</v>
      </c>
      <c r="N459" s="2">
        <v>11</v>
      </c>
      <c r="O459" s="17">
        <v>1050</v>
      </c>
    </row>
    <row r="460">
      <c r="E460" s="13"/>
      <c r="F460" s="12"/>
      <c r="G460" s="10">
        <v>100</v>
      </c>
      <c r="H460" s="16">
        <v>1.268115942029</v>
      </c>
      <c r="I460" s="1">
        <v>8.9673913043480002</v>
      </c>
      <c r="J460" s="1">
        <v>13.949275362319</v>
      </c>
      <c r="K460" s="1">
        <v>66.485507246376997</v>
      </c>
      <c r="L460" s="1">
        <v>4.4384057971009998</v>
      </c>
      <c r="M460" s="1">
        <v>3.8949275362320002</v>
      </c>
      <c r="N460" s="1">
        <v>0.99637681159400004</v>
      </c>
      <c r="O460" s="11">
        <v>95.108695652174006</v>
      </c>
    </row>
    <row r="461">
      <c r="E461" s="9" t="s">
        <v>16</v>
      </c>
      <c r="F461" s="8"/>
      <c r="G461" s="14">
        <v>1030</v>
      </c>
      <c r="H461" s="15">
        <v>14</v>
      </c>
      <c r="I461" s="2">
        <v>108</v>
      </c>
      <c r="J461" s="2">
        <v>44</v>
      </c>
      <c r="K461" s="2">
        <v>687</v>
      </c>
      <c r="L461" s="2">
        <v>161</v>
      </c>
      <c r="M461" s="2">
        <v>15</v>
      </c>
      <c r="N461" s="2">
        <v>1</v>
      </c>
      <c r="O461" s="17">
        <v>1014</v>
      </c>
    </row>
    <row r="462">
      <c r="E462" s="13"/>
      <c r="F462" s="12"/>
      <c r="G462" s="10">
        <v>100</v>
      </c>
      <c r="H462" s="16">
        <v>1.359223300971</v>
      </c>
      <c r="I462" s="1">
        <v>10.485436893204</v>
      </c>
      <c r="J462" s="1">
        <v>4.2718446601939997</v>
      </c>
      <c r="K462" s="1">
        <v>66.699029126214</v>
      </c>
      <c r="L462" s="1">
        <v>15.631067961165</v>
      </c>
      <c r="M462" s="1">
        <v>1.456310679612</v>
      </c>
      <c r="N462" s="1">
        <v>0.097087378641000005</v>
      </c>
      <c r="O462" s="11">
        <v>98.446601941748</v>
      </c>
    </row>
    <row r="463">
      <c r="E463" s="9" t="s">
        <v>17</v>
      </c>
      <c r="F463" s="8"/>
      <c r="G463" s="14">
        <v>1093</v>
      </c>
      <c r="H463" s="15">
        <v>15</v>
      </c>
      <c r="I463" s="2">
        <v>58</v>
      </c>
      <c r="J463" s="2">
        <v>113</v>
      </c>
      <c r="K463" s="2">
        <v>837</v>
      </c>
      <c r="L463" s="2">
        <v>61</v>
      </c>
      <c r="M463" s="2">
        <v>5</v>
      </c>
      <c r="N463" s="2">
        <v>4</v>
      </c>
      <c r="O463" s="17">
        <v>1084</v>
      </c>
    </row>
    <row r="464">
      <c r="E464" s="18"/>
      <c r="F464" s="32"/>
      <c r="G464" s="39">
        <v>100</v>
      </c>
      <c r="H464" s="41">
        <v>1.372369624886</v>
      </c>
      <c r="I464" s="7">
        <v>5.3064958828910003</v>
      </c>
      <c r="J464" s="7">
        <v>10.338517840805</v>
      </c>
      <c r="K464" s="7">
        <v>76.578225068617996</v>
      </c>
      <c r="L464" s="7">
        <v>5.5809698078679997</v>
      </c>
      <c r="M464" s="7">
        <v>0.45745654162900001</v>
      </c>
      <c r="N464" s="7">
        <v>0.36596523330300001</v>
      </c>
      <c r="O464" s="44">
        <v>99.176578225068994</v>
      </c>
    </row>
    <row r="466">
      <c r="B466" s="31" t="str">
        <f ca="1" xml:space="preserve"> HYPERLINK("#'目次'!B34", "[28]")</f>
        <v>[28]</v>
      </c>
      <c r="C466" s="19" t="s">
        <v>320</v>
      </c>
    </row>
    <row r="467">
      <c r="C467" s="76" t="s">
        <v>321</v>
      </c>
    </row>
    <row r="469">
      <c r="C469" s="19" t="s">
        <v>12</v>
      </c>
    </row>
    <row r="470">
      <c r="E470" s="27"/>
      <c r="F470" s="25"/>
      <c r="G470" s="34" t="s">
        <v>13</v>
      </c>
      <c r="H470" s="21" t="s">
        <v>322</v>
      </c>
      <c r="I470" s="4" t="s">
        <v>323</v>
      </c>
      <c r="J470" s="4" t="s">
        <v>324</v>
      </c>
      <c r="K470" s="4" t="s">
        <v>325</v>
      </c>
      <c r="L470" s="4" t="s">
        <v>326</v>
      </c>
      <c r="M470" s="4" t="s">
        <v>327</v>
      </c>
      <c r="N470" s="4" t="s">
        <v>328</v>
      </c>
      <c r="O470" s="4" t="s">
        <v>329</v>
      </c>
      <c r="P470" s="33" t="s">
        <v>28</v>
      </c>
    </row>
    <row r="471">
      <c r="E471" s="24"/>
      <c r="F471" s="30"/>
      <c r="G471" s="26"/>
      <c r="H471" s="35"/>
      <c r="I471" s="5"/>
      <c r="J471" s="5"/>
      <c r="K471" s="5"/>
      <c r="L471" s="5"/>
      <c r="M471" s="5"/>
      <c r="N471" s="5"/>
      <c r="O471" s="5"/>
      <c r="P471" s="20"/>
    </row>
    <row r="472">
      <c r="E472" s="22" t="s">
        <v>13</v>
      </c>
      <c r="F472" s="23"/>
      <c r="G472" s="28">
        <v>4565</v>
      </c>
      <c r="H472" s="3">
        <v>114</v>
      </c>
      <c r="I472" s="3">
        <v>52</v>
      </c>
      <c r="J472" s="3">
        <v>94</v>
      </c>
      <c r="K472" s="3">
        <v>537</v>
      </c>
      <c r="L472" s="3">
        <v>1397</v>
      </c>
      <c r="M472" s="3">
        <v>1115</v>
      </c>
      <c r="N472" s="3">
        <v>246</v>
      </c>
      <c r="O472" s="3">
        <v>969</v>
      </c>
      <c r="P472" s="36">
        <v>41</v>
      </c>
    </row>
    <row r="473">
      <c r="E473" s="18"/>
      <c r="F473" s="29"/>
      <c r="G473" s="10">
        <v>100</v>
      </c>
      <c r="H473" s="1">
        <v>2.4972617743700001</v>
      </c>
      <c r="I473" s="1">
        <v>1.139101861993</v>
      </c>
      <c r="J473" s="1">
        <v>2.0591456736040001</v>
      </c>
      <c r="K473" s="1">
        <v>11.763417305586</v>
      </c>
      <c r="L473" s="1">
        <v>30.602409638554001</v>
      </c>
      <c r="M473" s="1">
        <v>24.424972617744</v>
      </c>
      <c r="N473" s="1">
        <v>5.3888280394299999</v>
      </c>
      <c r="O473" s="1">
        <v>21.226725082146999</v>
      </c>
      <c r="P473" s="11">
        <v>0.89813800657200005</v>
      </c>
    </row>
    <row r="474">
      <c r="E474" s="9" t="s">
        <v>14</v>
      </c>
      <c r="F474" s="8"/>
      <c r="G474" s="38">
        <v>1417</v>
      </c>
      <c r="H474" s="37">
        <v>79</v>
      </c>
      <c r="I474" s="6">
        <v>28</v>
      </c>
      <c r="J474" s="6">
        <v>43</v>
      </c>
      <c r="K474" s="6">
        <v>165</v>
      </c>
      <c r="L474" s="6">
        <v>291</v>
      </c>
      <c r="M474" s="6">
        <v>226</v>
      </c>
      <c r="N474" s="6">
        <v>116</v>
      </c>
      <c r="O474" s="6">
        <v>460</v>
      </c>
      <c r="P474" s="40">
        <v>9</v>
      </c>
    </row>
    <row r="475">
      <c r="E475" s="13"/>
      <c r="F475" s="12"/>
      <c r="G475" s="10">
        <v>100</v>
      </c>
      <c r="H475" s="16">
        <v>5.5751587861680001</v>
      </c>
      <c r="I475" s="1">
        <v>1.9760056457299999</v>
      </c>
      <c r="J475" s="1">
        <v>3.0345800987999998</v>
      </c>
      <c r="K475" s="1">
        <v>11.644318983769001</v>
      </c>
      <c r="L475" s="1">
        <v>20.536344389555001</v>
      </c>
      <c r="M475" s="1">
        <v>15.949188426253</v>
      </c>
      <c r="N475" s="1">
        <v>8.1863091037399993</v>
      </c>
      <c r="O475" s="1">
        <v>32.462949894143001</v>
      </c>
      <c r="P475" s="11">
        <v>0.63514467184199996</v>
      </c>
    </row>
    <row r="476">
      <c r="E476" s="9" t="s">
        <v>15</v>
      </c>
      <c r="F476" s="8"/>
      <c r="G476" s="14">
        <v>1050</v>
      </c>
      <c r="H476" s="15">
        <v>0</v>
      </c>
      <c r="I476" s="2">
        <v>10</v>
      </c>
      <c r="J476" s="2">
        <v>21</v>
      </c>
      <c r="K476" s="2">
        <v>195</v>
      </c>
      <c r="L476" s="2">
        <v>353</v>
      </c>
      <c r="M476" s="2">
        <v>214</v>
      </c>
      <c r="N476" s="2">
        <v>61</v>
      </c>
      <c r="O476" s="2">
        <v>175</v>
      </c>
      <c r="P476" s="17">
        <v>21</v>
      </c>
    </row>
    <row r="477">
      <c r="E477" s="13"/>
      <c r="F477" s="12"/>
      <c r="G477" s="10">
        <v>100</v>
      </c>
      <c r="H477" s="70" t="s">
        <v>18</v>
      </c>
      <c r="I477" s="1">
        <v>0.95238095238099996</v>
      </c>
      <c r="J477" s="1">
        <v>2</v>
      </c>
      <c r="K477" s="1">
        <v>18.571428571428999</v>
      </c>
      <c r="L477" s="1">
        <v>33.619047619047997</v>
      </c>
      <c r="M477" s="1">
        <v>20.380952380951999</v>
      </c>
      <c r="N477" s="1">
        <v>5.8095238095240003</v>
      </c>
      <c r="O477" s="1">
        <v>16.666666666666998</v>
      </c>
      <c r="P477" s="11">
        <v>2</v>
      </c>
    </row>
    <row r="478">
      <c r="E478" s="9" t="s">
        <v>16</v>
      </c>
      <c r="F478" s="8"/>
      <c r="G478" s="14">
        <v>1014</v>
      </c>
      <c r="H478" s="15">
        <v>35</v>
      </c>
      <c r="I478" s="2">
        <v>14</v>
      </c>
      <c r="J478" s="2">
        <v>29</v>
      </c>
      <c r="K478" s="2">
        <v>120</v>
      </c>
      <c r="L478" s="2">
        <v>359</v>
      </c>
      <c r="M478" s="2">
        <v>226</v>
      </c>
      <c r="N478" s="2">
        <v>16</v>
      </c>
      <c r="O478" s="2">
        <v>207</v>
      </c>
      <c r="P478" s="17">
        <v>8</v>
      </c>
    </row>
    <row r="479">
      <c r="E479" s="13"/>
      <c r="F479" s="12"/>
      <c r="G479" s="10">
        <v>100</v>
      </c>
      <c r="H479" s="16">
        <v>3.4516765286000002</v>
      </c>
      <c r="I479" s="1">
        <v>1.38067061144</v>
      </c>
      <c r="J479" s="1">
        <v>2.8599605522679998</v>
      </c>
      <c r="K479" s="1">
        <v>11.834319526627</v>
      </c>
      <c r="L479" s="1">
        <v>35.404339250493003</v>
      </c>
      <c r="M479" s="1">
        <v>22.287968441815</v>
      </c>
      <c r="N479" s="1">
        <v>1.5779092702169999</v>
      </c>
      <c r="O479" s="1">
        <v>20.414201183431999</v>
      </c>
      <c r="P479" s="11">
        <v>0.78895463510800001</v>
      </c>
    </row>
    <row r="480">
      <c r="E480" s="9" t="s">
        <v>17</v>
      </c>
      <c r="F480" s="8"/>
      <c r="G480" s="14">
        <v>1084</v>
      </c>
      <c r="H480" s="15">
        <v>0</v>
      </c>
      <c r="I480" s="2">
        <v>0</v>
      </c>
      <c r="J480" s="2">
        <v>1</v>
      </c>
      <c r="K480" s="2">
        <v>57</v>
      </c>
      <c r="L480" s="2">
        <v>394</v>
      </c>
      <c r="M480" s="2">
        <v>449</v>
      </c>
      <c r="N480" s="2">
        <v>53</v>
      </c>
      <c r="O480" s="2">
        <v>127</v>
      </c>
      <c r="P480" s="17">
        <v>3</v>
      </c>
    </row>
    <row r="481">
      <c r="E481" s="18"/>
      <c r="F481" s="32"/>
      <c r="G481" s="39">
        <v>100</v>
      </c>
      <c r="H481" s="74" t="s">
        <v>18</v>
      </c>
      <c r="I481" s="52" t="s">
        <v>18</v>
      </c>
      <c r="J481" s="7">
        <v>0.092250922508999994</v>
      </c>
      <c r="K481" s="7">
        <v>5.2583025830260004</v>
      </c>
      <c r="L481" s="7">
        <v>36.346863468635</v>
      </c>
      <c r="M481" s="7">
        <v>41.420664206642002</v>
      </c>
      <c r="N481" s="7">
        <v>4.8892988929890002</v>
      </c>
      <c r="O481" s="7">
        <v>11.715867158671999</v>
      </c>
      <c r="P481" s="44">
        <v>0.27675276752799999</v>
      </c>
    </row>
    <row r="483">
      <c r="B483" s="31" t="str">
        <f ca="1" xml:space="preserve"> HYPERLINK("#'目次'!B35", "[29]")</f>
        <v>[29]</v>
      </c>
      <c r="C483" s="19" t="s">
        <v>333</v>
      </c>
    </row>
    <row r="486">
      <c r="C486" s="19" t="s">
        <v>12</v>
      </c>
    </row>
    <row r="487">
      <c r="E487" s="27"/>
      <c r="F487" s="25"/>
      <c r="G487" s="34" t="s">
        <v>13</v>
      </c>
      <c r="H487" s="21" t="s">
        <v>334</v>
      </c>
      <c r="I487" s="4" t="s">
        <v>335</v>
      </c>
      <c r="J487" s="33" t="s">
        <v>28</v>
      </c>
    </row>
    <row r="488">
      <c r="E488" s="24"/>
      <c r="F488" s="30"/>
      <c r="G488" s="26"/>
      <c r="H488" s="35"/>
      <c r="I488" s="5"/>
      <c r="J488" s="20"/>
    </row>
    <row r="489">
      <c r="E489" s="22" t="s">
        <v>13</v>
      </c>
      <c r="F489" s="23"/>
      <c r="G489" s="28">
        <v>4751</v>
      </c>
      <c r="H489" s="3">
        <v>1620</v>
      </c>
      <c r="I489" s="3">
        <v>2967</v>
      </c>
      <c r="J489" s="36">
        <v>164</v>
      </c>
    </row>
    <row r="490">
      <c r="E490" s="18"/>
      <c r="F490" s="29"/>
      <c r="G490" s="10">
        <v>100</v>
      </c>
      <c r="H490" s="1">
        <v>34.098084613765998</v>
      </c>
      <c r="I490" s="1">
        <v>62.450010524100001</v>
      </c>
      <c r="J490" s="11">
        <v>3.4519048621340001</v>
      </c>
    </row>
    <row r="491">
      <c r="E491" s="9" t="s">
        <v>14</v>
      </c>
      <c r="F491" s="8"/>
      <c r="G491" s="38">
        <v>1524</v>
      </c>
      <c r="H491" s="37">
        <v>703</v>
      </c>
      <c r="I491" s="6">
        <v>677</v>
      </c>
      <c r="J491" s="40">
        <v>144</v>
      </c>
    </row>
    <row r="492">
      <c r="E492" s="13"/>
      <c r="F492" s="12"/>
      <c r="G492" s="10">
        <v>100</v>
      </c>
      <c r="H492" s="16">
        <v>46.128608923884997</v>
      </c>
      <c r="I492" s="1">
        <v>44.422572178477999</v>
      </c>
      <c r="J492" s="11">
        <v>9.4488188976380005</v>
      </c>
    </row>
    <row r="493">
      <c r="E493" s="9" t="s">
        <v>15</v>
      </c>
      <c r="F493" s="8"/>
      <c r="G493" s="14">
        <v>1104</v>
      </c>
      <c r="H493" s="15">
        <v>355</v>
      </c>
      <c r="I493" s="2">
        <v>747</v>
      </c>
      <c r="J493" s="17">
        <v>2</v>
      </c>
    </row>
    <row r="494">
      <c r="E494" s="13"/>
      <c r="F494" s="12"/>
      <c r="G494" s="10">
        <v>100</v>
      </c>
      <c r="H494" s="16">
        <v>32.155797101448997</v>
      </c>
      <c r="I494" s="1">
        <v>67.663043478261002</v>
      </c>
      <c r="J494" s="11">
        <v>0.18115942029000001</v>
      </c>
    </row>
    <row r="495">
      <c r="E495" s="9" t="s">
        <v>16</v>
      </c>
      <c r="F495" s="8"/>
      <c r="G495" s="14">
        <v>1030</v>
      </c>
      <c r="H495" s="15">
        <v>298</v>
      </c>
      <c r="I495" s="2">
        <v>730</v>
      </c>
      <c r="J495" s="17">
        <v>2</v>
      </c>
    </row>
    <row r="496">
      <c r="E496" s="13"/>
      <c r="F496" s="12"/>
      <c r="G496" s="10">
        <v>100</v>
      </c>
      <c r="H496" s="16">
        <v>28.932038834951001</v>
      </c>
      <c r="I496" s="1">
        <v>70.873786407767</v>
      </c>
      <c r="J496" s="11">
        <v>0.19417475728200001</v>
      </c>
    </row>
    <row r="497">
      <c r="E497" s="9" t="s">
        <v>17</v>
      </c>
      <c r="F497" s="8"/>
      <c r="G497" s="14">
        <v>1093</v>
      </c>
      <c r="H497" s="15">
        <v>264</v>
      </c>
      <c r="I497" s="2">
        <v>813</v>
      </c>
      <c r="J497" s="17">
        <v>16</v>
      </c>
    </row>
    <row r="498">
      <c r="E498" s="18"/>
      <c r="F498" s="32"/>
      <c r="G498" s="39">
        <v>100</v>
      </c>
      <c r="H498" s="41">
        <v>24.153705397987</v>
      </c>
      <c r="I498" s="7">
        <v>74.382433668800999</v>
      </c>
      <c r="J498" s="44">
        <v>1.463860933211</v>
      </c>
    </row>
    <row r="500">
      <c r="B500" s="31" t="str">
        <f ca="1" xml:space="preserve"> HYPERLINK("#'目次'!B36", "[30]")</f>
        <v>[30]</v>
      </c>
      <c r="C500" s="19" t="s">
        <v>338</v>
      </c>
    </row>
    <row r="501">
      <c r="C501" s="76" t="s">
        <v>339</v>
      </c>
    </row>
    <row r="503">
      <c r="C503" s="19" t="s">
        <v>12</v>
      </c>
    </row>
    <row r="504">
      <c r="E504" s="27"/>
      <c r="F504" s="25"/>
      <c r="G504" s="34" t="s">
        <v>13</v>
      </c>
      <c r="H504" s="21" t="s">
        <v>340</v>
      </c>
      <c r="I504" s="4" t="s">
        <v>341</v>
      </c>
      <c r="J504" s="4" t="s">
        <v>342</v>
      </c>
      <c r="K504" s="4" t="s">
        <v>343</v>
      </c>
      <c r="L504" s="4" t="s">
        <v>344</v>
      </c>
      <c r="M504" s="4" t="s">
        <v>27</v>
      </c>
      <c r="N504" s="33" t="s">
        <v>28</v>
      </c>
    </row>
    <row r="505">
      <c r="E505" s="24"/>
      <c r="F505" s="30"/>
      <c r="G505" s="26"/>
      <c r="H505" s="35"/>
      <c r="I505" s="5"/>
      <c r="J505" s="5"/>
      <c r="K505" s="5"/>
      <c r="L505" s="5"/>
      <c r="M505" s="5"/>
      <c r="N505" s="20"/>
    </row>
    <row r="506">
      <c r="E506" s="22" t="s">
        <v>13</v>
      </c>
      <c r="F506" s="23"/>
      <c r="G506" s="28">
        <v>1620</v>
      </c>
      <c r="H506" s="3">
        <v>715</v>
      </c>
      <c r="I506" s="3">
        <v>331</v>
      </c>
      <c r="J506" s="3">
        <v>44</v>
      </c>
      <c r="K506" s="3">
        <v>295</v>
      </c>
      <c r="L506" s="3">
        <v>190</v>
      </c>
      <c r="M506" s="3">
        <v>42</v>
      </c>
      <c r="N506" s="36">
        <v>3</v>
      </c>
    </row>
    <row r="507">
      <c r="E507" s="18"/>
      <c r="F507" s="29"/>
      <c r="G507" s="10">
        <v>100</v>
      </c>
      <c r="H507" s="1">
        <v>44.135802469136003</v>
      </c>
      <c r="I507" s="1">
        <v>20.432098765431999</v>
      </c>
      <c r="J507" s="1">
        <v>2.7160493827160002</v>
      </c>
      <c r="K507" s="1">
        <v>18.209876543210001</v>
      </c>
      <c r="L507" s="1">
        <v>11.728395061728</v>
      </c>
      <c r="M507" s="1">
        <v>2.5925925925929998</v>
      </c>
      <c r="N507" s="11">
        <v>0.18518518518499999</v>
      </c>
    </row>
    <row r="508">
      <c r="E508" s="9" t="s">
        <v>14</v>
      </c>
      <c r="F508" s="8"/>
      <c r="G508" s="38">
        <v>703</v>
      </c>
      <c r="H508" s="37">
        <v>378</v>
      </c>
      <c r="I508" s="6">
        <v>80</v>
      </c>
      <c r="J508" s="6">
        <v>37</v>
      </c>
      <c r="K508" s="6">
        <v>151</v>
      </c>
      <c r="L508" s="6">
        <v>39</v>
      </c>
      <c r="M508" s="6">
        <v>18</v>
      </c>
      <c r="N508" s="40">
        <v>0</v>
      </c>
    </row>
    <row r="509">
      <c r="E509" s="13"/>
      <c r="F509" s="12"/>
      <c r="G509" s="10">
        <v>100</v>
      </c>
      <c r="H509" s="16">
        <v>53.769559032716998</v>
      </c>
      <c r="I509" s="1">
        <v>11.379800853484999</v>
      </c>
      <c r="J509" s="1">
        <v>5.2631578947369997</v>
      </c>
      <c r="K509" s="1">
        <v>21.479374110953</v>
      </c>
      <c r="L509" s="1">
        <v>5.547652916074</v>
      </c>
      <c r="M509" s="1">
        <v>2.560455192034</v>
      </c>
      <c r="N509" s="54" t="s">
        <v>18</v>
      </c>
    </row>
    <row r="510">
      <c r="E510" s="9" t="s">
        <v>15</v>
      </c>
      <c r="F510" s="8"/>
      <c r="G510" s="14">
        <v>355</v>
      </c>
      <c r="H510" s="15">
        <v>147</v>
      </c>
      <c r="I510" s="2">
        <v>83</v>
      </c>
      <c r="J510" s="2">
        <v>4</v>
      </c>
      <c r="K510" s="2">
        <v>72</v>
      </c>
      <c r="L510" s="2">
        <v>35</v>
      </c>
      <c r="M510" s="2">
        <v>11</v>
      </c>
      <c r="N510" s="17">
        <v>3</v>
      </c>
    </row>
    <row r="511">
      <c r="E511" s="13"/>
      <c r="F511" s="12"/>
      <c r="G511" s="10">
        <v>100</v>
      </c>
      <c r="H511" s="16">
        <v>41.408450704224997</v>
      </c>
      <c r="I511" s="1">
        <v>23.380281690141</v>
      </c>
      <c r="J511" s="1">
        <v>1.12676056338</v>
      </c>
      <c r="K511" s="1">
        <v>20.281690140845001</v>
      </c>
      <c r="L511" s="1">
        <v>9.8591549295770005</v>
      </c>
      <c r="M511" s="1">
        <v>3.0985915492960001</v>
      </c>
      <c r="N511" s="11">
        <v>0.84507042253499998</v>
      </c>
    </row>
    <row r="512">
      <c r="E512" s="9" t="s">
        <v>16</v>
      </c>
      <c r="F512" s="8"/>
      <c r="G512" s="14">
        <v>298</v>
      </c>
      <c r="H512" s="15">
        <v>130</v>
      </c>
      <c r="I512" s="2">
        <v>98</v>
      </c>
      <c r="J512" s="2">
        <v>2</v>
      </c>
      <c r="K512" s="2">
        <v>31</v>
      </c>
      <c r="L512" s="2">
        <v>29</v>
      </c>
      <c r="M512" s="2">
        <v>8</v>
      </c>
      <c r="N512" s="17">
        <v>0</v>
      </c>
    </row>
    <row r="513">
      <c r="E513" s="13"/>
      <c r="F513" s="12"/>
      <c r="G513" s="10">
        <v>100</v>
      </c>
      <c r="H513" s="16">
        <v>43.624161073826002</v>
      </c>
      <c r="I513" s="1">
        <v>32.885906040267997</v>
      </c>
      <c r="J513" s="1">
        <v>0.67114093959700005</v>
      </c>
      <c r="K513" s="1">
        <v>10.402684563757999</v>
      </c>
      <c r="L513" s="1">
        <v>9.7315436241610005</v>
      </c>
      <c r="M513" s="1">
        <v>2.6845637583889999</v>
      </c>
      <c r="N513" s="54" t="s">
        <v>18</v>
      </c>
    </row>
    <row r="514">
      <c r="E514" s="9" t="s">
        <v>17</v>
      </c>
      <c r="F514" s="8"/>
      <c r="G514" s="14">
        <v>264</v>
      </c>
      <c r="H514" s="15">
        <v>60</v>
      </c>
      <c r="I514" s="2">
        <v>70</v>
      </c>
      <c r="J514" s="2">
        <v>1</v>
      </c>
      <c r="K514" s="2">
        <v>41</v>
      </c>
      <c r="L514" s="2">
        <v>87</v>
      </c>
      <c r="M514" s="2">
        <v>5</v>
      </c>
      <c r="N514" s="17">
        <v>0</v>
      </c>
    </row>
    <row r="515">
      <c r="E515" s="18"/>
      <c r="F515" s="32"/>
      <c r="G515" s="39">
        <v>100</v>
      </c>
      <c r="H515" s="41">
        <v>22.727272727273</v>
      </c>
      <c r="I515" s="7">
        <v>26.515151515151999</v>
      </c>
      <c r="J515" s="7">
        <v>0.37878787878800002</v>
      </c>
      <c r="K515" s="7">
        <v>15.530303030302999</v>
      </c>
      <c r="L515" s="7">
        <v>32.954545454544999</v>
      </c>
      <c r="M515" s="7">
        <v>1.8939393939389999</v>
      </c>
      <c r="N515" s="58" t="s">
        <v>18</v>
      </c>
    </row>
    <row r="517">
      <c r="B517" s="31" t="str">
        <f ca="1" xml:space="preserve"> HYPERLINK("#'目次'!B37", "[31]")</f>
        <v>[31]</v>
      </c>
      <c r="C517" s="19" t="s">
        <v>348</v>
      </c>
    </row>
    <row r="518">
      <c r="C518" s="76" t="s">
        <v>349</v>
      </c>
    </row>
    <row r="520">
      <c r="C520" s="19" t="s">
        <v>12</v>
      </c>
    </row>
    <row r="521">
      <c r="E521" s="27"/>
      <c r="F521" s="25"/>
      <c r="G521" s="34" t="s">
        <v>13</v>
      </c>
      <c r="H521" s="21" t="s">
        <v>350</v>
      </c>
      <c r="I521" s="4" t="s">
        <v>351</v>
      </c>
      <c r="J521" s="4" t="s">
        <v>352</v>
      </c>
      <c r="K521" s="4" t="s">
        <v>353</v>
      </c>
      <c r="L521" s="4" t="s">
        <v>354</v>
      </c>
      <c r="M521" s="4" t="s">
        <v>27</v>
      </c>
      <c r="N521" s="33" t="s">
        <v>28</v>
      </c>
    </row>
    <row r="522">
      <c r="E522" s="24"/>
      <c r="F522" s="30"/>
      <c r="G522" s="26"/>
      <c r="H522" s="35"/>
      <c r="I522" s="5"/>
      <c r="J522" s="5"/>
      <c r="K522" s="5"/>
      <c r="L522" s="5"/>
      <c r="M522" s="5"/>
      <c r="N522" s="20"/>
    </row>
    <row r="523">
      <c r="E523" s="22" t="s">
        <v>13</v>
      </c>
      <c r="F523" s="23"/>
      <c r="G523" s="28">
        <v>2967</v>
      </c>
      <c r="H523" s="3">
        <v>685</v>
      </c>
      <c r="I523" s="3">
        <v>676</v>
      </c>
      <c r="J523" s="3">
        <v>60</v>
      </c>
      <c r="K523" s="3">
        <v>1092</v>
      </c>
      <c r="L523" s="3">
        <v>88</v>
      </c>
      <c r="M523" s="3">
        <v>334</v>
      </c>
      <c r="N523" s="36">
        <v>32</v>
      </c>
    </row>
    <row r="524">
      <c r="E524" s="18"/>
      <c r="F524" s="29"/>
      <c r="G524" s="10">
        <v>100</v>
      </c>
      <c r="H524" s="1">
        <v>23.087293562521001</v>
      </c>
      <c r="I524" s="1">
        <v>22.783956858780002</v>
      </c>
      <c r="J524" s="1">
        <v>2.0222446916079999</v>
      </c>
      <c r="K524" s="1">
        <v>36.804853387260003</v>
      </c>
      <c r="L524" s="1">
        <v>2.9659588810250002</v>
      </c>
      <c r="M524" s="1">
        <v>11.257162116616</v>
      </c>
      <c r="N524" s="11">
        <v>1.0785305021910001</v>
      </c>
    </row>
    <row r="525">
      <c r="E525" s="9" t="s">
        <v>14</v>
      </c>
      <c r="F525" s="8"/>
      <c r="G525" s="38">
        <v>677</v>
      </c>
      <c r="H525" s="37">
        <v>40</v>
      </c>
      <c r="I525" s="6">
        <v>184</v>
      </c>
      <c r="J525" s="6">
        <v>28</v>
      </c>
      <c r="K525" s="6">
        <v>291</v>
      </c>
      <c r="L525" s="6">
        <v>23</v>
      </c>
      <c r="M525" s="6">
        <v>90</v>
      </c>
      <c r="N525" s="40">
        <v>21</v>
      </c>
    </row>
    <row r="526">
      <c r="E526" s="13"/>
      <c r="F526" s="12"/>
      <c r="G526" s="10">
        <v>100</v>
      </c>
      <c r="H526" s="16">
        <v>5.9084194977840001</v>
      </c>
      <c r="I526" s="1">
        <v>27.178729689808002</v>
      </c>
      <c r="J526" s="1">
        <v>4.1358936484489996</v>
      </c>
      <c r="K526" s="1">
        <v>42.983751846380997</v>
      </c>
      <c r="L526" s="1">
        <v>3.3973412112260002</v>
      </c>
      <c r="M526" s="1">
        <v>13.293943870014999</v>
      </c>
      <c r="N526" s="11">
        <v>3.101920236337</v>
      </c>
    </row>
    <row r="527">
      <c r="E527" s="9" t="s">
        <v>15</v>
      </c>
      <c r="F527" s="8"/>
      <c r="G527" s="14">
        <v>747</v>
      </c>
      <c r="H527" s="15">
        <v>183</v>
      </c>
      <c r="I527" s="2">
        <v>137</v>
      </c>
      <c r="J527" s="2">
        <v>6</v>
      </c>
      <c r="K527" s="2">
        <v>314</v>
      </c>
      <c r="L527" s="2">
        <v>29</v>
      </c>
      <c r="M527" s="2">
        <v>69</v>
      </c>
      <c r="N527" s="17">
        <v>9</v>
      </c>
    </row>
    <row r="528">
      <c r="E528" s="13"/>
      <c r="F528" s="12"/>
      <c r="G528" s="10">
        <v>100</v>
      </c>
      <c r="H528" s="16">
        <v>24.497991967870998</v>
      </c>
      <c r="I528" s="1">
        <v>18.340026773761998</v>
      </c>
      <c r="J528" s="1">
        <v>0.80321285140599996</v>
      </c>
      <c r="K528" s="1">
        <v>42.034805890228</v>
      </c>
      <c r="L528" s="1">
        <v>3.8821954484610002</v>
      </c>
      <c r="M528" s="1">
        <v>9.2369477911650009</v>
      </c>
      <c r="N528" s="11">
        <v>1.204819277108</v>
      </c>
    </row>
    <row r="529">
      <c r="E529" s="9" t="s">
        <v>16</v>
      </c>
      <c r="F529" s="8"/>
      <c r="G529" s="14">
        <v>730</v>
      </c>
      <c r="H529" s="15">
        <v>189</v>
      </c>
      <c r="I529" s="2">
        <v>218</v>
      </c>
      <c r="J529" s="2">
        <v>14</v>
      </c>
      <c r="K529" s="2">
        <v>225</v>
      </c>
      <c r="L529" s="2">
        <v>16</v>
      </c>
      <c r="M529" s="2">
        <v>68</v>
      </c>
      <c r="N529" s="17">
        <v>0</v>
      </c>
    </row>
    <row r="530">
      <c r="E530" s="13"/>
      <c r="F530" s="12"/>
      <c r="G530" s="10">
        <v>100</v>
      </c>
      <c r="H530" s="16">
        <v>25.890410958903999</v>
      </c>
      <c r="I530" s="1">
        <v>29.863013698629999</v>
      </c>
      <c r="J530" s="1">
        <v>1.9178082191779999</v>
      </c>
      <c r="K530" s="1">
        <v>30.821917808218998</v>
      </c>
      <c r="L530" s="1">
        <v>2.1917808219179999</v>
      </c>
      <c r="M530" s="1">
        <v>9.3150684931509993</v>
      </c>
      <c r="N530" s="54" t="s">
        <v>18</v>
      </c>
    </row>
    <row r="531">
      <c r="E531" s="9" t="s">
        <v>17</v>
      </c>
      <c r="F531" s="8"/>
      <c r="G531" s="14">
        <v>813</v>
      </c>
      <c r="H531" s="15">
        <v>273</v>
      </c>
      <c r="I531" s="2">
        <v>137</v>
      </c>
      <c r="J531" s="2">
        <v>12</v>
      </c>
      <c r="K531" s="2">
        <v>262</v>
      </c>
      <c r="L531" s="2">
        <v>20</v>
      </c>
      <c r="M531" s="2">
        <v>107</v>
      </c>
      <c r="N531" s="17">
        <v>2</v>
      </c>
    </row>
    <row r="532">
      <c r="E532" s="18"/>
      <c r="F532" s="32"/>
      <c r="G532" s="39">
        <v>100</v>
      </c>
      <c r="H532" s="41">
        <v>33.579335793357998</v>
      </c>
      <c r="I532" s="7">
        <v>16.851168511685</v>
      </c>
      <c r="J532" s="7">
        <v>1.476014760148</v>
      </c>
      <c r="K532" s="7">
        <v>32.226322263222997</v>
      </c>
      <c r="L532" s="7">
        <v>2.4600246002459998</v>
      </c>
      <c r="M532" s="7">
        <v>13.161131611316</v>
      </c>
      <c r="N532" s="44">
        <v>0.24600246002500001</v>
      </c>
    </row>
    <row r="534">
      <c r="B534" s="31" t="str">
        <f ca="1" xml:space="preserve"> HYPERLINK("#'目次'!B38", "[32]")</f>
        <v>[32]</v>
      </c>
      <c r="C534" s="19" t="s">
        <v>358</v>
      </c>
    </row>
    <row r="537">
      <c r="C537" s="19" t="s">
        <v>12</v>
      </c>
    </row>
    <row r="538">
      <c r="E538" s="27"/>
      <c r="F538" s="25"/>
      <c r="G538" s="34" t="s">
        <v>13</v>
      </c>
      <c r="H538" s="21" t="s">
        <v>359</v>
      </c>
      <c r="I538" s="4" t="s">
        <v>360</v>
      </c>
      <c r="J538" s="4" t="s">
        <v>361</v>
      </c>
      <c r="K538" s="4" t="s">
        <v>362</v>
      </c>
      <c r="L538" s="4" t="s">
        <v>363</v>
      </c>
      <c r="M538" s="4" t="s">
        <v>364</v>
      </c>
      <c r="N538" s="4" t="s">
        <v>365</v>
      </c>
      <c r="O538" s="4" t="s">
        <v>366</v>
      </c>
      <c r="P538" s="4" t="s">
        <v>367</v>
      </c>
      <c r="Q538" s="4" t="s">
        <v>368</v>
      </c>
      <c r="R538" s="4" t="s">
        <v>369</v>
      </c>
      <c r="S538" s="4" t="s">
        <v>370</v>
      </c>
      <c r="T538" s="4" t="s">
        <v>371</v>
      </c>
      <c r="U538" s="4" t="s">
        <v>372</v>
      </c>
      <c r="V538" s="4" t="s">
        <v>27</v>
      </c>
      <c r="W538" s="4" t="s">
        <v>373</v>
      </c>
      <c r="X538" s="4" t="s">
        <v>28</v>
      </c>
      <c r="Y538" s="33" t="s">
        <v>374</v>
      </c>
    </row>
    <row r="539">
      <c r="E539" s="24"/>
      <c r="F539" s="30"/>
      <c r="G539" s="26"/>
      <c r="H539" s="35"/>
      <c r="I539" s="5"/>
      <c r="J539" s="5"/>
      <c r="K539" s="5"/>
      <c r="L539" s="5"/>
      <c r="M539" s="5"/>
      <c r="N539" s="5"/>
      <c r="O539" s="5"/>
      <c r="P539" s="5"/>
      <c r="Q539" s="5"/>
      <c r="R539" s="5"/>
      <c r="S539" s="5"/>
      <c r="T539" s="5"/>
      <c r="U539" s="5"/>
      <c r="V539" s="5"/>
      <c r="W539" s="5"/>
      <c r="X539" s="5"/>
      <c r="Y539" s="20"/>
    </row>
    <row r="540">
      <c r="E540" s="22" t="s">
        <v>13</v>
      </c>
      <c r="F540" s="23"/>
      <c r="G540" s="28">
        <v>4751</v>
      </c>
      <c r="H540" s="3">
        <v>256</v>
      </c>
      <c r="I540" s="3">
        <v>181</v>
      </c>
      <c r="J540" s="3">
        <v>353</v>
      </c>
      <c r="K540" s="3">
        <v>255</v>
      </c>
      <c r="L540" s="3">
        <v>204</v>
      </c>
      <c r="M540" s="3">
        <v>341</v>
      </c>
      <c r="N540" s="3">
        <v>623</v>
      </c>
      <c r="O540" s="3">
        <v>551</v>
      </c>
      <c r="P540" s="3">
        <v>223</v>
      </c>
      <c r="Q540" s="3">
        <v>87</v>
      </c>
      <c r="R540" s="3">
        <v>213</v>
      </c>
      <c r="S540" s="3">
        <v>309</v>
      </c>
      <c r="T540" s="3">
        <v>469</v>
      </c>
      <c r="U540" s="3">
        <v>74</v>
      </c>
      <c r="V540" s="3">
        <v>134</v>
      </c>
      <c r="W540" s="3">
        <v>2673</v>
      </c>
      <c r="X540" s="3">
        <v>50</v>
      </c>
      <c r="Y540" s="36">
        <v>2028</v>
      </c>
    </row>
    <row r="541">
      <c r="E541" s="18"/>
      <c r="F541" s="29"/>
      <c r="G541" s="10">
        <v>100</v>
      </c>
      <c r="H541" s="1">
        <v>5.3883392969899999</v>
      </c>
      <c r="I541" s="1">
        <v>3.8097242685750001</v>
      </c>
      <c r="J541" s="1">
        <v>7.4300147337400002</v>
      </c>
      <c r="K541" s="1">
        <v>5.3672910966109999</v>
      </c>
      <c r="L541" s="1">
        <v>4.2938328772889998</v>
      </c>
      <c r="M541" s="1">
        <v>7.1774363291940002</v>
      </c>
      <c r="N541" s="1">
        <v>13.113028836034999</v>
      </c>
      <c r="O541" s="1">
        <v>11.597558408756001</v>
      </c>
      <c r="P541" s="1">
        <v>4.6937486844869998</v>
      </c>
      <c r="Q541" s="1">
        <v>1.831193432961</v>
      </c>
      <c r="R541" s="1">
        <v>4.4832666806989998</v>
      </c>
      <c r="S541" s="1">
        <v>6.5038939170700001</v>
      </c>
      <c r="T541" s="1">
        <v>9.8716059776890006</v>
      </c>
      <c r="U541" s="1">
        <v>1.557566828036</v>
      </c>
      <c r="V541" s="1">
        <v>2.820458850768</v>
      </c>
      <c r="W541" s="1">
        <v>56.261839612712997</v>
      </c>
      <c r="X541" s="1">
        <v>1.0524100189429999</v>
      </c>
      <c r="Y541" s="11">
        <v>42.685750368344003</v>
      </c>
    </row>
    <row r="542">
      <c r="E542" s="9" t="s">
        <v>14</v>
      </c>
      <c r="F542" s="8"/>
      <c r="G542" s="38">
        <v>1524</v>
      </c>
      <c r="H542" s="37">
        <v>97</v>
      </c>
      <c r="I542" s="6">
        <v>80</v>
      </c>
      <c r="J542" s="6">
        <v>141</v>
      </c>
      <c r="K542" s="6">
        <v>137</v>
      </c>
      <c r="L542" s="6">
        <v>144</v>
      </c>
      <c r="M542" s="6">
        <v>144</v>
      </c>
      <c r="N542" s="6">
        <v>458</v>
      </c>
      <c r="O542" s="6">
        <v>212</v>
      </c>
      <c r="P542" s="6">
        <v>23</v>
      </c>
      <c r="Q542" s="6">
        <v>58</v>
      </c>
      <c r="R542" s="6">
        <v>148</v>
      </c>
      <c r="S542" s="6">
        <v>256</v>
      </c>
      <c r="T542" s="6">
        <v>257</v>
      </c>
      <c r="U542" s="6">
        <v>33</v>
      </c>
      <c r="V542" s="6">
        <v>72</v>
      </c>
      <c r="W542" s="6">
        <v>489</v>
      </c>
      <c r="X542" s="6">
        <v>47</v>
      </c>
      <c r="Y542" s="40">
        <v>988</v>
      </c>
    </row>
    <row r="543">
      <c r="E543" s="13"/>
      <c r="F543" s="12"/>
      <c r="G543" s="10">
        <v>100</v>
      </c>
      <c r="H543" s="16">
        <v>6.3648293963249998</v>
      </c>
      <c r="I543" s="1">
        <v>5.2493438320210002</v>
      </c>
      <c r="J543" s="1">
        <v>9.2519685039370003</v>
      </c>
      <c r="K543" s="1">
        <v>8.9895013123359995</v>
      </c>
      <c r="L543" s="1">
        <v>9.4488188976380005</v>
      </c>
      <c r="M543" s="1">
        <v>9.4488188976380005</v>
      </c>
      <c r="N543" s="1">
        <v>30.052493438319999</v>
      </c>
      <c r="O543" s="1">
        <v>13.910761154856001</v>
      </c>
      <c r="P543" s="1">
        <v>1.509186351706</v>
      </c>
      <c r="Q543" s="1">
        <v>3.8057742782149999</v>
      </c>
      <c r="R543" s="1">
        <v>9.7112860892389996</v>
      </c>
      <c r="S543" s="1">
        <v>16.797900262467</v>
      </c>
      <c r="T543" s="1">
        <v>16.863517060366998</v>
      </c>
      <c r="U543" s="1">
        <v>2.165354330709</v>
      </c>
      <c r="V543" s="1">
        <v>4.7244094488190003</v>
      </c>
      <c r="W543" s="1">
        <v>32.086614173228</v>
      </c>
      <c r="X543" s="1">
        <v>3.0839895013119998</v>
      </c>
      <c r="Y543" s="11">
        <v>64.829396325459001</v>
      </c>
    </row>
    <row r="544">
      <c r="E544" s="9" t="s">
        <v>15</v>
      </c>
      <c r="F544" s="8"/>
      <c r="G544" s="14">
        <v>1104</v>
      </c>
      <c r="H544" s="15">
        <v>94</v>
      </c>
      <c r="I544" s="2">
        <v>62</v>
      </c>
      <c r="J544" s="2">
        <v>78</v>
      </c>
      <c r="K544" s="2">
        <v>49</v>
      </c>
      <c r="L544" s="2">
        <v>30</v>
      </c>
      <c r="M544" s="2">
        <v>76</v>
      </c>
      <c r="N544" s="2">
        <v>93</v>
      </c>
      <c r="O544" s="2">
        <v>168</v>
      </c>
      <c r="P544" s="2">
        <v>52</v>
      </c>
      <c r="Q544" s="2">
        <v>18</v>
      </c>
      <c r="R544" s="2">
        <v>32</v>
      </c>
      <c r="S544" s="2">
        <v>33</v>
      </c>
      <c r="T544" s="2">
        <v>102</v>
      </c>
      <c r="U544" s="2">
        <v>30</v>
      </c>
      <c r="V544" s="2">
        <v>25</v>
      </c>
      <c r="W544" s="2">
        <v>663</v>
      </c>
      <c r="X544" s="2">
        <v>3</v>
      </c>
      <c r="Y544" s="17">
        <v>438</v>
      </c>
    </row>
    <row r="545">
      <c r="E545" s="13"/>
      <c r="F545" s="12"/>
      <c r="G545" s="10">
        <v>100</v>
      </c>
      <c r="H545" s="16">
        <v>8.5144927536229993</v>
      </c>
      <c r="I545" s="1">
        <v>5.6159420289859998</v>
      </c>
      <c r="J545" s="1">
        <v>7.0652173913040004</v>
      </c>
      <c r="K545" s="1">
        <v>4.4384057971009998</v>
      </c>
      <c r="L545" s="1">
        <v>2.7173913043479998</v>
      </c>
      <c r="M545" s="1">
        <v>6.8840579710140002</v>
      </c>
      <c r="N545" s="1">
        <v>8.4239130434780005</v>
      </c>
      <c r="O545" s="1">
        <v>15.217391304348</v>
      </c>
      <c r="P545" s="1">
        <v>4.7101449275359997</v>
      </c>
      <c r="Q545" s="1">
        <v>1.630434782609</v>
      </c>
      <c r="R545" s="1">
        <v>2.898550724638</v>
      </c>
      <c r="S545" s="1">
        <v>2.9891304347830001</v>
      </c>
      <c r="T545" s="1">
        <v>9.2391304347830001</v>
      </c>
      <c r="U545" s="1">
        <v>2.7173913043479998</v>
      </c>
      <c r="V545" s="1">
        <v>2.2644927536230002</v>
      </c>
      <c r="W545" s="1">
        <v>60.054347826087003</v>
      </c>
      <c r="X545" s="1">
        <v>0.27173913043499998</v>
      </c>
      <c r="Y545" s="11">
        <v>39.673913043478002</v>
      </c>
    </row>
    <row r="546">
      <c r="E546" s="9" t="s">
        <v>16</v>
      </c>
      <c r="F546" s="8"/>
      <c r="G546" s="14">
        <v>1030</v>
      </c>
      <c r="H546" s="15">
        <v>42</v>
      </c>
      <c r="I546" s="2">
        <v>23</v>
      </c>
      <c r="J546" s="2">
        <v>55</v>
      </c>
      <c r="K546" s="2">
        <v>28</v>
      </c>
      <c r="L546" s="2">
        <v>25</v>
      </c>
      <c r="M546" s="2">
        <v>93</v>
      </c>
      <c r="N546" s="2">
        <v>27</v>
      </c>
      <c r="O546" s="2">
        <v>98</v>
      </c>
      <c r="P546" s="2">
        <v>111</v>
      </c>
      <c r="Q546" s="2">
        <v>6</v>
      </c>
      <c r="R546" s="2">
        <v>26</v>
      </c>
      <c r="S546" s="2">
        <v>15</v>
      </c>
      <c r="T546" s="2">
        <v>74</v>
      </c>
      <c r="U546" s="2">
        <v>9</v>
      </c>
      <c r="V546" s="2">
        <v>24</v>
      </c>
      <c r="W546" s="2">
        <v>671</v>
      </c>
      <c r="X546" s="2">
        <v>0</v>
      </c>
      <c r="Y546" s="17">
        <v>359</v>
      </c>
    </row>
    <row r="547">
      <c r="E547" s="13"/>
      <c r="F547" s="12"/>
      <c r="G547" s="10">
        <v>100</v>
      </c>
      <c r="H547" s="16">
        <v>4.0776699029129997</v>
      </c>
      <c r="I547" s="1">
        <v>2.2330097087379999</v>
      </c>
      <c r="J547" s="1">
        <v>5.3398058252430003</v>
      </c>
      <c r="K547" s="1">
        <v>2.7184466019419999</v>
      </c>
      <c r="L547" s="1">
        <v>2.4271844660189998</v>
      </c>
      <c r="M547" s="1">
        <v>9.0291262135920007</v>
      </c>
      <c r="N547" s="1">
        <v>2.6213592233009999</v>
      </c>
      <c r="O547" s="1">
        <v>9.5145631067960004</v>
      </c>
      <c r="P547" s="1">
        <v>10.776699029126</v>
      </c>
      <c r="Q547" s="1">
        <v>0.582524271845</v>
      </c>
      <c r="R547" s="1">
        <v>2.5242718446599999</v>
      </c>
      <c r="S547" s="1">
        <v>1.456310679612</v>
      </c>
      <c r="T547" s="1">
        <v>7.184466019417</v>
      </c>
      <c r="U547" s="1">
        <v>0.87378640776700001</v>
      </c>
      <c r="V547" s="1">
        <v>2.3300970873789999</v>
      </c>
      <c r="W547" s="1">
        <v>65.145631067961006</v>
      </c>
      <c r="X547" s="42" t="s">
        <v>18</v>
      </c>
      <c r="Y547" s="11">
        <v>34.854368932039002</v>
      </c>
    </row>
    <row r="548">
      <c r="E548" s="9" t="s">
        <v>17</v>
      </c>
      <c r="F548" s="8"/>
      <c r="G548" s="14">
        <v>1093</v>
      </c>
      <c r="H548" s="15">
        <v>23</v>
      </c>
      <c r="I548" s="2">
        <v>16</v>
      </c>
      <c r="J548" s="2">
        <v>79</v>
      </c>
      <c r="K548" s="2">
        <v>41</v>
      </c>
      <c r="L548" s="2">
        <v>5</v>
      </c>
      <c r="M548" s="2">
        <v>28</v>
      </c>
      <c r="N548" s="2">
        <v>45</v>
      </c>
      <c r="O548" s="2">
        <v>73</v>
      </c>
      <c r="P548" s="2">
        <v>37</v>
      </c>
      <c r="Q548" s="2">
        <v>5</v>
      </c>
      <c r="R548" s="2">
        <v>7</v>
      </c>
      <c r="S548" s="2">
        <v>5</v>
      </c>
      <c r="T548" s="2">
        <v>36</v>
      </c>
      <c r="U548" s="2">
        <v>2</v>
      </c>
      <c r="V548" s="2">
        <v>13</v>
      </c>
      <c r="W548" s="2">
        <v>850</v>
      </c>
      <c r="X548" s="2">
        <v>0</v>
      </c>
      <c r="Y548" s="17">
        <v>243</v>
      </c>
    </row>
    <row r="549">
      <c r="E549" s="18"/>
      <c r="F549" s="32"/>
      <c r="G549" s="39">
        <v>100</v>
      </c>
      <c r="H549" s="41">
        <v>2.1043000914909999</v>
      </c>
      <c r="I549" s="7">
        <v>1.463860933211</v>
      </c>
      <c r="J549" s="7">
        <v>7.2278133577309998</v>
      </c>
      <c r="K549" s="7">
        <v>3.751143641354</v>
      </c>
      <c r="L549" s="7">
        <v>0.45745654162900001</v>
      </c>
      <c r="M549" s="7">
        <v>2.5617566331199999</v>
      </c>
      <c r="N549" s="7">
        <v>4.1171088746570002</v>
      </c>
      <c r="O549" s="7">
        <v>6.6788655077770001</v>
      </c>
      <c r="P549" s="7">
        <v>3.3851784080509999</v>
      </c>
      <c r="Q549" s="7">
        <v>0.45745654162900001</v>
      </c>
      <c r="R549" s="7">
        <v>0.64043915827999998</v>
      </c>
      <c r="S549" s="7">
        <v>0.45745654162900001</v>
      </c>
      <c r="T549" s="7">
        <v>3.2936870997260002</v>
      </c>
      <c r="U549" s="7">
        <v>0.18298261665099999</v>
      </c>
      <c r="V549" s="7">
        <v>1.1893870082339999</v>
      </c>
      <c r="W549" s="7">
        <v>77.767612076852998</v>
      </c>
      <c r="X549" s="52" t="s">
        <v>18</v>
      </c>
      <c r="Y549" s="44">
        <v>22.232387923147002</v>
      </c>
    </row>
    <row r="551">
      <c r="B551" s="31" t="str">
        <f ca="1" xml:space="preserve"> HYPERLINK("#'目次'!B39", "[33]")</f>
        <v>[33]</v>
      </c>
      <c r="C551" s="19" t="s">
        <v>377</v>
      </c>
    </row>
    <row r="554">
      <c r="C554" s="19" t="s">
        <v>12</v>
      </c>
    </row>
    <row r="555">
      <c r="E555" s="27"/>
      <c r="F555" s="25"/>
      <c r="G555" s="34" t="s">
        <v>13</v>
      </c>
      <c r="H555" s="21" t="s">
        <v>378</v>
      </c>
      <c r="I555" s="4" t="s">
        <v>379</v>
      </c>
      <c r="J555" s="4" t="s">
        <v>380</v>
      </c>
      <c r="K555" s="4" t="s">
        <v>381</v>
      </c>
      <c r="L555" s="4" t="s">
        <v>28</v>
      </c>
      <c r="M555" s="4" t="s">
        <v>382</v>
      </c>
      <c r="N555" s="33" t="s">
        <v>383</v>
      </c>
    </row>
    <row r="556">
      <c r="E556" s="24"/>
      <c r="F556" s="30"/>
      <c r="G556" s="26"/>
      <c r="H556" s="35"/>
      <c r="I556" s="5"/>
      <c r="J556" s="5"/>
      <c r="K556" s="5"/>
      <c r="L556" s="5"/>
      <c r="M556" s="5"/>
      <c r="N556" s="20"/>
    </row>
    <row r="557">
      <c r="E557" s="22" t="s">
        <v>13</v>
      </c>
      <c r="F557" s="23"/>
      <c r="G557" s="28">
        <v>4751</v>
      </c>
      <c r="H557" s="3">
        <v>764</v>
      </c>
      <c r="I557" s="3">
        <v>1302</v>
      </c>
      <c r="J557" s="3">
        <v>1632</v>
      </c>
      <c r="K557" s="3">
        <v>1005</v>
      </c>
      <c r="L557" s="3">
        <v>48</v>
      </c>
      <c r="M557" s="3">
        <v>2066</v>
      </c>
      <c r="N557" s="36">
        <v>2637</v>
      </c>
    </row>
    <row r="558">
      <c r="E558" s="18"/>
      <c r="F558" s="29"/>
      <c r="G558" s="10">
        <v>100</v>
      </c>
      <c r="H558" s="1">
        <v>16.080825089455001</v>
      </c>
      <c r="I558" s="1">
        <v>27.404756893285999</v>
      </c>
      <c r="J558" s="1">
        <v>34.350663018311998</v>
      </c>
      <c r="K558" s="1">
        <v>21.153441380762001</v>
      </c>
      <c r="L558" s="1">
        <v>1.010313618186</v>
      </c>
      <c r="M558" s="1">
        <v>43.485581982740001</v>
      </c>
      <c r="N558" s="11">
        <v>55.504104399074002</v>
      </c>
    </row>
    <row r="559">
      <c r="E559" s="9" t="s">
        <v>14</v>
      </c>
      <c r="F559" s="8"/>
      <c r="G559" s="38">
        <v>1524</v>
      </c>
      <c r="H559" s="37">
        <v>94</v>
      </c>
      <c r="I559" s="6">
        <v>269</v>
      </c>
      <c r="J559" s="6">
        <v>692</v>
      </c>
      <c r="K559" s="6">
        <v>428</v>
      </c>
      <c r="L559" s="6">
        <v>41</v>
      </c>
      <c r="M559" s="6">
        <v>363</v>
      </c>
      <c r="N559" s="40">
        <v>1120</v>
      </c>
    </row>
    <row r="560">
      <c r="E560" s="13"/>
      <c r="F560" s="12"/>
      <c r="G560" s="10">
        <v>100</v>
      </c>
      <c r="H560" s="16">
        <v>6.1679790026249997</v>
      </c>
      <c r="I560" s="1">
        <v>17.650918635170999</v>
      </c>
      <c r="J560" s="1">
        <v>45.406824146981997</v>
      </c>
      <c r="K560" s="1">
        <v>28.083989501312001</v>
      </c>
      <c r="L560" s="1">
        <v>2.6902887139109999</v>
      </c>
      <c r="M560" s="1">
        <v>23.818897637795001</v>
      </c>
      <c r="N560" s="11">
        <v>73.490813648293994</v>
      </c>
    </row>
    <row r="561">
      <c r="E561" s="9" t="s">
        <v>15</v>
      </c>
      <c r="F561" s="8"/>
      <c r="G561" s="14">
        <v>1104</v>
      </c>
      <c r="H561" s="15">
        <v>213</v>
      </c>
      <c r="I561" s="2">
        <v>345</v>
      </c>
      <c r="J561" s="2">
        <v>326</v>
      </c>
      <c r="K561" s="2">
        <v>217</v>
      </c>
      <c r="L561" s="2">
        <v>3</v>
      </c>
      <c r="M561" s="2">
        <v>558</v>
      </c>
      <c r="N561" s="17">
        <v>543</v>
      </c>
    </row>
    <row r="562">
      <c r="E562" s="13"/>
      <c r="F562" s="12"/>
      <c r="G562" s="10">
        <v>100</v>
      </c>
      <c r="H562" s="16">
        <v>19.29347826087</v>
      </c>
      <c r="I562" s="1">
        <v>31.25</v>
      </c>
      <c r="J562" s="1">
        <v>29.528985507245999</v>
      </c>
      <c r="K562" s="1">
        <v>19.655797101449</v>
      </c>
      <c r="L562" s="1">
        <v>0.27173913043499998</v>
      </c>
      <c r="M562" s="1">
        <v>50.543478260870003</v>
      </c>
      <c r="N562" s="11">
        <v>49.184782608695997</v>
      </c>
    </row>
    <row r="563">
      <c r="E563" s="9" t="s">
        <v>16</v>
      </c>
      <c r="F563" s="8"/>
      <c r="G563" s="14">
        <v>1030</v>
      </c>
      <c r="H563" s="15">
        <v>260</v>
      </c>
      <c r="I563" s="2">
        <v>283</v>
      </c>
      <c r="J563" s="2">
        <v>312</v>
      </c>
      <c r="K563" s="2">
        <v>173</v>
      </c>
      <c r="L563" s="2">
        <v>2</v>
      </c>
      <c r="M563" s="2">
        <v>543</v>
      </c>
      <c r="N563" s="17">
        <v>485</v>
      </c>
    </row>
    <row r="564">
      <c r="E564" s="13"/>
      <c r="F564" s="12"/>
      <c r="G564" s="10">
        <v>100</v>
      </c>
      <c r="H564" s="16">
        <v>25.242718446602002</v>
      </c>
      <c r="I564" s="1">
        <v>27.475728155340001</v>
      </c>
      <c r="J564" s="1">
        <v>30.291262135922</v>
      </c>
      <c r="K564" s="1">
        <v>16.796116504854002</v>
      </c>
      <c r="L564" s="1">
        <v>0.19417475728200001</v>
      </c>
      <c r="M564" s="1">
        <v>52.718446601941999</v>
      </c>
      <c r="N564" s="11">
        <v>47.087378640776997</v>
      </c>
    </row>
    <row r="565">
      <c r="E565" s="9" t="s">
        <v>17</v>
      </c>
      <c r="F565" s="8"/>
      <c r="G565" s="14">
        <v>1093</v>
      </c>
      <c r="H565" s="15">
        <v>197</v>
      </c>
      <c r="I565" s="2">
        <v>405</v>
      </c>
      <c r="J565" s="2">
        <v>302</v>
      </c>
      <c r="K565" s="2">
        <v>187</v>
      </c>
      <c r="L565" s="2">
        <v>2</v>
      </c>
      <c r="M565" s="2">
        <v>602</v>
      </c>
      <c r="N565" s="17">
        <v>489</v>
      </c>
    </row>
    <row r="566">
      <c r="E566" s="18"/>
      <c r="F566" s="32"/>
      <c r="G566" s="39">
        <v>100</v>
      </c>
      <c r="H566" s="41">
        <v>18.023787740165002</v>
      </c>
      <c r="I566" s="7">
        <v>37.053979871911999</v>
      </c>
      <c r="J566" s="7">
        <v>27.630375114364</v>
      </c>
      <c r="K566" s="7">
        <v>17.108874656908</v>
      </c>
      <c r="L566" s="7">
        <v>0.18298261665099999</v>
      </c>
      <c r="M566" s="7">
        <v>55.077767612076997</v>
      </c>
      <c r="N566" s="44">
        <v>44.739249771272</v>
      </c>
    </row>
    <row r="568">
      <c r="B568" s="31" t="str">
        <f ca="1" xml:space="preserve"> HYPERLINK("#'目次'!B40", "[34]")</f>
        <v>[34]</v>
      </c>
      <c r="C568" s="19" t="s">
        <v>386</v>
      </c>
    </row>
    <row r="571">
      <c r="C571" s="19" t="s">
        <v>12</v>
      </c>
    </row>
    <row r="572">
      <c r="E572" s="27"/>
      <c r="F572" s="25"/>
      <c r="G572" s="34" t="s">
        <v>13</v>
      </c>
      <c r="H572" s="21" t="s">
        <v>387</v>
      </c>
      <c r="I572" s="4" t="s">
        <v>388</v>
      </c>
      <c r="J572" s="4" t="s">
        <v>389</v>
      </c>
      <c r="K572" s="4" t="s">
        <v>390</v>
      </c>
      <c r="L572" s="4" t="s">
        <v>391</v>
      </c>
      <c r="M572" s="4" t="s">
        <v>392</v>
      </c>
      <c r="N572" s="4" t="s">
        <v>393</v>
      </c>
      <c r="O572" s="4" t="s">
        <v>27</v>
      </c>
      <c r="P572" s="4" t="s">
        <v>28</v>
      </c>
      <c r="Q572" s="33" t="s">
        <v>394</v>
      </c>
    </row>
    <row r="573">
      <c r="E573" s="24"/>
      <c r="F573" s="30"/>
      <c r="G573" s="26"/>
      <c r="H573" s="35"/>
      <c r="I573" s="5"/>
      <c r="J573" s="5"/>
      <c r="K573" s="5"/>
      <c r="L573" s="5"/>
      <c r="M573" s="5"/>
      <c r="N573" s="5"/>
      <c r="O573" s="5"/>
      <c r="P573" s="5"/>
      <c r="Q573" s="20"/>
    </row>
    <row r="574">
      <c r="E574" s="22" t="s">
        <v>13</v>
      </c>
      <c r="F574" s="23"/>
      <c r="G574" s="28">
        <v>4751</v>
      </c>
      <c r="H574" s="3">
        <v>1668</v>
      </c>
      <c r="I574" s="3">
        <v>1345</v>
      </c>
      <c r="J574" s="3">
        <v>87</v>
      </c>
      <c r="K574" s="3">
        <v>517</v>
      </c>
      <c r="L574" s="3">
        <v>283</v>
      </c>
      <c r="M574" s="3">
        <v>36</v>
      </c>
      <c r="N574" s="3">
        <v>640</v>
      </c>
      <c r="O574" s="3">
        <v>126</v>
      </c>
      <c r="P574" s="3">
        <v>49</v>
      </c>
      <c r="Q574" s="36">
        <v>3013</v>
      </c>
    </row>
    <row r="575">
      <c r="E575" s="18"/>
      <c r="F575" s="29"/>
      <c r="G575" s="10">
        <v>100</v>
      </c>
      <c r="H575" s="1">
        <v>35.108398231951</v>
      </c>
      <c r="I575" s="1">
        <v>28.309829509577</v>
      </c>
      <c r="J575" s="1">
        <v>1.831193432961</v>
      </c>
      <c r="K575" s="1">
        <v>10.881919595875001</v>
      </c>
      <c r="L575" s="1">
        <v>5.9566407072200001</v>
      </c>
      <c r="M575" s="1">
        <v>0.75773521363899998</v>
      </c>
      <c r="N575" s="1">
        <v>13.470848242475</v>
      </c>
      <c r="O575" s="1">
        <v>2.6520732477369999</v>
      </c>
      <c r="P575" s="1">
        <v>1.031361818565</v>
      </c>
      <c r="Q575" s="11">
        <v>63.418227741528</v>
      </c>
    </row>
    <row r="576">
      <c r="E576" s="9" t="s">
        <v>14</v>
      </c>
      <c r="F576" s="8"/>
      <c r="G576" s="38">
        <v>1524</v>
      </c>
      <c r="H576" s="37">
        <v>578</v>
      </c>
      <c r="I576" s="6">
        <v>269</v>
      </c>
      <c r="J576" s="6">
        <v>11</v>
      </c>
      <c r="K576" s="6">
        <v>172</v>
      </c>
      <c r="L576" s="6">
        <v>241</v>
      </c>
      <c r="M576" s="6">
        <v>35</v>
      </c>
      <c r="N576" s="6">
        <v>112</v>
      </c>
      <c r="O576" s="6">
        <v>71</v>
      </c>
      <c r="P576" s="6">
        <v>35</v>
      </c>
      <c r="Q576" s="40">
        <v>847</v>
      </c>
    </row>
    <row r="577">
      <c r="E577" s="13"/>
      <c r="F577" s="12"/>
      <c r="G577" s="10">
        <v>100</v>
      </c>
      <c r="H577" s="16">
        <v>37.926509186352</v>
      </c>
      <c r="I577" s="1">
        <v>17.650918635170999</v>
      </c>
      <c r="J577" s="1">
        <v>0.72178477690300002</v>
      </c>
      <c r="K577" s="1">
        <v>11.286089238844999</v>
      </c>
      <c r="L577" s="1">
        <v>15.813648293963</v>
      </c>
      <c r="M577" s="1">
        <v>2.2965879265089999</v>
      </c>
      <c r="N577" s="1">
        <v>7.3490813648289999</v>
      </c>
      <c r="O577" s="1">
        <v>4.6587926509189996</v>
      </c>
      <c r="P577" s="1">
        <v>2.2965879265089999</v>
      </c>
      <c r="Q577" s="11">
        <v>55.577427821522001</v>
      </c>
    </row>
    <row r="578">
      <c r="E578" s="9" t="s">
        <v>15</v>
      </c>
      <c r="F578" s="8"/>
      <c r="G578" s="14">
        <v>1104</v>
      </c>
      <c r="H578" s="15">
        <v>405</v>
      </c>
      <c r="I578" s="2">
        <v>338</v>
      </c>
      <c r="J578" s="2">
        <v>49</v>
      </c>
      <c r="K578" s="2">
        <v>76</v>
      </c>
      <c r="L578" s="2">
        <v>11</v>
      </c>
      <c r="M578" s="2">
        <v>1</v>
      </c>
      <c r="N578" s="2">
        <v>191</v>
      </c>
      <c r="O578" s="2">
        <v>22</v>
      </c>
      <c r="P578" s="2">
        <v>11</v>
      </c>
      <c r="Q578" s="17">
        <v>743</v>
      </c>
    </row>
    <row r="579">
      <c r="E579" s="13"/>
      <c r="F579" s="12"/>
      <c r="G579" s="10">
        <v>100</v>
      </c>
      <c r="H579" s="16">
        <v>36.684782608695997</v>
      </c>
      <c r="I579" s="1">
        <v>30.615942028986002</v>
      </c>
      <c r="J579" s="1">
        <v>4.4384057971009998</v>
      </c>
      <c r="K579" s="1">
        <v>6.8840579710140002</v>
      </c>
      <c r="L579" s="1">
        <v>0.99637681159400004</v>
      </c>
      <c r="M579" s="1">
        <v>0.090579710145000006</v>
      </c>
      <c r="N579" s="1">
        <v>17.300724637681</v>
      </c>
      <c r="O579" s="1">
        <v>1.9927536231880001</v>
      </c>
      <c r="P579" s="1">
        <v>0.99637681159400004</v>
      </c>
      <c r="Q579" s="11">
        <v>67.300724637681</v>
      </c>
    </row>
    <row r="580">
      <c r="E580" s="9" t="s">
        <v>16</v>
      </c>
      <c r="F580" s="8"/>
      <c r="G580" s="14">
        <v>1030</v>
      </c>
      <c r="H580" s="15">
        <v>487</v>
      </c>
      <c r="I580" s="2">
        <v>275</v>
      </c>
      <c r="J580" s="2">
        <v>23</v>
      </c>
      <c r="K580" s="2">
        <v>101</v>
      </c>
      <c r="L580" s="2">
        <v>21</v>
      </c>
      <c r="M580" s="2">
        <v>0</v>
      </c>
      <c r="N580" s="2">
        <v>100</v>
      </c>
      <c r="O580" s="2">
        <v>20</v>
      </c>
      <c r="P580" s="2">
        <v>3</v>
      </c>
      <c r="Q580" s="17">
        <v>762</v>
      </c>
    </row>
    <row r="581">
      <c r="E581" s="13"/>
      <c r="F581" s="12"/>
      <c r="G581" s="10">
        <v>100</v>
      </c>
      <c r="H581" s="16">
        <v>47.281553398058001</v>
      </c>
      <c r="I581" s="1">
        <v>26.699029126214</v>
      </c>
      <c r="J581" s="1">
        <v>2.2330097087379999</v>
      </c>
      <c r="K581" s="1">
        <v>9.8058252427180008</v>
      </c>
      <c r="L581" s="1">
        <v>2.0388349514559998</v>
      </c>
      <c r="M581" s="42" t="s">
        <v>18</v>
      </c>
      <c r="N581" s="1">
        <v>9.7087378640779995</v>
      </c>
      <c r="O581" s="1">
        <v>1.9417475728160001</v>
      </c>
      <c r="P581" s="1">
        <v>0.29126213592200001</v>
      </c>
      <c r="Q581" s="11">
        <v>73.980582524271995</v>
      </c>
    </row>
    <row r="582">
      <c r="E582" s="9" t="s">
        <v>17</v>
      </c>
      <c r="F582" s="8"/>
      <c r="G582" s="14">
        <v>1093</v>
      </c>
      <c r="H582" s="15">
        <v>198</v>
      </c>
      <c r="I582" s="2">
        <v>463</v>
      </c>
      <c r="J582" s="2">
        <v>4</v>
      </c>
      <c r="K582" s="2">
        <v>168</v>
      </c>
      <c r="L582" s="2">
        <v>10</v>
      </c>
      <c r="M582" s="2">
        <v>0</v>
      </c>
      <c r="N582" s="2">
        <v>237</v>
      </c>
      <c r="O582" s="2">
        <v>13</v>
      </c>
      <c r="P582" s="2">
        <v>0</v>
      </c>
      <c r="Q582" s="17">
        <v>661</v>
      </c>
    </row>
    <row r="583">
      <c r="E583" s="18"/>
      <c r="F583" s="32"/>
      <c r="G583" s="39">
        <v>100</v>
      </c>
      <c r="H583" s="41">
        <v>18.115279048489999</v>
      </c>
      <c r="I583" s="7">
        <v>42.360475754802998</v>
      </c>
      <c r="J583" s="7">
        <v>0.36596523330300001</v>
      </c>
      <c r="K583" s="7">
        <v>15.370539798718999</v>
      </c>
      <c r="L583" s="7">
        <v>0.91491308325700005</v>
      </c>
      <c r="M583" s="52" t="s">
        <v>18</v>
      </c>
      <c r="N583" s="7">
        <v>21.683440073193001</v>
      </c>
      <c r="O583" s="7">
        <v>1.1893870082339999</v>
      </c>
      <c r="P583" s="52" t="s">
        <v>18</v>
      </c>
      <c r="Q583" s="44">
        <v>60.475754803294002</v>
      </c>
    </row>
    <row r="585">
      <c r="B585" s="31" t="str">
        <f ca="1" xml:space="preserve"> HYPERLINK("#'目次'!B41", "[35]")</f>
        <v>[35]</v>
      </c>
      <c r="C585" s="19" t="s">
        <v>397</v>
      </c>
    </row>
    <row r="588">
      <c r="C588" s="19" t="s">
        <v>12</v>
      </c>
    </row>
    <row r="589">
      <c r="E589" s="27"/>
      <c r="F589" s="25"/>
      <c r="G589" s="34" t="s">
        <v>13</v>
      </c>
      <c r="H589" s="21" t="s">
        <v>398</v>
      </c>
      <c r="I589" s="4" t="s">
        <v>399</v>
      </c>
      <c r="J589" s="4" t="s">
        <v>400</v>
      </c>
      <c r="K589" s="4" t="s">
        <v>401</v>
      </c>
      <c r="L589" s="4" t="s">
        <v>402</v>
      </c>
      <c r="M589" s="4" t="s">
        <v>403</v>
      </c>
      <c r="N589" s="4" t="s">
        <v>404</v>
      </c>
      <c r="O589" s="4" t="s">
        <v>405</v>
      </c>
      <c r="P589" s="4" t="s">
        <v>406</v>
      </c>
      <c r="Q589" s="4" t="s">
        <v>407</v>
      </c>
      <c r="R589" s="4" t="s">
        <v>27</v>
      </c>
      <c r="S589" s="33" t="s">
        <v>28</v>
      </c>
    </row>
    <row r="590">
      <c r="E590" s="24"/>
      <c r="F590" s="30"/>
      <c r="G590" s="26"/>
      <c r="H590" s="35"/>
      <c r="I590" s="5"/>
      <c r="J590" s="5"/>
      <c r="K590" s="5"/>
      <c r="L590" s="5"/>
      <c r="M590" s="5"/>
      <c r="N590" s="5"/>
      <c r="O590" s="5"/>
      <c r="P590" s="5"/>
      <c r="Q590" s="5"/>
      <c r="R590" s="5"/>
      <c r="S590" s="20"/>
    </row>
    <row r="591">
      <c r="E591" s="22" t="s">
        <v>13</v>
      </c>
      <c r="F591" s="23"/>
      <c r="G591" s="28">
        <v>4751</v>
      </c>
      <c r="H591" s="3">
        <v>2681</v>
      </c>
      <c r="I591" s="3">
        <v>1063</v>
      </c>
      <c r="J591" s="3">
        <v>159</v>
      </c>
      <c r="K591" s="3">
        <v>3453</v>
      </c>
      <c r="L591" s="3">
        <v>1078</v>
      </c>
      <c r="M591" s="3">
        <v>1069</v>
      </c>
      <c r="N591" s="3">
        <v>908</v>
      </c>
      <c r="O591" s="3">
        <v>485</v>
      </c>
      <c r="P591" s="3">
        <v>44</v>
      </c>
      <c r="Q591" s="3">
        <v>53</v>
      </c>
      <c r="R591" s="3">
        <v>81</v>
      </c>
      <c r="S591" s="36">
        <v>16</v>
      </c>
    </row>
    <row r="592">
      <c r="E592" s="18"/>
      <c r="F592" s="29"/>
      <c r="G592" s="10">
        <v>100</v>
      </c>
      <c r="H592" s="1">
        <v>56.430225215744002</v>
      </c>
      <c r="I592" s="1">
        <v>22.374237002735999</v>
      </c>
      <c r="J592" s="1">
        <v>3.3466638602400001</v>
      </c>
      <c r="K592" s="1">
        <v>72.679435908230005</v>
      </c>
      <c r="L592" s="1">
        <v>22.689960008419</v>
      </c>
      <c r="M592" s="1">
        <v>22.500526205008999</v>
      </c>
      <c r="N592" s="1">
        <v>19.111765944011999</v>
      </c>
      <c r="O592" s="1">
        <v>10.208377183751001</v>
      </c>
      <c r="P592" s="1">
        <v>0.92612081667000001</v>
      </c>
      <c r="Q592" s="1">
        <v>1.1155546200799999</v>
      </c>
      <c r="R592" s="1">
        <v>1.704904230688</v>
      </c>
      <c r="S592" s="11">
        <v>0.33677120606200001</v>
      </c>
    </row>
    <row r="593">
      <c r="E593" s="9" t="s">
        <v>14</v>
      </c>
      <c r="F593" s="8"/>
      <c r="G593" s="38">
        <v>1524</v>
      </c>
      <c r="H593" s="37">
        <v>702</v>
      </c>
      <c r="I593" s="6">
        <v>326</v>
      </c>
      <c r="J593" s="6">
        <v>59</v>
      </c>
      <c r="K593" s="6">
        <v>930</v>
      </c>
      <c r="L593" s="6">
        <v>382</v>
      </c>
      <c r="M593" s="6">
        <v>326</v>
      </c>
      <c r="N593" s="6">
        <v>414</v>
      </c>
      <c r="O593" s="6">
        <v>174</v>
      </c>
      <c r="P593" s="6">
        <v>8</v>
      </c>
      <c r="Q593" s="6">
        <v>27</v>
      </c>
      <c r="R593" s="6">
        <v>21</v>
      </c>
      <c r="S593" s="40">
        <v>14</v>
      </c>
    </row>
    <row r="594">
      <c r="E594" s="13"/>
      <c r="F594" s="12"/>
      <c r="G594" s="10">
        <v>100</v>
      </c>
      <c r="H594" s="16">
        <v>46.062992125984003</v>
      </c>
      <c r="I594" s="1">
        <v>21.391076115486001</v>
      </c>
      <c r="J594" s="1">
        <v>3.8713910761150001</v>
      </c>
      <c r="K594" s="1">
        <v>61.023622047243997</v>
      </c>
      <c r="L594" s="1">
        <v>25.065616797899999</v>
      </c>
      <c r="M594" s="1">
        <v>21.391076115486001</v>
      </c>
      <c r="N594" s="1">
        <v>27.165354330709</v>
      </c>
      <c r="O594" s="1">
        <v>11.417322834646001</v>
      </c>
      <c r="P594" s="1">
        <v>0.52493438320200003</v>
      </c>
      <c r="Q594" s="1">
        <v>1.771653543307</v>
      </c>
      <c r="R594" s="1">
        <v>1.3779527559060001</v>
      </c>
      <c r="S594" s="11">
        <v>0.91863517060400002</v>
      </c>
    </row>
    <row r="595">
      <c r="E595" s="9" t="s">
        <v>15</v>
      </c>
      <c r="F595" s="8"/>
      <c r="G595" s="14">
        <v>1104</v>
      </c>
      <c r="H595" s="15">
        <v>516</v>
      </c>
      <c r="I595" s="2">
        <v>99</v>
      </c>
      <c r="J595" s="2">
        <v>22</v>
      </c>
      <c r="K595" s="2">
        <v>984</v>
      </c>
      <c r="L595" s="2">
        <v>209</v>
      </c>
      <c r="M595" s="2">
        <v>56</v>
      </c>
      <c r="N595" s="2">
        <v>36</v>
      </c>
      <c r="O595" s="2">
        <v>58</v>
      </c>
      <c r="P595" s="2">
        <v>13</v>
      </c>
      <c r="Q595" s="2">
        <v>8</v>
      </c>
      <c r="R595" s="2">
        <v>12</v>
      </c>
      <c r="S595" s="17">
        <v>2</v>
      </c>
    </row>
    <row r="596">
      <c r="E596" s="13"/>
      <c r="F596" s="12"/>
      <c r="G596" s="10">
        <v>100</v>
      </c>
      <c r="H596" s="16">
        <v>46.739130434783</v>
      </c>
      <c r="I596" s="1">
        <v>8.9673913043480002</v>
      </c>
      <c r="J596" s="1">
        <v>1.9927536231880001</v>
      </c>
      <c r="K596" s="1">
        <v>89.130434782609001</v>
      </c>
      <c r="L596" s="1">
        <v>18.931159420290001</v>
      </c>
      <c r="M596" s="1">
        <v>5.0724637681160001</v>
      </c>
      <c r="N596" s="1">
        <v>3.2608695652169999</v>
      </c>
      <c r="O596" s="1">
        <v>5.2536231884060003</v>
      </c>
      <c r="P596" s="1">
        <v>1.1775362318839999</v>
      </c>
      <c r="Q596" s="1">
        <v>0.72463768115899996</v>
      </c>
      <c r="R596" s="1">
        <v>1.086956521739</v>
      </c>
      <c r="S596" s="11">
        <v>0.18115942029000001</v>
      </c>
    </row>
    <row r="597">
      <c r="E597" s="9" t="s">
        <v>16</v>
      </c>
      <c r="F597" s="8"/>
      <c r="G597" s="14">
        <v>1030</v>
      </c>
      <c r="H597" s="15">
        <v>633</v>
      </c>
      <c r="I597" s="2">
        <v>332</v>
      </c>
      <c r="J597" s="2">
        <v>44</v>
      </c>
      <c r="K597" s="2">
        <v>689</v>
      </c>
      <c r="L597" s="2">
        <v>356</v>
      </c>
      <c r="M597" s="2">
        <v>324</v>
      </c>
      <c r="N597" s="2">
        <v>224</v>
      </c>
      <c r="O597" s="2">
        <v>185</v>
      </c>
      <c r="P597" s="2">
        <v>16</v>
      </c>
      <c r="Q597" s="2">
        <v>14</v>
      </c>
      <c r="R597" s="2">
        <v>21</v>
      </c>
      <c r="S597" s="17">
        <v>0</v>
      </c>
    </row>
    <row r="598">
      <c r="E598" s="13"/>
      <c r="F598" s="12"/>
      <c r="G598" s="10">
        <v>100</v>
      </c>
      <c r="H598" s="16">
        <v>61.456310679612002</v>
      </c>
      <c r="I598" s="1">
        <v>32.233009708738003</v>
      </c>
      <c r="J598" s="1">
        <v>4.2718446601939997</v>
      </c>
      <c r="K598" s="1">
        <v>66.893203883495005</v>
      </c>
      <c r="L598" s="1">
        <v>34.563106796116998</v>
      </c>
      <c r="M598" s="1">
        <v>31.456310679611999</v>
      </c>
      <c r="N598" s="1">
        <v>21.747572815533999</v>
      </c>
      <c r="O598" s="1">
        <v>17.961165048544</v>
      </c>
      <c r="P598" s="1">
        <v>1.5533980582519999</v>
      </c>
      <c r="Q598" s="1">
        <v>1.359223300971</v>
      </c>
      <c r="R598" s="1">
        <v>2.0388349514559998</v>
      </c>
      <c r="S598" s="54" t="s">
        <v>18</v>
      </c>
    </row>
    <row r="599">
      <c r="E599" s="9" t="s">
        <v>17</v>
      </c>
      <c r="F599" s="8"/>
      <c r="G599" s="14">
        <v>1093</v>
      </c>
      <c r="H599" s="15">
        <v>830</v>
      </c>
      <c r="I599" s="2">
        <v>306</v>
      </c>
      <c r="J599" s="2">
        <v>34</v>
      </c>
      <c r="K599" s="2">
        <v>850</v>
      </c>
      <c r="L599" s="2">
        <v>131</v>
      </c>
      <c r="M599" s="2">
        <v>363</v>
      </c>
      <c r="N599" s="2">
        <v>234</v>
      </c>
      <c r="O599" s="2">
        <v>68</v>
      </c>
      <c r="P599" s="2">
        <v>7</v>
      </c>
      <c r="Q599" s="2">
        <v>4</v>
      </c>
      <c r="R599" s="2">
        <v>27</v>
      </c>
      <c r="S599" s="17">
        <v>0</v>
      </c>
    </row>
    <row r="600">
      <c r="E600" s="18"/>
      <c r="F600" s="32"/>
      <c r="G600" s="39">
        <v>100</v>
      </c>
      <c r="H600" s="41">
        <v>75.937785910339002</v>
      </c>
      <c r="I600" s="7">
        <v>27.996340347667001</v>
      </c>
      <c r="J600" s="7">
        <v>3.110704483074</v>
      </c>
      <c r="K600" s="7">
        <v>77.767612076852998</v>
      </c>
      <c r="L600" s="7">
        <v>11.985361390668</v>
      </c>
      <c r="M600" s="7">
        <v>33.211344922232001</v>
      </c>
      <c r="N600" s="7">
        <v>21.408966148215999</v>
      </c>
      <c r="O600" s="7">
        <v>6.2214089661480001</v>
      </c>
      <c r="P600" s="7">
        <v>0.64043915827999998</v>
      </c>
      <c r="Q600" s="7">
        <v>0.36596523330300001</v>
      </c>
      <c r="R600" s="7">
        <v>2.4702653247940001</v>
      </c>
      <c r="S600" s="58" t="s">
        <v>18</v>
      </c>
    </row>
    <row r="602">
      <c r="B602" s="31" t="str">
        <f ca="1" xml:space="preserve"> HYPERLINK("#'目次'!B42", "[36]")</f>
        <v>[36]</v>
      </c>
      <c r="C602" s="19" t="s">
        <v>410</v>
      </c>
    </row>
    <row r="605">
      <c r="C605" s="19" t="s">
        <v>12</v>
      </c>
    </row>
    <row r="606">
      <c r="E606" s="27"/>
      <c r="F606" s="25"/>
      <c r="G606" s="34" t="s">
        <v>13</v>
      </c>
      <c r="H606" s="21" t="s">
        <v>411</v>
      </c>
      <c r="I606" s="4" t="s">
        <v>412</v>
      </c>
      <c r="J606" s="4" t="s">
        <v>413</v>
      </c>
      <c r="K606" s="4" t="s">
        <v>414</v>
      </c>
      <c r="L606" s="4" t="s">
        <v>415</v>
      </c>
      <c r="M606" s="4" t="s">
        <v>416</v>
      </c>
      <c r="N606" s="4" t="s">
        <v>417</v>
      </c>
      <c r="O606" s="4" t="s">
        <v>418</v>
      </c>
      <c r="P606" s="4" t="s">
        <v>419</v>
      </c>
      <c r="Q606" s="4" t="s">
        <v>420</v>
      </c>
      <c r="R606" s="4" t="s">
        <v>421</v>
      </c>
      <c r="S606" s="4" t="s">
        <v>422</v>
      </c>
      <c r="T606" s="4" t="s">
        <v>423</v>
      </c>
      <c r="U606" s="4" t="s">
        <v>424</v>
      </c>
      <c r="V606" s="4" t="s">
        <v>425</v>
      </c>
      <c r="W606" s="4" t="s">
        <v>27</v>
      </c>
      <c r="X606" s="4" t="s">
        <v>426</v>
      </c>
      <c r="Y606" s="4" t="s">
        <v>28</v>
      </c>
      <c r="Z606" s="33" t="s">
        <v>427</v>
      </c>
    </row>
    <row r="607">
      <c r="E607" s="24"/>
      <c r="F607" s="30"/>
      <c r="G607" s="26"/>
      <c r="H607" s="35"/>
      <c r="I607" s="5"/>
      <c r="J607" s="5"/>
      <c r="K607" s="5"/>
      <c r="L607" s="5"/>
      <c r="M607" s="5"/>
      <c r="N607" s="5"/>
      <c r="O607" s="5"/>
      <c r="P607" s="5"/>
      <c r="Q607" s="5"/>
      <c r="R607" s="5"/>
      <c r="S607" s="5"/>
      <c r="T607" s="5"/>
      <c r="U607" s="5"/>
      <c r="V607" s="5"/>
      <c r="W607" s="5"/>
      <c r="X607" s="5"/>
      <c r="Y607" s="5"/>
      <c r="Z607" s="20"/>
    </row>
    <row r="608">
      <c r="E608" s="22" t="s">
        <v>13</v>
      </c>
      <c r="F608" s="23"/>
      <c r="G608" s="28">
        <v>4751</v>
      </c>
      <c r="H608" s="3">
        <v>580</v>
      </c>
      <c r="I608" s="3">
        <v>469</v>
      </c>
      <c r="J608" s="3">
        <v>175</v>
      </c>
      <c r="K608" s="3">
        <v>217</v>
      </c>
      <c r="L608" s="3">
        <v>175</v>
      </c>
      <c r="M608" s="3">
        <v>69</v>
      </c>
      <c r="N608" s="3">
        <v>589</v>
      </c>
      <c r="O608" s="3">
        <v>704</v>
      </c>
      <c r="P608" s="3">
        <v>200</v>
      </c>
      <c r="Q608" s="3">
        <v>273</v>
      </c>
      <c r="R608" s="3">
        <v>231</v>
      </c>
      <c r="S608" s="3">
        <v>505</v>
      </c>
      <c r="T608" s="3">
        <v>447</v>
      </c>
      <c r="U608" s="3">
        <v>724</v>
      </c>
      <c r="V608" s="3">
        <v>838</v>
      </c>
      <c r="W608" s="3">
        <v>141</v>
      </c>
      <c r="X608" s="3">
        <v>2348</v>
      </c>
      <c r="Y608" s="3">
        <v>41</v>
      </c>
      <c r="Z608" s="36">
        <v>2362</v>
      </c>
    </row>
    <row r="609">
      <c r="E609" s="18"/>
      <c r="F609" s="29"/>
      <c r="G609" s="10">
        <v>100</v>
      </c>
      <c r="H609" s="1">
        <v>12.207956219743</v>
      </c>
      <c r="I609" s="1">
        <v>9.8716059776890006</v>
      </c>
      <c r="J609" s="1">
        <v>3.6834350663020001</v>
      </c>
      <c r="K609" s="1">
        <v>4.5674594822139998</v>
      </c>
      <c r="L609" s="1">
        <v>3.6834350663020001</v>
      </c>
      <c r="M609" s="1">
        <v>1.452325826142</v>
      </c>
      <c r="N609" s="1">
        <v>12.397390023152999</v>
      </c>
      <c r="O609" s="1">
        <v>14.817933066723</v>
      </c>
      <c r="P609" s="1">
        <v>4.2096400757739998</v>
      </c>
      <c r="Q609" s="1">
        <v>5.746158703431</v>
      </c>
      <c r="R609" s="1">
        <v>4.8621342875179998</v>
      </c>
      <c r="S609" s="1">
        <v>10.629341191328001</v>
      </c>
      <c r="T609" s="1">
        <v>9.4085455693540005</v>
      </c>
      <c r="U609" s="1">
        <v>15.238897074300001</v>
      </c>
      <c r="V609" s="1">
        <v>17.638391917490999</v>
      </c>
      <c r="W609" s="1">
        <v>2.96779625342</v>
      </c>
      <c r="X609" s="1">
        <v>49.421174489580999</v>
      </c>
      <c r="Y609" s="1">
        <v>0.86297621553399995</v>
      </c>
      <c r="Z609" s="11">
        <v>49.715849294884997</v>
      </c>
    </row>
    <row r="610">
      <c r="E610" s="9" t="s">
        <v>14</v>
      </c>
      <c r="F610" s="8"/>
      <c r="G610" s="38">
        <v>1524</v>
      </c>
      <c r="H610" s="37">
        <v>228</v>
      </c>
      <c r="I610" s="6">
        <v>245</v>
      </c>
      <c r="J610" s="6">
        <v>48</v>
      </c>
      <c r="K610" s="6">
        <v>65</v>
      </c>
      <c r="L610" s="6">
        <v>27</v>
      </c>
      <c r="M610" s="6">
        <v>37</v>
      </c>
      <c r="N610" s="6">
        <v>262</v>
      </c>
      <c r="O610" s="6">
        <v>375</v>
      </c>
      <c r="P610" s="6">
        <v>50</v>
      </c>
      <c r="Q610" s="6">
        <v>107</v>
      </c>
      <c r="R610" s="6">
        <v>79</v>
      </c>
      <c r="S610" s="6">
        <v>263</v>
      </c>
      <c r="T610" s="6">
        <v>121</v>
      </c>
      <c r="U610" s="6">
        <v>162</v>
      </c>
      <c r="V610" s="6">
        <v>350</v>
      </c>
      <c r="W610" s="6">
        <v>65</v>
      </c>
      <c r="X610" s="6">
        <v>499</v>
      </c>
      <c r="Y610" s="6">
        <v>32</v>
      </c>
      <c r="Z610" s="40">
        <v>993</v>
      </c>
    </row>
    <row r="611">
      <c r="E611" s="13"/>
      <c r="F611" s="12"/>
      <c r="G611" s="10">
        <v>100</v>
      </c>
      <c r="H611" s="16">
        <v>14.960629921260001</v>
      </c>
      <c r="I611" s="1">
        <v>16.076115485563999</v>
      </c>
      <c r="J611" s="1">
        <v>3.1496062992130001</v>
      </c>
      <c r="K611" s="1">
        <v>4.2650918635170001</v>
      </c>
      <c r="L611" s="1">
        <v>1.771653543307</v>
      </c>
      <c r="M611" s="1">
        <v>2.4278215223099999</v>
      </c>
      <c r="N611" s="1">
        <v>17.191601049869</v>
      </c>
      <c r="O611" s="1">
        <v>24.606299212598</v>
      </c>
      <c r="P611" s="1">
        <v>3.280839895013</v>
      </c>
      <c r="Q611" s="1">
        <v>7.0209973753280002</v>
      </c>
      <c r="R611" s="1">
        <v>5.1837270341210004</v>
      </c>
      <c r="S611" s="1">
        <v>17.257217847768999</v>
      </c>
      <c r="T611" s="1">
        <v>7.9396325459319996</v>
      </c>
      <c r="U611" s="1">
        <v>10.629921259843</v>
      </c>
      <c r="V611" s="1">
        <v>22.965879265091999</v>
      </c>
      <c r="W611" s="1">
        <v>4.2650918635170001</v>
      </c>
      <c r="X611" s="1">
        <v>32.742782152231001</v>
      </c>
      <c r="Y611" s="1">
        <v>2.0997375328080001</v>
      </c>
      <c r="Z611" s="11">
        <v>65.157480314961006</v>
      </c>
    </row>
    <row r="612">
      <c r="E612" s="9" t="s">
        <v>15</v>
      </c>
      <c r="F612" s="8"/>
      <c r="G612" s="14">
        <v>1104</v>
      </c>
      <c r="H612" s="15">
        <v>118</v>
      </c>
      <c r="I612" s="2">
        <v>96</v>
      </c>
      <c r="J612" s="2">
        <v>38</v>
      </c>
      <c r="K612" s="2">
        <v>41</v>
      </c>
      <c r="L612" s="2">
        <v>14</v>
      </c>
      <c r="M612" s="2">
        <v>10</v>
      </c>
      <c r="N612" s="2">
        <v>103</v>
      </c>
      <c r="O612" s="2">
        <v>66</v>
      </c>
      <c r="P612" s="2">
        <v>29</v>
      </c>
      <c r="Q612" s="2">
        <v>19</v>
      </c>
      <c r="R612" s="2">
        <v>11</v>
      </c>
      <c r="S612" s="2">
        <v>54</v>
      </c>
      <c r="T612" s="2">
        <v>48</v>
      </c>
      <c r="U612" s="2">
        <v>132</v>
      </c>
      <c r="V612" s="2">
        <v>125</v>
      </c>
      <c r="W612" s="2">
        <v>17</v>
      </c>
      <c r="X612" s="2">
        <v>756</v>
      </c>
      <c r="Y612" s="2">
        <v>4</v>
      </c>
      <c r="Z612" s="17">
        <v>344</v>
      </c>
    </row>
    <row r="613">
      <c r="E613" s="13"/>
      <c r="F613" s="12"/>
      <c r="G613" s="10">
        <v>100</v>
      </c>
      <c r="H613" s="16">
        <v>10.688405797101</v>
      </c>
      <c r="I613" s="1">
        <v>8.6956521739130004</v>
      </c>
      <c r="J613" s="1">
        <v>3.4420289855070001</v>
      </c>
      <c r="K613" s="1">
        <v>3.713768115942</v>
      </c>
      <c r="L613" s="1">
        <v>1.268115942029</v>
      </c>
      <c r="M613" s="1">
        <v>0.90579710144900005</v>
      </c>
      <c r="N613" s="1">
        <v>9.3297101449280007</v>
      </c>
      <c r="O613" s="1">
        <v>5.9782608695650001</v>
      </c>
      <c r="P613" s="1">
        <v>2.6268115942030001</v>
      </c>
      <c r="Q613" s="1">
        <v>1.7210144927540001</v>
      </c>
      <c r="R613" s="1">
        <v>0.99637681159400004</v>
      </c>
      <c r="S613" s="1">
        <v>4.8913043478259999</v>
      </c>
      <c r="T613" s="1">
        <v>4.3478260869570002</v>
      </c>
      <c r="U613" s="1">
        <v>11.95652173913</v>
      </c>
      <c r="V613" s="1">
        <v>11.322463768116</v>
      </c>
      <c r="W613" s="1">
        <v>1.5398550724640001</v>
      </c>
      <c r="X613" s="1">
        <v>68.478260869565005</v>
      </c>
      <c r="Y613" s="1">
        <v>0.36231884058000002</v>
      </c>
      <c r="Z613" s="11">
        <v>31.159420289854999</v>
      </c>
    </row>
    <row r="614">
      <c r="E614" s="9" t="s">
        <v>16</v>
      </c>
      <c r="F614" s="8"/>
      <c r="G614" s="14">
        <v>1030</v>
      </c>
      <c r="H614" s="15">
        <v>139</v>
      </c>
      <c r="I614" s="2">
        <v>76</v>
      </c>
      <c r="J614" s="2">
        <v>74</v>
      </c>
      <c r="K614" s="2">
        <v>82</v>
      </c>
      <c r="L614" s="2">
        <v>71</v>
      </c>
      <c r="M614" s="2">
        <v>15</v>
      </c>
      <c r="N614" s="2">
        <v>152</v>
      </c>
      <c r="O614" s="2">
        <v>179</v>
      </c>
      <c r="P614" s="2">
        <v>82</v>
      </c>
      <c r="Q614" s="2">
        <v>125</v>
      </c>
      <c r="R614" s="2">
        <v>95</v>
      </c>
      <c r="S614" s="2">
        <v>132</v>
      </c>
      <c r="T614" s="2">
        <v>186</v>
      </c>
      <c r="U614" s="2">
        <v>287</v>
      </c>
      <c r="V614" s="2">
        <v>247</v>
      </c>
      <c r="W614" s="2">
        <v>33</v>
      </c>
      <c r="X614" s="2">
        <v>452</v>
      </c>
      <c r="Y614" s="2">
        <v>0</v>
      </c>
      <c r="Z614" s="17">
        <v>578</v>
      </c>
    </row>
    <row r="615">
      <c r="E615" s="13"/>
      <c r="F615" s="12"/>
      <c r="G615" s="10">
        <v>100</v>
      </c>
      <c r="H615" s="16">
        <v>13.495145631068</v>
      </c>
      <c r="I615" s="1">
        <v>7.3786407766990001</v>
      </c>
      <c r="J615" s="1">
        <v>7.184466019417</v>
      </c>
      <c r="K615" s="1">
        <v>7.9611650485440002</v>
      </c>
      <c r="L615" s="1">
        <v>6.8932038834949996</v>
      </c>
      <c r="M615" s="1">
        <v>1.456310679612</v>
      </c>
      <c r="N615" s="1">
        <v>14.757281553398</v>
      </c>
      <c r="O615" s="1">
        <v>17.378640776699001</v>
      </c>
      <c r="P615" s="1">
        <v>7.9611650485440002</v>
      </c>
      <c r="Q615" s="1">
        <v>12.135922330096999</v>
      </c>
      <c r="R615" s="1">
        <v>9.2233009708739999</v>
      </c>
      <c r="S615" s="1">
        <v>12.815533980583</v>
      </c>
      <c r="T615" s="1">
        <v>18.058252427184001</v>
      </c>
      <c r="U615" s="1">
        <v>27.864077669903001</v>
      </c>
      <c r="V615" s="1">
        <v>23.980582524271998</v>
      </c>
      <c r="W615" s="1">
        <v>3.203883495146</v>
      </c>
      <c r="X615" s="1">
        <v>43.883495145631002</v>
      </c>
      <c r="Y615" s="42" t="s">
        <v>18</v>
      </c>
      <c r="Z615" s="11">
        <v>56.116504854368998</v>
      </c>
    </row>
    <row r="616">
      <c r="E616" s="9" t="s">
        <v>17</v>
      </c>
      <c r="F616" s="8"/>
      <c r="G616" s="14">
        <v>1093</v>
      </c>
      <c r="H616" s="15">
        <v>95</v>
      </c>
      <c r="I616" s="2">
        <v>52</v>
      </c>
      <c r="J616" s="2">
        <v>15</v>
      </c>
      <c r="K616" s="2">
        <v>29</v>
      </c>
      <c r="L616" s="2">
        <v>63</v>
      </c>
      <c r="M616" s="2">
        <v>7</v>
      </c>
      <c r="N616" s="2">
        <v>72</v>
      </c>
      <c r="O616" s="2">
        <v>84</v>
      </c>
      <c r="P616" s="2">
        <v>39</v>
      </c>
      <c r="Q616" s="2">
        <v>22</v>
      </c>
      <c r="R616" s="2">
        <v>46</v>
      </c>
      <c r="S616" s="2">
        <v>56</v>
      </c>
      <c r="T616" s="2">
        <v>92</v>
      </c>
      <c r="U616" s="2">
        <v>143</v>
      </c>
      <c r="V616" s="2">
        <v>116</v>
      </c>
      <c r="W616" s="2">
        <v>26</v>
      </c>
      <c r="X616" s="2">
        <v>641</v>
      </c>
      <c r="Y616" s="2">
        <v>5</v>
      </c>
      <c r="Z616" s="17">
        <v>447</v>
      </c>
    </row>
    <row r="617">
      <c r="E617" s="18"/>
      <c r="F617" s="32"/>
      <c r="G617" s="39">
        <v>100</v>
      </c>
      <c r="H617" s="41">
        <v>8.6916742909420002</v>
      </c>
      <c r="I617" s="7">
        <v>4.7575480329369997</v>
      </c>
      <c r="J617" s="7">
        <v>1.372369624886</v>
      </c>
      <c r="K617" s="7">
        <v>2.6532479414460002</v>
      </c>
      <c r="L617" s="7">
        <v>5.7639524245200002</v>
      </c>
      <c r="M617" s="7">
        <v>0.64043915827999998</v>
      </c>
      <c r="N617" s="7">
        <v>6.5873741994510002</v>
      </c>
      <c r="O617" s="7">
        <v>7.6852698993599997</v>
      </c>
      <c r="P617" s="7">
        <v>3.568161024703</v>
      </c>
      <c r="Q617" s="7">
        <v>2.0128087831660002</v>
      </c>
      <c r="R617" s="7">
        <v>4.208600182983</v>
      </c>
      <c r="S617" s="7">
        <v>5.1235132662399998</v>
      </c>
      <c r="T617" s="7">
        <v>8.4172003659649999</v>
      </c>
      <c r="U617" s="7">
        <v>13.083257090576</v>
      </c>
      <c r="V617" s="7">
        <v>10.612991765782001</v>
      </c>
      <c r="W617" s="7">
        <v>2.3787740164679998</v>
      </c>
      <c r="X617" s="7">
        <v>58.645928636779999</v>
      </c>
      <c r="Y617" s="7">
        <v>0.45745654162900001</v>
      </c>
      <c r="Z617" s="44">
        <v>40.896614821592003</v>
      </c>
    </row>
    <row r="619">
      <c r="B619" s="31" t="str">
        <f ca="1" xml:space="preserve"> HYPERLINK("#'目次'!B43", "[37]")</f>
        <v>[37]</v>
      </c>
      <c r="C619" s="19" t="s">
        <v>430</v>
      </c>
    </row>
    <row r="622">
      <c r="C622" s="19" t="s">
        <v>12</v>
      </c>
    </row>
    <row r="623">
      <c r="E623" s="27"/>
      <c r="F623" s="25"/>
      <c r="G623" s="34" t="s">
        <v>13</v>
      </c>
      <c r="H623" s="21" t="s">
        <v>136</v>
      </c>
      <c r="I623" s="4" t="s">
        <v>431</v>
      </c>
      <c r="J623" s="4" t="s">
        <v>432</v>
      </c>
      <c r="K623" s="4" t="s">
        <v>433</v>
      </c>
      <c r="L623" s="4" t="s">
        <v>140</v>
      </c>
      <c r="M623" s="33" t="s">
        <v>28</v>
      </c>
    </row>
    <row r="624">
      <c r="E624" s="24"/>
      <c r="F624" s="30"/>
      <c r="G624" s="26"/>
      <c r="H624" s="35"/>
      <c r="I624" s="5"/>
      <c r="J624" s="5"/>
      <c r="K624" s="5"/>
      <c r="L624" s="5"/>
      <c r="M624" s="20"/>
    </row>
    <row r="625">
      <c r="E625" s="22" t="s">
        <v>13</v>
      </c>
      <c r="F625" s="23"/>
      <c r="G625" s="28">
        <v>4751</v>
      </c>
      <c r="H625" s="3">
        <v>3551</v>
      </c>
      <c r="I625" s="3">
        <v>369</v>
      </c>
      <c r="J625" s="3">
        <v>365</v>
      </c>
      <c r="K625" s="3">
        <v>181</v>
      </c>
      <c r="L625" s="3">
        <v>257</v>
      </c>
      <c r="M625" s="36">
        <v>28</v>
      </c>
    </row>
    <row r="626">
      <c r="E626" s="18"/>
      <c r="F626" s="29"/>
      <c r="G626" s="10">
        <v>100</v>
      </c>
      <c r="H626" s="1">
        <v>74.742159545359002</v>
      </c>
      <c r="I626" s="1">
        <v>7.7667859398020003</v>
      </c>
      <c r="J626" s="1">
        <v>7.6825931382870003</v>
      </c>
      <c r="K626" s="1">
        <v>3.8097242685750001</v>
      </c>
      <c r="L626" s="1">
        <v>5.4093874973689999</v>
      </c>
      <c r="M626" s="11">
        <v>0.58934961060799995</v>
      </c>
    </row>
    <row r="627">
      <c r="E627" s="9" t="s">
        <v>14</v>
      </c>
      <c r="F627" s="8"/>
      <c r="G627" s="38">
        <v>1524</v>
      </c>
      <c r="H627" s="37">
        <v>1099</v>
      </c>
      <c r="I627" s="6">
        <v>96</v>
      </c>
      <c r="J627" s="6">
        <v>102</v>
      </c>
      <c r="K627" s="6">
        <v>84</v>
      </c>
      <c r="L627" s="6">
        <v>123</v>
      </c>
      <c r="M627" s="40">
        <v>20</v>
      </c>
    </row>
    <row r="628">
      <c r="E628" s="13"/>
      <c r="F628" s="12"/>
      <c r="G628" s="10">
        <v>100</v>
      </c>
      <c r="H628" s="16">
        <v>72.112860892387999</v>
      </c>
      <c r="I628" s="1">
        <v>6.299212598425</v>
      </c>
      <c r="J628" s="1">
        <v>6.6929133858269996</v>
      </c>
      <c r="K628" s="1">
        <v>5.5118110236220001</v>
      </c>
      <c r="L628" s="1">
        <v>8.0708661417319991</v>
      </c>
      <c r="M628" s="11">
        <v>1.312335958005</v>
      </c>
    </row>
    <row r="629">
      <c r="E629" s="9" t="s">
        <v>15</v>
      </c>
      <c r="F629" s="8"/>
      <c r="G629" s="14">
        <v>1104</v>
      </c>
      <c r="H629" s="15">
        <v>840</v>
      </c>
      <c r="I629" s="2">
        <v>95</v>
      </c>
      <c r="J629" s="2">
        <v>89</v>
      </c>
      <c r="K629" s="2">
        <v>34</v>
      </c>
      <c r="L629" s="2">
        <v>44</v>
      </c>
      <c r="M629" s="17">
        <v>2</v>
      </c>
    </row>
    <row r="630">
      <c r="E630" s="13"/>
      <c r="F630" s="12"/>
      <c r="G630" s="10">
        <v>100</v>
      </c>
      <c r="H630" s="16">
        <v>76.086956521738998</v>
      </c>
      <c r="I630" s="1">
        <v>8.6050724637679998</v>
      </c>
      <c r="J630" s="1">
        <v>8.0615942028990002</v>
      </c>
      <c r="K630" s="1">
        <v>3.0797101449280002</v>
      </c>
      <c r="L630" s="1">
        <v>3.9855072463769998</v>
      </c>
      <c r="M630" s="11">
        <v>0.18115942029000001</v>
      </c>
    </row>
    <row r="631">
      <c r="E631" s="9" t="s">
        <v>16</v>
      </c>
      <c r="F631" s="8"/>
      <c r="G631" s="14">
        <v>1030</v>
      </c>
      <c r="H631" s="15">
        <v>728</v>
      </c>
      <c r="I631" s="2">
        <v>116</v>
      </c>
      <c r="J631" s="2">
        <v>107</v>
      </c>
      <c r="K631" s="2">
        <v>32</v>
      </c>
      <c r="L631" s="2">
        <v>46</v>
      </c>
      <c r="M631" s="17">
        <v>1</v>
      </c>
    </row>
    <row r="632">
      <c r="E632" s="13"/>
      <c r="F632" s="12"/>
      <c r="G632" s="10">
        <v>100</v>
      </c>
      <c r="H632" s="16">
        <v>70.679611650485</v>
      </c>
      <c r="I632" s="1">
        <v>11.26213592233</v>
      </c>
      <c r="J632" s="1">
        <v>10.388349514563</v>
      </c>
      <c r="K632" s="1">
        <v>3.106796116505</v>
      </c>
      <c r="L632" s="1">
        <v>4.4660194174759997</v>
      </c>
      <c r="M632" s="11">
        <v>0.097087378641000005</v>
      </c>
    </row>
    <row r="633">
      <c r="E633" s="9" t="s">
        <v>17</v>
      </c>
      <c r="F633" s="8"/>
      <c r="G633" s="14">
        <v>1093</v>
      </c>
      <c r="H633" s="15">
        <v>884</v>
      </c>
      <c r="I633" s="2">
        <v>62</v>
      </c>
      <c r="J633" s="2">
        <v>67</v>
      </c>
      <c r="K633" s="2">
        <v>31</v>
      </c>
      <c r="L633" s="2">
        <v>44</v>
      </c>
      <c r="M633" s="17">
        <v>5</v>
      </c>
    </row>
    <row r="634">
      <c r="E634" s="18"/>
      <c r="F634" s="32"/>
      <c r="G634" s="39">
        <v>100</v>
      </c>
      <c r="H634" s="41">
        <v>80.878316559927001</v>
      </c>
      <c r="I634" s="7">
        <v>5.6724611161940004</v>
      </c>
      <c r="J634" s="7">
        <v>6.1299176578230004</v>
      </c>
      <c r="K634" s="7">
        <v>2.8362305580970002</v>
      </c>
      <c r="L634" s="7">
        <v>4.0256175663310003</v>
      </c>
      <c r="M634" s="44">
        <v>0.45745654162900001</v>
      </c>
    </row>
    <row r="636">
      <c r="B636" s="31" t="str">
        <f ca="1" xml:space="preserve"> HYPERLINK("#'目次'!B44", "[38]")</f>
        <v>[38]</v>
      </c>
      <c r="C636" s="19" t="s">
        <v>436</v>
      </c>
    </row>
    <row r="639">
      <c r="C639" s="19" t="s">
        <v>12</v>
      </c>
    </row>
    <row r="640">
      <c r="E640" s="27"/>
      <c r="F640" s="25"/>
      <c r="G640" s="34" t="s">
        <v>13</v>
      </c>
      <c r="H640" s="21" t="s">
        <v>437</v>
      </c>
      <c r="I640" s="4" t="s">
        <v>438</v>
      </c>
      <c r="J640" s="4" t="s">
        <v>439</v>
      </c>
      <c r="K640" s="4" t="s">
        <v>440</v>
      </c>
      <c r="L640" s="4" t="s">
        <v>441</v>
      </c>
      <c r="M640" s="4" t="s">
        <v>27</v>
      </c>
      <c r="N640" s="4" t="s">
        <v>442</v>
      </c>
      <c r="O640" s="4" t="s">
        <v>28</v>
      </c>
      <c r="P640" s="33" t="s">
        <v>443</v>
      </c>
    </row>
    <row r="641">
      <c r="E641" s="24"/>
      <c r="F641" s="30"/>
      <c r="G641" s="26"/>
      <c r="H641" s="35"/>
      <c r="I641" s="5"/>
      <c r="J641" s="5"/>
      <c r="K641" s="5"/>
      <c r="L641" s="5"/>
      <c r="M641" s="5"/>
      <c r="N641" s="5"/>
      <c r="O641" s="5"/>
      <c r="P641" s="20"/>
    </row>
    <row r="642">
      <c r="E642" s="22" t="s">
        <v>13</v>
      </c>
      <c r="F642" s="23"/>
      <c r="G642" s="28">
        <v>4751</v>
      </c>
      <c r="H642" s="3">
        <v>2754</v>
      </c>
      <c r="I642" s="3">
        <v>1486</v>
      </c>
      <c r="J642" s="3">
        <v>1227</v>
      </c>
      <c r="K642" s="3">
        <v>132</v>
      </c>
      <c r="L642" s="3">
        <v>655</v>
      </c>
      <c r="M642" s="3">
        <v>190</v>
      </c>
      <c r="N642" s="3">
        <v>884</v>
      </c>
      <c r="O642" s="3">
        <v>42</v>
      </c>
      <c r="P642" s="36">
        <v>3825</v>
      </c>
    </row>
    <row r="643">
      <c r="E643" s="18"/>
      <c r="F643" s="29"/>
      <c r="G643" s="10">
        <v>100</v>
      </c>
      <c r="H643" s="1">
        <v>57.966743843400998</v>
      </c>
      <c r="I643" s="1">
        <v>31.277625762997001</v>
      </c>
      <c r="J643" s="1">
        <v>25.826141864871001</v>
      </c>
      <c r="K643" s="1">
        <v>2.778362450011</v>
      </c>
      <c r="L643" s="1">
        <v>13.786571248157999</v>
      </c>
      <c r="M643" s="1">
        <v>3.9991580719850002</v>
      </c>
      <c r="N643" s="1">
        <v>18.606609134919001</v>
      </c>
      <c r="O643" s="1">
        <v>0.88402441591199998</v>
      </c>
      <c r="P643" s="11">
        <v>80.509366449168994</v>
      </c>
    </row>
    <row r="644">
      <c r="E644" s="9" t="s">
        <v>14</v>
      </c>
      <c r="F644" s="8"/>
      <c r="G644" s="38">
        <v>1524</v>
      </c>
      <c r="H644" s="37">
        <v>932</v>
      </c>
      <c r="I644" s="6">
        <v>218</v>
      </c>
      <c r="J644" s="6">
        <v>185</v>
      </c>
      <c r="K644" s="6">
        <v>58</v>
      </c>
      <c r="L644" s="6">
        <v>206</v>
      </c>
      <c r="M644" s="6">
        <v>76</v>
      </c>
      <c r="N644" s="6">
        <v>252</v>
      </c>
      <c r="O644" s="6">
        <v>37</v>
      </c>
      <c r="P644" s="40">
        <v>1235</v>
      </c>
    </row>
    <row r="645">
      <c r="E645" s="13"/>
      <c r="F645" s="12"/>
      <c r="G645" s="10">
        <v>100</v>
      </c>
      <c r="H645" s="16">
        <v>61.154855643045003</v>
      </c>
      <c r="I645" s="1">
        <v>14.304461942256999</v>
      </c>
      <c r="J645" s="1">
        <v>12.139107611549001</v>
      </c>
      <c r="K645" s="1">
        <v>3.8057742782149999</v>
      </c>
      <c r="L645" s="1">
        <v>13.517060367454</v>
      </c>
      <c r="M645" s="1">
        <v>4.9868766404200002</v>
      </c>
      <c r="N645" s="1">
        <v>16.535433070865999</v>
      </c>
      <c r="O645" s="1">
        <v>2.4278215223099999</v>
      </c>
      <c r="P645" s="11">
        <v>81.036745406823997</v>
      </c>
    </row>
    <row r="646">
      <c r="E646" s="9" t="s">
        <v>15</v>
      </c>
      <c r="F646" s="8"/>
      <c r="G646" s="14">
        <v>1104</v>
      </c>
      <c r="H646" s="15">
        <v>438</v>
      </c>
      <c r="I646" s="2">
        <v>324</v>
      </c>
      <c r="J646" s="2">
        <v>252</v>
      </c>
      <c r="K646" s="2">
        <v>34</v>
      </c>
      <c r="L646" s="2">
        <v>161</v>
      </c>
      <c r="M646" s="2">
        <v>55</v>
      </c>
      <c r="N646" s="2">
        <v>333</v>
      </c>
      <c r="O646" s="2">
        <v>1</v>
      </c>
      <c r="P646" s="17">
        <v>770</v>
      </c>
    </row>
    <row r="647">
      <c r="E647" s="13"/>
      <c r="F647" s="12"/>
      <c r="G647" s="10">
        <v>100</v>
      </c>
      <c r="H647" s="16">
        <v>39.673913043478002</v>
      </c>
      <c r="I647" s="1">
        <v>29.347826086956999</v>
      </c>
      <c r="J647" s="1">
        <v>22.826086956522001</v>
      </c>
      <c r="K647" s="1">
        <v>3.0797101449280002</v>
      </c>
      <c r="L647" s="1">
        <v>14.583333333333</v>
      </c>
      <c r="M647" s="1">
        <v>4.9818840579710004</v>
      </c>
      <c r="N647" s="1">
        <v>30.163043478260999</v>
      </c>
      <c r="O647" s="1">
        <v>0.090579710145000006</v>
      </c>
      <c r="P647" s="11">
        <v>69.746376811594004</v>
      </c>
    </row>
    <row r="648">
      <c r="E648" s="9" t="s">
        <v>16</v>
      </c>
      <c r="F648" s="8"/>
      <c r="G648" s="14">
        <v>1030</v>
      </c>
      <c r="H648" s="15">
        <v>748</v>
      </c>
      <c r="I648" s="2">
        <v>643</v>
      </c>
      <c r="J648" s="2">
        <v>513</v>
      </c>
      <c r="K648" s="2">
        <v>23</v>
      </c>
      <c r="L648" s="2">
        <v>124</v>
      </c>
      <c r="M648" s="2">
        <v>21</v>
      </c>
      <c r="N648" s="2">
        <v>54</v>
      </c>
      <c r="O648" s="2">
        <v>1</v>
      </c>
      <c r="P648" s="17">
        <v>975</v>
      </c>
    </row>
    <row r="649">
      <c r="E649" s="13"/>
      <c r="F649" s="12"/>
      <c r="G649" s="10">
        <v>100</v>
      </c>
      <c r="H649" s="16">
        <v>72.621359223300999</v>
      </c>
      <c r="I649" s="1">
        <v>62.427184466019</v>
      </c>
      <c r="J649" s="1">
        <v>49.805825242718001</v>
      </c>
      <c r="K649" s="1">
        <v>2.2330097087379999</v>
      </c>
      <c r="L649" s="1">
        <v>12.038834951456</v>
      </c>
      <c r="M649" s="1">
        <v>2.0388349514559998</v>
      </c>
      <c r="N649" s="1">
        <v>5.2427184466019998</v>
      </c>
      <c r="O649" s="1">
        <v>0.097087378641000005</v>
      </c>
      <c r="P649" s="11">
        <v>94.660194174756995</v>
      </c>
    </row>
    <row r="650">
      <c r="E650" s="9" t="s">
        <v>17</v>
      </c>
      <c r="F650" s="8"/>
      <c r="G650" s="14">
        <v>1093</v>
      </c>
      <c r="H650" s="15">
        <v>636</v>
      </c>
      <c r="I650" s="2">
        <v>301</v>
      </c>
      <c r="J650" s="2">
        <v>277</v>
      </c>
      <c r="K650" s="2">
        <v>17</v>
      </c>
      <c r="L650" s="2">
        <v>164</v>
      </c>
      <c r="M650" s="2">
        <v>38</v>
      </c>
      <c r="N650" s="2">
        <v>245</v>
      </c>
      <c r="O650" s="2">
        <v>3</v>
      </c>
      <c r="P650" s="17">
        <v>845</v>
      </c>
    </row>
    <row r="651">
      <c r="E651" s="18"/>
      <c r="F651" s="32"/>
      <c r="G651" s="39">
        <v>100</v>
      </c>
      <c r="H651" s="41">
        <v>58.188472095150999</v>
      </c>
      <c r="I651" s="7">
        <v>27.538883806038001</v>
      </c>
      <c r="J651" s="7">
        <v>25.343092406221</v>
      </c>
      <c r="K651" s="7">
        <v>1.555352241537</v>
      </c>
      <c r="L651" s="7">
        <v>15.004574565416</v>
      </c>
      <c r="M651" s="7">
        <v>3.4766697163770002</v>
      </c>
      <c r="N651" s="7">
        <v>22.415370539799</v>
      </c>
      <c r="O651" s="7">
        <v>0.27447392497700002</v>
      </c>
      <c r="P651" s="44">
        <v>77.310155535223998</v>
      </c>
    </row>
    <row r="653">
      <c r="B653" s="31" t="str">
        <f ca="1" xml:space="preserve"> HYPERLINK("#'目次'!B45", "[39]")</f>
        <v>[39]</v>
      </c>
      <c r="C653" s="19" t="s">
        <v>446</v>
      </c>
    </row>
    <row r="656">
      <c r="C656" s="19" t="s">
        <v>12</v>
      </c>
    </row>
    <row r="657">
      <c r="E657" s="27"/>
      <c r="F657" s="25"/>
      <c r="G657" s="34" t="s">
        <v>13</v>
      </c>
      <c r="H657" s="21" t="s">
        <v>447</v>
      </c>
      <c r="I657" s="4" t="s">
        <v>448</v>
      </c>
      <c r="J657" s="4" t="s">
        <v>449</v>
      </c>
      <c r="K657" s="4" t="s">
        <v>450</v>
      </c>
      <c r="L657" s="4" t="s">
        <v>451</v>
      </c>
      <c r="M657" s="4" t="s">
        <v>452</v>
      </c>
      <c r="N657" s="4" t="s">
        <v>453</v>
      </c>
      <c r="O657" s="4" t="s">
        <v>27</v>
      </c>
      <c r="P657" s="4" t="s">
        <v>454</v>
      </c>
      <c r="Q657" s="4" t="s">
        <v>28</v>
      </c>
      <c r="R657" s="33" t="s">
        <v>455</v>
      </c>
    </row>
    <row r="658">
      <c r="E658" s="24"/>
      <c r="F658" s="30"/>
      <c r="G658" s="26"/>
      <c r="H658" s="35"/>
      <c r="I658" s="5"/>
      <c r="J658" s="5"/>
      <c r="K658" s="5"/>
      <c r="L658" s="5"/>
      <c r="M658" s="5"/>
      <c r="N658" s="5"/>
      <c r="O658" s="5"/>
      <c r="P658" s="5"/>
      <c r="Q658" s="5"/>
      <c r="R658" s="20"/>
    </row>
    <row r="659">
      <c r="E659" s="22" t="s">
        <v>13</v>
      </c>
      <c r="F659" s="23"/>
      <c r="G659" s="28">
        <v>4751</v>
      </c>
      <c r="H659" s="3">
        <v>1256</v>
      </c>
      <c r="I659" s="3">
        <v>513</v>
      </c>
      <c r="J659" s="3">
        <v>1272</v>
      </c>
      <c r="K659" s="3">
        <v>269</v>
      </c>
      <c r="L659" s="3">
        <v>771</v>
      </c>
      <c r="M659" s="3">
        <v>1052</v>
      </c>
      <c r="N659" s="3">
        <v>2801</v>
      </c>
      <c r="O659" s="3">
        <v>177</v>
      </c>
      <c r="P659" s="3">
        <v>548</v>
      </c>
      <c r="Q659" s="3">
        <v>23</v>
      </c>
      <c r="R659" s="36">
        <v>4180</v>
      </c>
    </row>
    <row r="660">
      <c r="E660" s="18"/>
      <c r="F660" s="29"/>
      <c r="G660" s="10">
        <v>100</v>
      </c>
      <c r="H660" s="1">
        <v>26.436539675858</v>
      </c>
      <c r="I660" s="1">
        <v>10.797726794359001</v>
      </c>
      <c r="J660" s="1">
        <v>26.773310881920001</v>
      </c>
      <c r="K660" s="1">
        <v>5.6619659019149999</v>
      </c>
      <c r="L660" s="1">
        <v>16.228162492107</v>
      </c>
      <c r="M660" s="1">
        <v>22.142706798569002</v>
      </c>
      <c r="N660" s="1">
        <v>58.956009261208003</v>
      </c>
      <c r="O660" s="1">
        <v>3.7255314670600002</v>
      </c>
      <c r="P660" s="1">
        <v>11.534413807619</v>
      </c>
      <c r="Q660" s="1">
        <v>0.48410860871400002</v>
      </c>
      <c r="R660" s="11">
        <v>87.981477583667001</v>
      </c>
    </row>
    <row r="661">
      <c r="E661" s="9" t="s">
        <v>14</v>
      </c>
      <c r="F661" s="8"/>
      <c r="G661" s="38">
        <v>1524</v>
      </c>
      <c r="H661" s="37">
        <v>173</v>
      </c>
      <c r="I661" s="6">
        <v>146</v>
      </c>
      <c r="J661" s="6">
        <v>222</v>
      </c>
      <c r="K661" s="6">
        <v>52</v>
      </c>
      <c r="L661" s="6">
        <v>53</v>
      </c>
      <c r="M661" s="6">
        <v>584</v>
      </c>
      <c r="N661" s="6">
        <v>835</v>
      </c>
      <c r="O661" s="6">
        <v>86</v>
      </c>
      <c r="P661" s="6">
        <v>293</v>
      </c>
      <c r="Q661" s="6">
        <v>15</v>
      </c>
      <c r="R661" s="40">
        <v>1216</v>
      </c>
    </row>
    <row r="662">
      <c r="E662" s="13"/>
      <c r="F662" s="12"/>
      <c r="G662" s="10">
        <v>100</v>
      </c>
      <c r="H662" s="16">
        <v>11.351706036745</v>
      </c>
      <c r="I662" s="1">
        <v>9.580052493438</v>
      </c>
      <c r="J662" s="1">
        <v>14.566929133858</v>
      </c>
      <c r="K662" s="1">
        <v>3.412073490814</v>
      </c>
      <c r="L662" s="1">
        <v>3.4776902887140002</v>
      </c>
      <c r="M662" s="1">
        <v>38.320209973753002</v>
      </c>
      <c r="N662" s="1">
        <v>54.790026246719002</v>
      </c>
      <c r="O662" s="1">
        <v>5.6430446194229997</v>
      </c>
      <c r="P662" s="1">
        <v>19.225721784777001</v>
      </c>
      <c r="Q662" s="1">
        <v>0.98425196850399999</v>
      </c>
      <c r="R662" s="11">
        <v>79.790026246718995</v>
      </c>
    </row>
    <row r="663">
      <c r="E663" s="9" t="s">
        <v>15</v>
      </c>
      <c r="F663" s="8"/>
      <c r="G663" s="14">
        <v>1104</v>
      </c>
      <c r="H663" s="15">
        <v>263</v>
      </c>
      <c r="I663" s="2">
        <v>129</v>
      </c>
      <c r="J663" s="2">
        <v>271</v>
      </c>
      <c r="K663" s="2">
        <v>112</v>
      </c>
      <c r="L663" s="2">
        <v>236</v>
      </c>
      <c r="M663" s="2">
        <v>137</v>
      </c>
      <c r="N663" s="2">
        <v>633</v>
      </c>
      <c r="O663" s="2">
        <v>39</v>
      </c>
      <c r="P663" s="2">
        <v>106</v>
      </c>
      <c r="Q663" s="2">
        <v>8</v>
      </c>
      <c r="R663" s="17">
        <v>990</v>
      </c>
    </row>
    <row r="664">
      <c r="E664" s="13"/>
      <c r="F664" s="12"/>
      <c r="G664" s="10">
        <v>100</v>
      </c>
      <c r="H664" s="16">
        <v>23.822463768115998</v>
      </c>
      <c r="I664" s="1">
        <v>11.684782608696</v>
      </c>
      <c r="J664" s="1">
        <v>24.547101449275001</v>
      </c>
      <c r="K664" s="1">
        <v>10.144927536232</v>
      </c>
      <c r="L664" s="1">
        <v>21.376811594203001</v>
      </c>
      <c r="M664" s="1">
        <v>12.409420289854999</v>
      </c>
      <c r="N664" s="1">
        <v>57.336956521738998</v>
      </c>
      <c r="O664" s="1">
        <v>3.5326086956520002</v>
      </c>
      <c r="P664" s="1">
        <v>9.6014492753620004</v>
      </c>
      <c r="Q664" s="1">
        <v>0.72463768115899996</v>
      </c>
      <c r="R664" s="11">
        <v>89.673913043477995</v>
      </c>
    </row>
    <row r="665">
      <c r="E665" s="9" t="s">
        <v>16</v>
      </c>
      <c r="F665" s="8"/>
      <c r="G665" s="14">
        <v>1030</v>
      </c>
      <c r="H665" s="15">
        <v>505</v>
      </c>
      <c r="I665" s="2">
        <v>160</v>
      </c>
      <c r="J665" s="2">
        <v>482</v>
      </c>
      <c r="K665" s="2">
        <v>93</v>
      </c>
      <c r="L665" s="2">
        <v>366</v>
      </c>
      <c r="M665" s="2">
        <v>156</v>
      </c>
      <c r="N665" s="2">
        <v>425</v>
      </c>
      <c r="O665" s="2">
        <v>26</v>
      </c>
      <c r="P665" s="2">
        <v>53</v>
      </c>
      <c r="Q665" s="2">
        <v>0</v>
      </c>
      <c r="R665" s="17">
        <v>977</v>
      </c>
    </row>
    <row r="666">
      <c r="E666" s="13"/>
      <c r="F666" s="12"/>
      <c r="G666" s="10">
        <v>100</v>
      </c>
      <c r="H666" s="16">
        <v>49.029126213592001</v>
      </c>
      <c r="I666" s="1">
        <v>15.533980582524</v>
      </c>
      <c r="J666" s="1">
        <v>46.796116504853998</v>
      </c>
      <c r="K666" s="1">
        <v>9.0291262135920007</v>
      </c>
      <c r="L666" s="1">
        <v>35.533980582524002</v>
      </c>
      <c r="M666" s="1">
        <v>15.145631067961</v>
      </c>
      <c r="N666" s="1">
        <v>41.262135922330003</v>
      </c>
      <c r="O666" s="1">
        <v>2.5242718446599999</v>
      </c>
      <c r="P666" s="1">
        <v>5.1456310679610002</v>
      </c>
      <c r="Q666" s="42" t="s">
        <v>18</v>
      </c>
      <c r="R666" s="11">
        <v>94.854368932038994</v>
      </c>
    </row>
    <row r="667">
      <c r="E667" s="9" t="s">
        <v>17</v>
      </c>
      <c r="F667" s="8"/>
      <c r="G667" s="14">
        <v>1093</v>
      </c>
      <c r="H667" s="15">
        <v>315</v>
      </c>
      <c r="I667" s="2">
        <v>78</v>
      </c>
      <c r="J667" s="2">
        <v>297</v>
      </c>
      <c r="K667" s="2">
        <v>12</v>
      </c>
      <c r="L667" s="2">
        <v>116</v>
      </c>
      <c r="M667" s="2">
        <v>175</v>
      </c>
      <c r="N667" s="2">
        <v>908</v>
      </c>
      <c r="O667" s="2">
        <v>26</v>
      </c>
      <c r="P667" s="2">
        <v>96</v>
      </c>
      <c r="Q667" s="2">
        <v>0</v>
      </c>
      <c r="R667" s="17">
        <v>997</v>
      </c>
    </row>
    <row r="668">
      <c r="E668" s="18"/>
      <c r="F668" s="32"/>
      <c r="G668" s="39">
        <v>100</v>
      </c>
      <c r="H668" s="41">
        <v>28.819762122598</v>
      </c>
      <c r="I668" s="7">
        <v>7.1363220494049999</v>
      </c>
      <c r="J668" s="7">
        <v>27.172918572735998</v>
      </c>
      <c r="K668" s="7">
        <v>1.0978956999089999</v>
      </c>
      <c r="L668" s="7">
        <v>10.612991765782001</v>
      </c>
      <c r="M668" s="7">
        <v>16.010978956999001</v>
      </c>
      <c r="N668" s="7">
        <v>83.074107959743998</v>
      </c>
      <c r="O668" s="7">
        <v>2.3787740164679998</v>
      </c>
      <c r="P668" s="7">
        <v>8.7831655992679991</v>
      </c>
      <c r="Q668" s="52" t="s">
        <v>18</v>
      </c>
      <c r="R668" s="44">
        <v>91.216834400731997</v>
      </c>
    </row>
    <row r="670">
      <c r="B670" s="31" t="str">
        <f ca="1" xml:space="preserve"> HYPERLINK("#'目次'!B46", "[40]")</f>
        <v>[40]</v>
      </c>
      <c r="C670" s="19" t="s">
        <v>458</v>
      </c>
    </row>
    <row r="673">
      <c r="C673" s="19" t="s">
        <v>12</v>
      </c>
    </row>
    <row r="674">
      <c r="E674" s="27"/>
      <c r="F674" s="25"/>
      <c r="G674" s="34" t="s">
        <v>13</v>
      </c>
      <c r="H674" s="21" t="s">
        <v>459</v>
      </c>
      <c r="I674" s="4" t="s">
        <v>460</v>
      </c>
      <c r="J674" s="4" t="s">
        <v>461</v>
      </c>
      <c r="K674" s="4" t="s">
        <v>28</v>
      </c>
      <c r="L674" s="33" t="s">
        <v>462</v>
      </c>
    </row>
    <row r="675">
      <c r="E675" s="24"/>
      <c r="F675" s="30"/>
      <c r="G675" s="26"/>
      <c r="H675" s="35"/>
      <c r="I675" s="5"/>
      <c r="J675" s="5"/>
      <c r="K675" s="5"/>
      <c r="L675" s="20"/>
    </row>
    <row r="676">
      <c r="E676" s="22" t="s">
        <v>13</v>
      </c>
      <c r="F676" s="23"/>
      <c r="G676" s="28">
        <v>4751</v>
      </c>
      <c r="H676" s="3">
        <v>761</v>
      </c>
      <c r="I676" s="3">
        <v>2887</v>
      </c>
      <c r="J676" s="3">
        <v>1069</v>
      </c>
      <c r="K676" s="3">
        <v>34</v>
      </c>
      <c r="L676" s="36">
        <v>3648</v>
      </c>
    </row>
    <row r="677">
      <c r="E677" s="18"/>
      <c r="F677" s="29"/>
      <c r="G677" s="10">
        <v>100</v>
      </c>
      <c r="H677" s="1">
        <v>16.017680488318</v>
      </c>
      <c r="I677" s="1">
        <v>60.766154493790999</v>
      </c>
      <c r="J677" s="1">
        <v>22.500526205008999</v>
      </c>
      <c r="K677" s="1">
        <v>0.71563881288099995</v>
      </c>
      <c r="L677" s="11">
        <v>76.783834982108999</v>
      </c>
    </row>
    <row r="678">
      <c r="E678" s="9" t="s">
        <v>14</v>
      </c>
      <c r="F678" s="8"/>
      <c r="G678" s="38">
        <v>1524</v>
      </c>
      <c r="H678" s="37">
        <v>273</v>
      </c>
      <c r="I678" s="6">
        <v>645</v>
      </c>
      <c r="J678" s="6">
        <v>577</v>
      </c>
      <c r="K678" s="6">
        <v>29</v>
      </c>
      <c r="L678" s="40">
        <v>918</v>
      </c>
    </row>
    <row r="679">
      <c r="E679" s="13"/>
      <c r="F679" s="12"/>
      <c r="G679" s="10">
        <v>100</v>
      </c>
      <c r="H679" s="16">
        <v>17.913385826772</v>
      </c>
      <c r="I679" s="1">
        <v>42.322834645668998</v>
      </c>
      <c r="J679" s="1">
        <v>37.860892388450999</v>
      </c>
      <c r="K679" s="1">
        <v>1.902887139108</v>
      </c>
      <c r="L679" s="11">
        <v>60.236220472440998</v>
      </c>
    </row>
    <row r="680">
      <c r="E680" s="9" t="s">
        <v>15</v>
      </c>
      <c r="F680" s="8"/>
      <c r="G680" s="14">
        <v>1104</v>
      </c>
      <c r="H680" s="15">
        <v>160</v>
      </c>
      <c r="I680" s="2">
        <v>756</v>
      </c>
      <c r="J680" s="2">
        <v>187</v>
      </c>
      <c r="K680" s="2">
        <v>1</v>
      </c>
      <c r="L680" s="17">
        <v>916</v>
      </c>
    </row>
    <row r="681">
      <c r="E681" s="13"/>
      <c r="F681" s="12"/>
      <c r="G681" s="10">
        <v>100</v>
      </c>
      <c r="H681" s="16">
        <v>14.492753623187999</v>
      </c>
      <c r="I681" s="1">
        <v>68.478260869565005</v>
      </c>
      <c r="J681" s="1">
        <v>16.938405797101002</v>
      </c>
      <c r="K681" s="1">
        <v>0.090579710145000006</v>
      </c>
      <c r="L681" s="11">
        <v>82.971014492753994</v>
      </c>
    </row>
    <row r="682">
      <c r="E682" s="9" t="s">
        <v>16</v>
      </c>
      <c r="F682" s="8"/>
      <c r="G682" s="14">
        <v>1030</v>
      </c>
      <c r="H682" s="15">
        <v>175</v>
      </c>
      <c r="I682" s="2">
        <v>703</v>
      </c>
      <c r="J682" s="2">
        <v>152</v>
      </c>
      <c r="K682" s="2">
        <v>0</v>
      </c>
      <c r="L682" s="17">
        <v>878</v>
      </c>
    </row>
    <row r="683">
      <c r="E683" s="13"/>
      <c r="F683" s="12"/>
      <c r="G683" s="10">
        <v>100</v>
      </c>
      <c r="H683" s="16">
        <v>16.990291262136001</v>
      </c>
      <c r="I683" s="1">
        <v>68.252427184466001</v>
      </c>
      <c r="J683" s="1">
        <v>14.757281553398</v>
      </c>
      <c r="K683" s="42" t="s">
        <v>18</v>
      </c>
      <c r="L683" s="11">
        <v>85.242718446601998</v>
      </c>
    </row>
    <row r="684">
      <c r="E684" s="9" t="s">
        <v>17</v>
      </c>
      <c r="F684" s="8"/>
      <c r="G684" s="14">
        <v>1093</v>
      </c>
      <c r="H684" s="15">
        <v>153</v>
      </c>
      <c r="I684" s="2">
        <v>783</v>
      </c>
      <c r="J684" s="2">
        <v>153</v>
      </c>
      <c r="K684" s="2">
        <v>4</v>
      </c>
      <c r="L684" s="17">
        <v>936</v>
      </c>
    </row>
    <row r="685">
      <c r="E685" s="18"/>
      <c r="F685" s="32"/>
      <c r="G685" s="39">
        <v>100</v>
      </c>
      <c r="H685" s="41">
        <v>13.998170173833</v>
      </c>
      <c r="I685" s="7">
        <v>71.637694419029998</v>
      </c>
      <c r="J685" s="7">
        <v>13.998170173833</v>
      </c>
      <c r="K685" s="7">
        <v>0.36596523330300001</v>
      </c>
      <c r="L685" s="44">
        <v>85.635864592863996</v>
      </c>
    </row>
    <row r="687">
      <c r="B687" s="31" t="str">
        <f ca="1" xml:space="preserve"> HYPERLINK("#'目次'!B47", "[41]")</f>
        <v>[41]</v>
      </c>
      <c r="C687" s="19" t="s">
        <v>465</v>
      </c>
    </row>
    <row r="690">
      <c r="C690" s="19" t="s">
        <v>12</v>
      </c>
    </row>
    <row r="691">
      <c r="E691" s="27"/>
      <c r="F691" s="25"/>
      <c r="G691" s="34" t="s">
        <v>13</v>
      </c>
      <c r="H691" s="21" t="s">
        <v>466</v>
      </c>
      <c r="I691" s="4" t="s">
        <v>140</v>
      </c>
      <c r="J691" s="4" t="s">
        <v>467</v>
      </c>
      <c r="K691" s="4" t="s">
        <v>468</v>
      </c>
      <c r="L691" s="4" t="s">
        <v>469</v>
      </c>
      <c r="M691" s="33" t="s">
        <v>28</v>
      </c>
    </row>
    <row r="692">
      <c r="E692" s="24"/>
      <c r="F692" s="30"/>
      <c r="G692" s="26"/>
      <c r="H692" s="35"/>
      <c r="I692" s="5"/>
      <c r="J692" s="5"/>
      <c r="K692" s="5"/>
      <c r="L692" s="5"/>
      <c r="M692" s="20"/>
    </row>
    <row r="693">
      <c r="E693" s="22" t="s">
        <v>13</v>
      </c>
      <c r="F693" s="23"/>
      <c r="G693" s="28">
        <v>4751</v>
      </c>
      <c r="H693" s="3">
        <v>1590</v>
      </c>
      <c r="I693" s="3">
        <v>1645</v>
      </c>
      <c r="J693" s="3">
        <v>1156</v>
      </c>
      <c r="K693" s="3">
        <v>248</v>
      </c>
      <c r="L693" s="3">
        <v>72</v>
      </c>
      <c r="M693" s="36">
        <v>40</v>
      </c>
    </row>
    <row r="694">
      <c r="E694" s="18"/>
      <c r="F694" s="29"/>
      <c r="G694" s="10">
        <v>100</v>
      </c>
      <c r="H694" s="1">
        <v>33.466638602399001</v>
      </c>
      <c r="I694" s="1">
        <v>34.624289623236997</v>
      </c>
      <c r="J694" s="1">
        <v>24.331719637970998</v>
      </c>
      <c r="K694" s="1">
        <v>5.2199536939589999</v>
      </c>
      <c r="L694" s="1">
        <v>1.515470427278</v>
      </c>
      <c r="M694" s="11">
        <v>0.84192801515500004</v>
      </c>
    </row>
    <row r="695">
      <c r="E695" s="9" t="s">
        <v>14</v>
      </c>
      <c r="F695" s="8"/>
      <c r="G695" s="38">
        <v>1524</v>
      </c>
      <c r="H695" s="37">
        <v>413</v>
      </c>
      <c r="I695" s="6">
        <v>525</v>
      </c>
      <c r="J695" s="6">
        <v>409</v>
      </c>
      <c r="K695" s="6">
        <v>92</v>
      </c>
      <c r="L695" s="6">
        <v>47</v>
      </c>
      <c r="M695" s="40">
        <v>38</v>
      </c>
    </row>
    <row r="696">
      <c r="E696" s="13"/>
      <c r="F696" s="12"/>
      <c r="G696" s="10">
        <v>100</v>
      </c>
      <c r="H696" s="16">
        <v>27.099737532808</v>
      </c>
      <c r="I696" s="1">
        <v>34.448818897637999</v>
      </c>
      <c r="J696" s="1">
        <v>26.837270341206999</v>
      </c>
      <c r="K696" s="1">
        <v>6.0367454068240001</v>
      </c>
      <c r="L696" s="1">
        <v>3.0839895013119998</v>
      </c>
      <c r="M696" s="11">
        <v>2.4934383202100001</v>
      </c>
    </row>
    <row r="697">
      <c r="E697" s="9" t="s">
        <v>15</v>
      </c>
      <c r="F697" s="8"/>
      <c r="G697" s="14">
        <v>1104</v>
      </c>
      <c r="H697" s="15">
        <v>387</v>
      </c>
      <c r="I697" s="2">
        <v>422</v>
      </c>
      <c r="J697" s="2">
        <v>227</v>
      </c>
      <c r="K697" s="2">
        <v>52</v>
      </c>
      <c r="L697" s="2">
        <v>14</v>
      </c>
      <c r="M697" s="17">
        <v>2</v>
      </c>
    </row>
    <row r="698">
      <c r="E698" s="13"/>
      <c r="F698" s="12"/>
      <c r="G698" s="10">
        <v>100</v>
      </c>
      <c r="H698" s="16">
        <v>35.054347826087003</v>
      </c>
      <c r="I698" s="1">
        <v>38.224637681159003</v>
      </c>
      <c r="J698" s="1">
        <v>20.561594202898998</v>
      </c>
      <c r="K698" s="1">
        <v>4.7101449275359997</v>
      </c>
      <c r="L698" s="1">
        <v>1.268115942029</v>
      </c>
      <c r="M698" s="11">
        <v>0.18115942029000001</v>
      </c>
    </row>
    <row r="699">
      <c r="E699" s="9" t="s">
        <v>16</v>
      </c>
      <c r="F699" s="8"/>
      <c r="G699" s="14">
        <v>1030</v>
      </c>
      <c r="H699" s="15">
        <v>396</v>
      </c>
      <c r="I699" s="2">
        <v>297</v>
      </c>
      <c r="J699" s="2">
        <v>273</v>
      </c>
      <c r="K699" s="2">
        <v>58</v>
      </c>
      <c r="L699" s="2">
        <v>6</v>
      </c>
      <c r="M699" s="17">
        <v>0</v>
      </c>
    </row>
    <row r="700">
      <c r="E700" s="13"/>
      <c r="F700" s="12"/>
      <c r="G700" s="10">
        <v>100</v>
      </c>
      <c r="H700" s="16">
        <v>38.446601941748</v>
      </c>
      <c r="I700" s="1">
        <v>28.834951456311</v>
      </c>
      <c r="J700" s="1">
        <v>26.504854368932001</v>
      </c>
      <c r="K700" s="1">
        <v>5.6310679611649999</v>
      </c>
      <c r="L700" s="1">
        <v>0.582524271845</v>
      </c>
      <c r="M700" s="54" t="s">
        <v>18</v>
      </c>
    </row>
    <row r="701">
      <c r="E701" s="9" t="s">
        <v>17</v>
      </c>
      <c r="F701" s="8"/>
      <c r="G701" s="14">
        <v>1093</v>
      </c>
      <c r="H701" s="15">
        <v>394</v>
      </c>
      <c r="I701" s="2">
        <v>401</v>
      </c>
      <c r="J701" s="2">
        <v>247</v>
      </c>
      <c r="K701" s="2">
        <v>46</v>
      </c>
      <c r="L701" s="2">
        <v>5</v>
      </c>
      <c r="M701" s="17">
        <v>0</v>
      </c>
    </row>
    <row r="702">
      <c r="E702" s="18"/>
      <c r="F702" s="32"/>
      <c r="G702" s="39">
        <v>100</v>
      </c>
      <c r="H702" s="41">
        <v>36.047575480329002</v>
      </c>
      <c r="I702" s="7">
        <v>36.688014638608998</v>
      </c>
      <c r="J702" s="7">
        <v>22.598353156449999</v>
      </c>
      <c r="K702" s="7">
        <v>4.208600182983</v>
      </c>
      <c r="L702" s="7">
        <v>0.45745654162900001</v>
      </c>
      <c r="M702" s="58" t="s">
        <v>18</v>
      </c>
    </row>
    <row r="704">
      <c r="B704" s="31" t="str">
        <f ca="1" xml:space="preserve"> HYPERLINK("#'目次'!B48", "[42]")</f>
        <v>[42]</v>
      </c>
      <c r="C704" s="19" t="s">
        <v>472</v>
      </c>
    </row>
    <row r="707">
      <c r="C707" s="19" t="s">
        <v>12</v>
      </c>
    </row>
    <row r="708">
      <c r="E708" s="27"/>
      <c r="F708" s="25"/>
      <c r="G708" s="34" t="s">
        <v>13</v>
      </c>
      <c r="H708" s="21" t="s">
        <v>473</v>
      </c>
      <c r="I708" s="4" t="s">
        <v>474</v>
      </c>
      <c r="J708" s="4" t="s">
        <v>475</v>
      </c>
      <c r="K708" s="4" t="s">
        <v>476</v>
      </c>
      <c r="L708" s="4" t="s">
        <v>477</v>
      </c>
      <c r="M708" s="4" t="s">
        <v>478</v>
      </c>
      <c r="N708" s="4" t="s">
        <v>479</v>
      </c>
      <c r="O708" s="4" t="s">
        <v>480</v>
      </c>
      <c r="P708" s="4" t="s">
        <v>481</v>
      </c>
      <c r="Q708" s="4" t="s">
        <v>482</v>
      </c>
      <c r="R708" s="4" t="s">
        <v>27</v>
      </c>
      <c r="S708" s="4" t="s">
        <v>483</v>
      </c>
      <c r="T708" s="4" t="s">
        <v>484</v>
      </c>
      <c r="U708" s="4" t="s">
        <v>28</v>
      </c>
      <c r="V708" s="4" t="s">
        <v>485</v>
      </c>
      <c r="W708" s="33" t="s">
        <v>486</v>
      </c>
    </row>
    <row r="709">
      <c r="E709" s="24"/>
      <c r="F709" s="30"/>
      <c r="G709" s="26"/>
      <c r="H709" s="35"/>
      <c r="I709" s="5"/>
      <c r="J709" s="5"/>
      <c r="K709" s="5"/>
      <c r="L709" s="5"/>
      <c r="M709" s="5"/>
      <c r="N709" s="5"/>
      <c r="O709" s="5"/>
      <c r="P709" s="5"/>
      <c r="Q709" s="5"/>
      <c r="R709" s="5"/>
      <c r="S709" s="5"/>
      <c r="T709" s="5"/>
      <c r="U709" s="5"/>
      <c r="V709" s="5"/>
      <c r="W709" s="20"/>
    </row>
    <row r="710">
      <c r="E710" s="22" t="s">
        <v>13</v>
      </c>
      <c r="F710" s="23"/>
      <c r="G710" s="28">
        <v>4751</v>
      </c>
      <c r="H710" s="3">
        <v>360</v>
      </c>
      <c r="I710" s="3">
        <v>701</v>
      </c>
      <c r="J710" s="3">
        <v>234</v>
      </c>
      <c r="K710" s="3">
        <v>92</v>
      </c>
      <c r="L710" s="3">
        <v>167</v>
      </c>
      <c r="M710" s="3">
        <v>217</v>
      </c>
      <c r="N710" s="3">
        <v>75</v>
      </c>
      <c r="O710" s="3">
        <v>84</v>
      </c>
      <c r="P710" s="3">
        <v>546</v>
      </c>
      <c r="Q710" s="3">
        <v>360</v>
      </c>
      <c r="R710" s="3">
        <v>329</v>
      </c>
      <c r="S710" s="3">
        <v>1001</v>
      </c>
      <c r="T710" s="3">
        <v>1726</v>
      </c>
      <c r="U710" s="3">
        <v>91</v>
      </c>
      <c r="V710" s="3">
        <v>1933</v>
      </c>
      <c r="W710" s="36">
        <v>2727</v>
      </c>
    </row>
    <row r="711">
      <c r="E711" s="18"/>
      <c r="F711" s="29"/>
      <c r="G711" s="10">
        <v>100</v>
      </c>
      <c r="H711" s="1">
        <v>7.5773521363920002</v>
      </c>
      <c r="I711" s="1">
        <v>14.754788465586</v>
      </c>
      <c r="J711" s="1">
        <v>4.9252788886549999</v>
      </c>
      <c r="K711" s="1">
        <v>1.9364344348560001</v>
      </c>
      <c r="L711" s="1">
        <v>3.5150494632710001</v>
      </c>
      <c r="M711" s="1">
        <v>4.5674594822139998</v>
      </c>
      <c r="N711" s="1">
        <v>1.578615028415</v>
      </c>
      <c r="O711" s="1">
        <v>1.7680488318250001</v>
      </c>
      <c r="P711" s="1">
        <v>11.492317406862</v>
      </c>
      <c r="Q711" s="1">
        <v>7.5773521363920002</v>
      </c>
      <c r="R711" s="1">
        <v>6.9248579246470001</v>
      </c>
      <c r="S711" s="1">
        <v>21.069248579246</v>
      </c>
      <c r="T711" s="1">
        <v>36.329193853924998</v>
      </c>
      <c r="U711" s="1">
        <v>1.9153862344770001</v>
      </c>
      <c r="V711" s="1">
        <v>40.686171332351002</v>
      </c>
      <c r="W711" s="11">
        <v>57.398442433172001</v>
      </c>
    </row>
    <row r="712">
      <c r="E712" s="9" t="s">
        <v>14</v>
      </c>
      <c r="F712" s="8"/>
      <c r="G712" s="38">
        <v>1524</v>
      </c>
      <c r="H712" s="37">
        <v>234</v>
      </c>
      <c r="I712" s="6">
        <v>333</v>
      </c>
      <c r="J712" s="6">
        <v>24</v>
      </c>
      <c r="K712" s="6">
        <v>55</v>
      </c>
      <c r="L712" s="6">
        <v>34</v>
      </c>
      <c r="M712" s="6">
        <v>29</v>
      </c>
      <c r="N712" s="6">
        <v>15</v>
      </c>
      <c r="O712" s="6">
        <v>16</v>
      </c>
      <c r="P712" s="6">
        <v>47</v>
      </c>
      <c r="Q712" s="6">
        <v>112</v>
      </c>
      <c r="R712" s="6">
        <v>61</v>
      </c>
      <c r="S712" s="6">
        <v>249</v>
      </c>
      <c r="T712" s="6">
        <v>592</v>
      </c>
      <c r="U712" s="6">
        <v>72</v>
      </c>
      <c r="V712" s="6">
        <v>611</v>
      </c>
      <c r="W712" s="40">
        <v>841</v>
      </c>
    </row>
    <row r="713">
      <c r="E713" s="13"/>
      <c r="F713" s="12"/>
      <c r="G713" s="10">
        <v>100</v>
      </c>
      <c r="H713" s="16">
        <v>15.354330708660999</v>
      </c>
      <c r="I713" s="1">
        <v>21.850393700786999</v>
      </c>
      <c r="J713" s="1">
        <v>1.574803149606</v>
      </c>
      <c r="K713" s="1">
        <v>3.6089238845140001</v>
      </c>
      <c r="L713" s="1">
        <v>2.2309711286090002</v>
      </c>
      <c r="M713" s="1">
        <v>1.902887139108</v>
      </c>
      <c r="N713" s="1">
        <v>0.98425196850399999</v>
      </c>
      <c r="O713" s="1">
        <v>1.0498687664040001</v>
      </c>
      <c r="P713" s="1">
        <v>3.0839895013119998</v>
      </c>
      <c r="Q713" s="1">
        <v>7.3490813648289999</v>
      </c>
      <c r="R713" s="1">
        <v>4.0026246719160001</v>
      </c>
      <c r="S713" s="1">
        <v>16.338582677165</v>
      </c>
      <c r="T713" s="1">
        <v>38.845144356954997</v>
      </c>
      <c r="U713" s="1">
        <v>4.7244094488190003</v>
      </c>
      <c r="V713" s="1">
        <v>40.091863517059998</v>
      </c>
      <c r="W713" s="11">
        <v>55.183727034120999</v>
      </c>
    </row>
    <row r="714">
      <c r="E714" s="9" t="s">
        <v>15</v>
      </c>
      <c r="F714" s="8"/>
      <c r="G714" s="14">
        <v>1104</v>
      </c>
      <c r="H714" s="15">
        <v>48</v>
      </c>
      <c r="I714" s="2">
        <v>123</v>
      </c>
      <c r="J714" s="2">
        <v>65</v>
      </c>
      <c r="K714" s="2">
        <v>12</v>
      </c>
      <c r="L714" s="2">
        <v>64</v>
      </c>
      <c r="M714" s="2">
        <v>72</v>
      </c>
      <c r="N714" s="2">
        <v>19</v>
      </c>
      <c r="O714" s="2">
        <v>15</v>
      </c>
      <c r="P714" s="2">
        <v>282</v>
      </c>
      <c r="Q714" s="2">
        <v>100</v>
      </c>
      <c r="R714" s="2">
        <v>62</v>
      </c>
      <c r="S714" s="2">
        <v>294</v>
      </c>
      <c r="T714" s="2">
        <v>324</v>
      </c>
      <c r="U714" s="2">
        <v>13</v>
      </c>
      <c r="V714" s="2">
        <v>473</v>
      </c>
      <c r="W714" s="17">
        <v>618</v>
      </c>
    </row>
    <row r="715">
      <c r="E715" s="13"/>
      <c r="F715" s="12"/>
      <c r="G715" s="10">
        <v>100</v>
      </c>
      <c r="H715" s="16">
        <v>4.3478260869570002</v>
      </c>
      <c r="I715" s="1">
        <v>11.141304347826001</v>
      </c>
      <c r="J715" s="1">
        <v>5.8876811594199996</v>
      </c>
      <c r="K715" s="1">
        <v>1.086956521739</v>
      </c>
      <c r="L715" s="1">
        <v>5.7971014492749999</v>
      </c>
      <c r="M715" s="1">
        <v>6.5217391304349999</v>
      </c>
      <c r="N715" s="1">
        <v>1.7210144927540001</v>
      </c>
      <c r="O715" s="1">
        <v>1.3586956521739999</v>
      </c>
      <c r="P715" s="1">
        <v>25.54347826087</v>
      </c>
      <c r="Q715" s="1">
        <v>9.0579710144930008</v>
      </c>
      <c r="R715" s="1">
        <v>5.6159420289859998</v>
      </c>
      <c r="S715" s="1">
        <v>26.630434782609001</v>
      </c>
      <c r="T715" s="1">
        <v>29.347826086956999</v>
      </c>
      <c r="U715" s="1">
        <v>1.1775362318839999</v>
      </c>
      <c r="V715" s="1">
        <v>42.844202898551004</v>
      </c>
      <c r="W715" s="11">
        <v>55.978260869564998</v>
      </c>
    </row>
    <row r="716">
      <c r="E716" s="9" t="s">
        <v>16</v>
      </c>
      <c r="F716" s="8"/>
      <c r="G716" s="14">
        <v>1030</v>
      </c>
      <c r="H716" s="15">
        <v>32</v>
      </c>
      <c r="I716" s="2">
        <v>56</v>
      </c>
      <c r="J716" s="2">
        <v>76</v>
      </c>
      <c r="K716" s="2">
        <v>4</v>
      </c>
      <c r="L716" s="2">
        <v>29</v>
      </c>
      <c r="M716" s="2">
        <v>54</v>
      </c>
      <c r="N716" s="2">
        <v>21</v>
      </c>
      <c r="O716" s="2">
        <v>14</v>
      </c>
      <c r="P716" s="2">
        <v>69</v>
      </c>
      <c r="Q716" s="2">
        <v>66</v>
      </c>
      <c r="R716" s="2">
        <v>45</v>
      </c>
      <c r="S716" s="2">
        <v>247</v>
      </c>
      <c r="T716" s="2">
        <v>491</v>
      </c>
      <c r="U716" s="2">
        <v>1</v>
      </c>
      <c r="V716" s="2">
        <v>291</v>
      </c>
      <c r="W716" s="17">
        <v>738</v>
      </c>
    </row>
    <row r="717">
      <c r="E717" s="13"/>
      <c r="F717" s="12"/>
      <c r="G717" s="10">
        <v>100</v>
      </c>
      <c r="H717" s="16">
        <v>3.106796116505</v>
      </c>
      <c r="I717" s="1">
        <v>5.4368932038829998</v>
      </c>
      <c r="J717" s="1">
        <v>7.3786407766990001</v>
      </c>
      <c r="K717" s="1">
        <v>0.38834951456299999</v>
      </c>
      <c r="L717" s="1">
        <v>2.815533980583</v>
      </c>
      <c r="M717" s="1">
        <v>5.2427184466019998</v>
      </c>
      <c r="N717" s="1">
        <v>2.0388349514559998</v>
      </c>
      <c r="O717" s="1">
        <v>1.359223300971</v>
      </c>
      <c r="P717" s="1">
        <v>6.6990291262139996</v>
      </c>
      <c r="Q717" s="1">
        <v>6.4077669902909999</v>
      </c>
      <c r="R717" s="1">
        <v>4.3689320388350001</v>
      </c>
      <c r="S717" s="1">
        <v>23.980582524271998</v>
      </c>
      <c r="T717" s="1">
        <v>47.669902912620998</v>
      </c>
      <c r="U717" s="1">
        <v>0.097087378641000005</v>
      </c>
      <c r="V717" s="1">
        <v>28.252427184466001</v>
      </c>
      <c r="W717" s="11">
        <v>71.650485436893007</v>
      </c>
    </row>
    <row r="718">
      <c r="E718" s="9" t="s">
        <v>17</v>
      </c>
      <c r="F718" s="8"/>
      <c r="G718" s="14">
        <v>1093</v>
      </c>
      <c r="H718" s="15">
        <v>46</v>
      </c>
      <c r="I718" s="2">
        <v>189</v>
      </c>
      <c r="J718" s="2">
        <v>69</v>
      </c>
      <c r="K718" s="2">
        <v>21</v>
      </c>
      <c r="L718" s="2">
        <v>40</v>
      </c>
      <c r="M718" s="2">
        <v>62</v>
      </c>
      <c r="N718" s="2">
        <v>20</v>
      </c>
      <c r="O718" s="2">
        <v>39</v>
      </c>
      <c r="P718" s="2">
        <v>148</v>
      </c>
      <c r="Q718" s="2">
        <v>82</v>
      </c>
      <c r="R718" s="2">
        <v>161</v>
      </c>
      <c r="S718" s="2">
        <v>211</v>
      </c>
      <c r="T718" s="2">
        <v>319</v>
      </c>
      <c r="U718" s="2">
        <v>5</v>
      </c>
      <c r="V718" s="2">
        <v>558</v>
      </c>
      <c r="W718" s="17">
        <v>530</v>
      </c>
    </row>
    <row r="719">
      <c r="E719" s="18"/>
      <c r="F719" s="32"/>
      <c r="G719" s="39">
        <v>100</v>
      </c>
      <c r="H719" s="41">
        <v>4.208600182983</v>
      </c>
      <c r="I719" s="7">
        <v>17.291857273559</v>
      </c>
      <c r="J719" s="7">
        <v>6.3129002744739999</v>
      </c>
      <c r="K719" s="7">
        <v>1.9213174748399999</v>
      </c>
      <c r="L719" s="7">
        <v>3.6596523330280002</v>
      </c>
      <c r="M719" s="7">
        <v>5.6724611161940004</v>
      </c>
      <c r="N719" s="7">
        <v>1.8298261665140001</v>
      </c>
      <c r="O719" s="7">
        <v>3.568161024703</v>
      </c>
      <c r="P719" s="7">
        <v>13.540713632205</v>
      </c>
      <c r="Q719" s="7">
        <v>7.502287282708</v>
      </c>
      <c r="R719" s="7">
        <v>14.730100640439</v>
      </c>
      <c r="S719" s="7">
        <v>19.304666056725001</v>
      </c>
      <c r="T719" s="7">
        <v>29.185727355901001</v>
      </c>
      <c r="U719" s="7">
        <v>0.45745654162900001</v>
      </c>
      <c r="V719" s="7">
        <v>51.052150045745996</v>
      </c>
      <c r="W719" s="44">
        <v>48.490393412625998</v>
      </c>
    </row>
    <row r="721">
      <c r="B721" s="31" t="str">
        <f ca="1" xml:space="preserve"> HYPERLINK("#'目次'!B49", "[43]")</f>
        <v>[43]</v>
      </c>
      <c r="C721" s="19" t="s">
        <v>489</v>
      </c>
    </row>
    <row r="722">
      <c r="C722" s="76" t="s">
        <v>490</v>
      </c>
    </row>
    <row r="724">
      <c r="C724" s="19" t="s">
        <v>12</v>
      </c>
    </row>
    <row r="725">
      <c r="E725" s="27"/>
      <c r="F725" s="25"/>
      <c r="G725" s="34" t="s">
        <v>13</v>
      </c>
      <c r="H725" s="21" t="s">
        <v>491</v>
      </c>
      <c r="I725" s="4" t="s">
        <v>492</v>
      </c>
      <c r="J725" s="4" t="s">
        <v>493</v>
      </c>
      <c r="K725" s="4" t="s">
        <v>494</v>
      </c>
      <c r="L725" s="4" t="s">
        <v>495</v>
      </c>
      <c r="M725" s="4" t="s">
        <v>496</v>
      </c>
      <c r="N725" s="4" t="s">
        <v>497</v>
      </c>
      <c r="O725" s="4" t="s">
        <v>498</v>
      </c>
      <c r="P725" s="4" t="s">
        <v>499</v>
      </c>
      <c r="Q725" s="4" t="s">
        <v>500</v>
      </c>
      <c r="R725" s="4" t="s">
        <v>501</v>
      </c>
      <c r="S725" s="4" t="s">
        <v>502</v>
      </c>
      <c r="T725" s="4" t="s">
        <v>27</v>
      </c>
      <c r="U725" s="33" t="s">
        <v>28</v>
      </c>
    </row>
    <row r="726">
      <c r="E726" s="24"/>
      <c r="F726" s="30"/>
      <c r="G726" s="26"/>
      <c r="H726" s="35"/>
      <c r="I726" s="5"/>
      <c r="J726" s="5"/>
      <c r="K726" s="5"/>
      <c r="L726" s="5"/>
      <c r="M726" s="5"/>
      <c r="N726" s="5"/>
      <c r="O726" s="5"/>
      <c r="P726" s="5"/>
      <c r="Q726" s="5"/>
      <c r="R726" s="5"/>
      <c r="S726" s="5"/>
      <c r="T726" s="5"/>
      <c r="U726" s="20"/>
    </row>
    <row r="727">
      <c r="E727" s="22" t="s">
        <v>13</v>
      </c>
      <c r="F727" s="23"/>
      <c r="G727" s="28">
        <v>2727</v>
      </c>
      <c r="H727" s="3">
        <v>816</v>
      </c>
      <c r="I727" s="3">
        <v>484</v>
      </c>
      <c r="J727" s="3">
        <v>259</v>
      </c>
      <c r="K727" s="3">
        <v>167</v>
      </c>
      <c r="L727" s="3">
        <v>26</v>
      </c>
      <c r="M727" s="3">
        <v>257</v>
      </c>
      <c r="N727" s="3">
        <v>11</v>
      </c>
      <c r="O727" s="3">
        <v>585</v>
      </c>
      <c r="P727" s="3">
        <v>459</v>
      </c>
      <c r="Q727" s="3">
        <v>671</v>
      </c>
      <c r="R727" s="3">
        <v>194</v>
      </c>
      <c r="S727" s="3">
        <v>199</v>
      </c>
      <c r="T727" s="3">
        <v>218</v>
      </c>
      <c r="U727" s="36">
        <v>11</v>
      </c>
    </row>
    <row r="728">
      <c r="E728" s="18"/>
      <c r="F728" s="29"/>
      <c r="G728" s="10">
        <v>100</v>
      </c>
      <c r="H728" s="1">
        <v>29.92299229923</v>
      </c>
      <c r="I728" s="1">
        <v>17.748441510818001</v>
      </c>
      <c r="J728" s="1">
        <v>9.4976164283089997</v>
      </c>
      <c r="K728" s="1">
        <v>6.1239457279060003</v>
      </c>
      <c r="L728" s="1">
        <v>0.95342867620100002</v>
      </c>
      <c r="M728" s="1">
        <v>9.4242757609089995</v>
      </c>
      <c r="N728" s="1">
        <v>0.40337367070000002</v>
      </c>
      <c r="O728" s="1">
        <v>21.452145214521</v>
      </c>
      <c r="P728" s="1">
        <v>16.831683168316999</v>
      </c>
      <c r="Q728" s="1">
        <v>24.605793912725002</v>
      </c>
      <c r="R728" s="1">
        <v>7.1140447378070002</v>
      </c>
      <c r="S728" s="1">
        <v>7.2973964063069996</v>
      </c>
      <c r="T728" s="1">
        <v>7.9941327466079999</v>
      </c>
      <c r="U728" s="11">
        <v>0.40337367070000002</v>
      </c>
    </row>
    <row r="729">
      <c r="E729" s="9" t="s">
        <v>14</v>
      </c>
      <c r="F729" s="8"/>
      <c r="G729" s="38">
        <v>841</v>
      </c>
      <c r="H729" s="37">
        <v>170</v>
      </c>
      <c r="I729" s="6">
        <v>121</v>
      </c>
      <c r="J729" s="6">
        <v>86</v>
      </c>
      <c r="K729" s="6">
        <v>57</v>
      </c>
      <c r="L729" s="6">
        <v>6</v>
      </c>
      <c r="M729" s="6">
        <v>44</v>
      </c>
      <c r="N729" s="6">
        <v>2</v>
      </c>
      <c r="O729" s="6">
        <v>109</v>
      </c>
      <c r="P729" s="6">
        <v>188</v>
      </c>
      <c r="Q729" s="6">
        <v>278</v>
      </c>
      <c r="R729" s="6">
        <v>131</v>
      </c>
      <c r="S729" s="6">
        <v>95</v>
      </c>
      <c r="T729" s="6">
        <v>92</v>
      </c>
      <c r="U729" s="40">
        <v>2</v>
      </c>
    </row>
    <row r="730">
      <c r="E730" s="13"/>
      <c r="F730" s="12"/>
      <c r="G730" s="10">
        <v>100</v>
      </c>
      <c r="H730" s="16">
        <v>20.214030915576998</v>
      </c>
      <c r="I730" s="1">
        <v>14.387633769322001</v>
      </c>
      <c r="J730" s="1">
        <v>10.225921521998</v>
      </c>
      <c r="K730" s="1">
        <v>6.777645659929</v>
      </c>
      <c r="L730" s="1">
        <v>0.71343638525599995</v>
      </c>
      <c r="M730" s="1">
        <v>5.2318668252079998</v>
      </c>
      <c r="N730" s="1">
        <v>0.23781212841900001</v>
      </c>
      <c r="O730" s="1">
        <v>12.960760998811001</v>
      </c>
      <c r="P730" s="1">
        <v>22.354340071344001</v>
      </c>
      <c r="Q730" s="1">
        <v>33.055885850178001</v>
      </c>
      <c r="R730" s="1">
        <v>15.576694411415</v>
      </c>
      <c r="S730" s="1">
        <v>11.296076099881001</v>
      </c>
      <c r="T730" s="1">
        <v>10.939357907252999</v>
      </c>
      <c r="U730" s="11">
        <v>0.23781212841900001</v>
      </c>
    </row>
    <row r="731">
      <c r="E731" s="9" t="s">
        <v>15</v>
      </c>
      <c r="F731" s="8"/>
      <c r="G731" s="14">
        <v>618</v>
      </c>
      <c r="H731" s="15">
        <v>194</v>
      </c>
      <c r="I731" s="2">
        <v>142</v>
      </c>
      <c r="J731" s="2">
        <v>76</v>
      </c>
      <c r="K731" s="2">
        <v>64</v>
      </c>
      <c r="L731" s="2">
        <v>9</v>
      </c>
      <c r="M731" s="2">
        <v>36</v>
      </c>
      <c r="N731" s="2">
        <v>4</v>
      </c>
      <c r="O731" s="2">
        <v>148</v>
      </c>
      <c r="P731" s="2">
        <v>103</v>
      </c>
      <c r="Q731" s="2">
        <v>109</v>
      </c>
      <c r="R731" s="2">
        <v>22</v>
      </c>
      <c r="S731" s="2">
        <v>61</v>
      </c>
      <c r="T731" s="2">
        <v>47</v>
      </c>
      <c r="U731" s="17">
        <v>5</v>
      </c>
    </row>
    <row r="732">
      <c r="E732" s="13"/>
      <c r="F732" s="12"/>
      <c r="G732" s="10">
        <v>100</v>
      </c>
      <c r="H732" s="16">
        <v>31.391585760518002</v>
      </c>
      <c r="I732" s="1">
        <v>22.977346278317</v>
      </c>
      <c r="J732" s="1">
        <v>12.297734627832</v>
      </c>
      <c r="K732" s="1">
        <v>10.355987055016</v>
      </c>
      <c r="L732" s="1">
        <v>1.456310679612</v>
      </c>
      <c r="M732" s="1">
        <v>5.8252427184469999</v>
      </c>
      <c r="N732" s="1">
        <v>0.64724919093900002</v>
      </c>
      <c r="O732" s="1">
        <v>23.948220064725</v>
      </c>
      <c r="P732" s="1">
        <v>16.666666666666998</v>
      </c>
      <c r="Q732" s="1">
        <v>17.637540453073999</v>
      </c>
      <c r="R732" s="1">
        <v>3.559870550162</v>
      </c>
      <c r="S732" s="1">
        <v>9.870550161812</v>
      </c>
      <c r="T732" s="1">
        <v>7.6051779935279997</v>
      </c>
      <c r="U732" s="11">
        <v>0.80906148867299998</v>
      </c>
    </row>
    <row r="733">
      <c r="E733" s="9" t="s">
        <v>16</v>
      </c>
      <c r="F733" s="8"/>
      <c r="G733" s="14">
        <v>738</v>
      </c>
      <c r="H733" s="15">
        <v>309</v>
      </c>
      <c r="I733" s="2">
        <v>106</v>
      </c>
      <c r="J733" s="2">
        <v>63</v>
      </c>
      <c r="K733" s="2">
        <v>26</v>
      </c>
      <c r="L733" s="2">
        <v>8</v>
      </c>
      <c r="M733" s="2">
        <v>75</v>
      </c>
      <c r="N733" s="2">
        <v>3</v>
      </c>
      <c r="O733" s="2">
        <v>173</v>
      </c>
      <c r="P733" s="2">
        <v>77</v>
      </c>
      <c r="Q733" s="2">
        <v>186</v>
      </c>
      <c r="R733" s="2">
        <v>18</v>
      </c>
      <c r="S733" s="2">
        <v>34</v>
      </c>
      <c r="T733" s="2">
        <v>37</v>
      </c>
      <c r="U733" s="17">
        <v>2</v>
      </c>
    </row>
    <row r="734">
      <c r="E734" s="13"/>
      <c r="F734" s="12"/>
      <c r="G734" s="10">
        <v>100</v>
      </c>
      <c r="H734" s="16">
        <v>41.869918699186996</v>
      </c>
      <c r="I734" s="1">
        <v>14.363143631435999</v>
      </c>
      <c r="J734" s="1">
        <v>8.5365853658540001</v>
      </c>
      <c r="K734" s="1">
        <v>3.5230352303519998</v>
      </c>
      <c r="L734" s="1">
        <v>1.084010840108</v>
      </c>
      <c r="M734" s="1">
        <v>10.162601626016</v>
      </c>
      <c r="N734" s="1">
        <v>0.40650406504100001</v>
      </c>
      <c r="O734" s="1">
        <v>23.441734417344001</v>
      </c>
      <c r="P734" s="1">
        <v>10.433604336043</v>
      </c>
      <c r="Q734" s="1">
        <v>25.203252032519998</v>
      </c>
      <c r="R734" s="1">
        <v>2.4390243902440001</v>
      </c>
      <c r="S734" s="1">
        <v>4.6070460704610001</v>
      </c>
      <c r="T734" s="1">
        <v>5.0135501355010001</v>
      </c>
      <c r="U734" s="11">
        <v>0.27100271002699999</v>
      </c>
    </row>
    <row r="735">
      <c r="E735" s="9" t="s">
        <v>17</v>
      </c>
      <c r="F735" s="8"/>
      <c r="G735" s="14">
        <v>530</v>
      </c>
      <c r="H735" s="15">
        <v>143</v>
      </c>
      <c r="I735" s="2">
        <v>115</v>
      </c>
      <c r="J735" s="2">
        <v>34</v>
      </c>
      <c r="K735" s="2">
        <v>20</v>
      </c>
      <c r="L735" s="2">
        <v>3</v>
      </c>
      <c r="M735" s="2">
        <v>102</v>
      </c>
      <c r="N735" s="2">
        <v>2</v>
      </c>
      <c r="O735" s="2">
        <v>155</v>
      </c>
      <c r="P735" s="2">
        <v>91</v>
      </c>
      <c r="Q735" s="2">
        <v>98</v>
      </c>
      <c r="R735" s="2">
        <v>23</v>
      </c>
      <c r="S735" s="2">
        <v>9</v>
      </c>
      <c r="T735" s="2">
        <v>42</v>
      </c>
      <c r="U735" s="17">
        <v>2</v>
      </c>
    </row>
    <row r="736">
      <c r="E736" s="18"/>
      <c r="F736" s="32"/>
      <c r="G736" s="39">
        <v>100</v>
      </c>
      <c r="H736" s="41">
        <v>26.981132075472001</v>
      </c>
      <c r="I736" s="7">
        <v>21.698113207546999</v>
      </c>
      <c r="J736" s="7">
        <v>6.4150943396229998</v>
      </c>
      <c r="K736" s="7">
        <v>3.7735849056599999</v>
      </c>
      <c r="L736" s="7">
        <v>0.56603773584899997</v>
      </c>
      <c r="M736" s="7">
        <v>19.245283018868001</v>
      </c>
      <c r="N736" s="7">
        <v>0.37735849056600002</v>
      </c>
      <c r="O736" s="7">
        <v>29.245283018868001</v>
      </c>
      <c r="P736" s="7">
        <v>17.169811320754999</v>
      </c>
      <c r="Q736" s="7">
        <v>18.490566037735999</v>
      </c>
      <c r="R736" s="7">
        <v>4.339622641509</v>
      </c>
      <c r="S736" s="7">
        <v>1.698113207547</v>
      </c>
      <c r="T736" s="7">
        <v>7.9245283018870003</v>
      </c>
      <c r="U736" s="44">
        <v>0.37735849056600002</v>
      </c>
    </row>
    <row r="738">
      <c r="B738" s="31" t="str">
        <f ca="1" xml:space="preserve"> HYPERLINK("#'目次'!B50", "[44]")</f>
        <v>[44]</v>
      </c>
      <c r="C738" s="19" t="s">
        <v>506</v>
      </c>
    </row>
    <row r="741">
      <c r="C741" s="19" t="s">
        <v>12</v>
      </c>
    </row>
    <row r="742">
      <c r="E742" s="27"/>
      <c r="F742" s="25"/>
      <c r="G742" s="34" t="s">
        <v>13</v>
      </c>
      <c r="H742" s="21" t="s">
        <v>507</v>
      </c>
      <c r="I742" s="4" t="s">
        <v>508</v>
      </c>
      <c r="J742" s="4" t="s">
        <v>509</v>
      </c>
      <c r="K742" s="4" t="s">
        <v>510</v>
      </c>
      <c r="L742" s="4" t="s">
        <v>511</v>
      </c>
      <c r="M742" s="4" t="s">
        <v>512</v>
      </c>
      <c r="N742" s="4" t="s">
        <v>513</v>
      </c>
      <c r="O742" s="4" t="s">
        <v>514</v>
      </c>
      <c r="P742" s="4" t="s">
        <v>515</v>
      </c>
      <c r="Q742" s="4" t="s">
        <v>27</v>
      </c>
      <c r="R742" s="4" t="s">
        <v>516</v>
      </c>
      <c r="S742" s="4" t="s">
        <v>28</v>
      </c>
      <c r="T742" s="33" t="s">
        <v>517</v>
      </c>
    </row>
    <row r="743">
      <c r="E743" s="24"/>
      <c r="F743" s="30"/>
      <c r="G743" s="26"/>
      <c r="H743" s="35"/>
      <c r="I743" s="5"/>
      <c r="J743" s="5"/>
      <c r="K743" s="5"/>
      <c r="L743" s="5"/>
      <c r="M743" s="5"/>
      <c r="N743" s="5"/>
      <c r="O743" s="5"/>
      <c r="P743" s="5"/>
      <c r="Q743" s="5"/>
      <c r="R743" s="5"/>
      <c r="S743" s="5"/>
      <c r="T743" s="20"/>
    </row>
    <row r="744">
      <c r="E744" s="22" t="s">
        <v>13</v>
      </c>
      <c r="F744" s="23"/>
      <c r="G744" s="28">
        <v>4751</v>
      </c>
      <c r="H744" s="3">
        <v>2441</v>
      </c>
      <c r="I744" s="3">
        <v>666</v>
      </c>
      <c r="J744" s="3">
        <v>4386</v>
      </c>
      <c r="K744" s="3">
        <v>3417</v>
      </c>
      <c r="L744" s="3">
        <v>1126</v>
      </c>
      <c r="M744" s="3">
        <v>3852</v>
      </c>
      <c r="N744" s="3">
        <v>2120</v>
      </c>
      <c r="O744" s="3">
        <v>2881</v>
      </c>
      <c r="P744" s="3">
        <v>377</v>
      </c>
      <c r="Q744" s="3">
        <v>98</v>
      </c>
      <c r="R744" s="3">
        <v>22</v>
      </c>
      <c r="S744" s="3">
        <v>53</v>
      </c>
      <c r="T744" s="36">
        <v>4676</v>
      </c>
    </row>
    <row r="745">
      <c r="E745" s="18"/>
      <c r="F745" s="29"/>
      <c r="G745" s="10">
        <v>100</v>
      </c>
      <c r="H745" s="1">
        <v>51.378657124816002</v>
      </c>
      <c r="I745" s="1">
        <v>14.018101452326</v>
      </c>
      <c r="J745" s="1">
        <v>92.317406861712996</v>
      </c>
      <c r="K745" s="1">
        <v>71.921700694590996</v>
      </c>
      <c r="L745" s="1">
        <v>23.700273626605</v>
      </c>
      <c r="M745" s="1">
        <v>81.077667859398005</v>
      </c>
      <c r="N745" s="1">
        <v>44.622184803198998</v>
      </c>
      <c r="O745" s="1">
        <v>60.639865291517999</v>
      </c>
      <c r="P745" s="1">
        <v>7.9351715428330003</v>
      </c>
      <c r="Q745" s="1">
        <v>2.0627236371289999</v>
      </c>
      <c r="R745" s="1">
        <v>0.46306040833500001</v>
      </c>
      <c r="S745" s="1">
        <v>1.1155546200799999</v>
      </c>
      <c r="T745" s="11">
        <v>98.421384971584999</v>
      </c>
    </row>
    <row r="746">
      <c r="E746" s="9" t="s">
        <v>14</v>
      </c>
      <c r="F746" s="8"/>
      <c r="G746" s="38">
        <v>1524</v>
      </c>
      <c r="H746" s="37">
        <v>1029</v>
      </c>
      <c r="I746" s="6">
        <v>475</v>
      </c>
      <c r="J746" s="6">
        <v>1334</v>
      </c>
      <c r="K746" s="6">
        <v>781</v>
      </c>
      <c r="L746" s="6">
        <v>707</v>
      </c>
      <c r="M746" s="6">
        <v>1060</v>
      </c>
      <c r="N746" s="6">
        <v>313</v>
      </c>
      <c r="O746" s="6">
        <v>706</v>
      </c>
      <c r="P746" s="6">
        <v>159</v>
      </c>
      <c r="Q746" s="6">
        <v>16</v>
      </c>
      <c r="R746" s="6">
        <v>16</v>
      </c>
      <c r="S746" s="6">
        <v>49</v>
      </c>
      <c r="T746" s="40">
        <v>1459</v>
      </c>
    </row>
    <row r="747">
      <c r="E747" s="13"/>
      <c r="F747" s="12"/>
      <c r="G747" s="10">
        <v>100</v>
      </c>
      <c r="H747" s="16">
        <v>67.519685039370003</v>
      </c>
      <c r="I747" s="1">
        <v>31.167979002625</v>
      </c>
      <c r="J747" s="1">
        <v>87.532808398949996</v>
      </c>
      <c r="K747" s="1">
        <v>51.246719160105002</v>
      </c>
      <c r="L747" s="1">
        <v>46.391076115486001</v>
      </c>
      <c r="M747" s="1">
        <v>69.553805774278004</v>
      </c>
      <c r="N747" s="1">
        <v>20.538057742782001</v>
      </c>
      <c r="O747" s="1">
        <v>46.325459317585</v>
      </c>
      <c r="P747" s="1">
        <v>10.433070866142</v>
      </c>
      <c r="Q747" s="1">
        <v>1.0498687664040001</v>
      </c>
      <c r="R747" s="1">
        <v>1.0498687664040001</v>
      </c>
      <c r="S747" s="1">
        <v>3.2152230971129998</v>
      </c>
      <c r="T747" s="11">
        <v>95.734908136483</v>
      </c>
    </row>
    <row r="748">
      <c r="E748" s="9" t="s">
        <v>15</v>
      </c>
      <c r="F748" s="8"/>
      <c r="G748" s="14">
        <v>1104</v>
      </c>
      <c r="H748" s="15">
        <v>422</v>
      </c>
      <c r="I748" s="2">
        <v>99</v>
      </c>
      <c r="J748" s="2">
        <v>1019</v>
      </c>
      <c r="K748" s="2">
        <v>754</v>
      </c>
      <c r="L748" s="2">
        <v>84</v>
      </c>
      <c r="M748" s="2">
        <v>1000</v>
      </c>
      <c r="N748" s="2">
        <v>670</v>
      </c>
      <c r="O748" s="2">
        <v>770</v>
      </c>
      <c r="P748" s="2">
        <v>111</v>
      </c>
      <c r="Q748" s="2">
        <v>21</v>
      </c>
      <c r="R748" s="2">
        <v>3</v>
      </c>
      <c r="S748" s="2">
        <v>4</v>
      </c>
      <c r="T748" s="17">
        <v>1097</v>
      </c>
    </row>
    <row r="749">
      <c r="E749" s="13"/>
      <c r="F749" s="12"/>
      <c r="G749" s="10">
        <v>100</v>
      </c>
      <c r="H749" s="16">
        <v>38.224637681159003</v>
      </c>
      <c r="I749" s="1">
        <v>8.9673913043480002</v>
      </c>
      <c r="J749" s="1">
        <v>92.300724637681</v>
      </c>
      <c r="K749" s="1">
        <v>68.297101449275004</v>
      </c>
      <c r="L749" s="1">
        <v>7.6086956521740001</v>
      </c>
      <c r="M749" s="1">
        <v>90.579710144928001</v>
      </c>
      <c r="N749" s="1">
        <v>60.688405797100998</v>
      </c>
      <c r="O749" s="1">
        <v>69.746376811594004</v>
      </c>
      <c r="P749" s="1">
        <v>10.054347826087</v>
      </c>
      <c r="Q749" s="1">
        <v>1.902173913043</v>
      </c>
      <c r="R749" s="1">
        <v>0.27173913043499998</v>
      </c>
      <c r="S749" s="1">
        <v>0.36231884058000002</v>
      </c>
      <c r="T749" s="11">
        <v>99.365942028985998</v>
      </c>
    </row>
    <row r="750">
      <c r="E750" s="9" t="s">
        <v>16</v>
      </c>
      <c r="F750" s="8"/>
      <c r="G750" s="14">
        <v>1030</v>
      </c>
      <c r="H750" s="15">
        <v>813</v>
      </c>
      <c r="I750" s="2">
        <v>71</v>
      </c>
      <c r="J750" s="2">
        <v>975</v>
      </c>
      <c r="K750" s="2">
        <v>894</v>
      </c>
      <c r="L750" s="2">
        <v>151</v>
      </c>
      <c r="M750" s="2">
        <v>826</v>
      </c>
      <c r="N750" s="2">
        <v>383</v>
      </c>
      <c r="O750" s="2">
        <v>504</v>
      </c>
      <c r="P750" s="2">
        <v>30</v>
      </c>
      <c r="Q750" s="2">
        <v>39</v>
      </c>
      <c r="R750" s="2">
        <v>2</v>
      </c>
      <c r="S750" s="2">
        <v>0</v>
      </c>
      <c r="T750" s="17">
        <v>1028</v>
      </c>
    </row>
    <row r="751">
      <c r="E751" s="13"/>
      <c r="F751" s="12"/>
      <c r="G751" s="10">
        <v>100</v>
      </c>
      <c r="H751" s="16">
        <v>78.932038834951001</v>
      </c>
      <c r="I751" s="1">
        <v>6.8932038834949996</v>
      </c>
      <c r="J751" s="1">
        <v>94.660194174756995</v>
      </c>
      <c r="K751" s="1">
        <v>86.796116504853998</v>
      </c>
      <c r="L751" s="1">
        <v>14.660194174757001</v>
      </c>
      <c r="M751" s="1">
        <v>80.194174757281999</v>
      </c>
      <c r="N751" s="1">
        <v>37.184466019417002</v>
      </c>
      <c r="O751" s="1">
        <v>48.932038834951001</v>
      </c>
      <c r="P751" s="1">
        <v>2.9126213592229999</v>
      </c>
      <c r="Q751" s="1">
        <v>3.78640776699</v>
      </c>
      <c r="R751" s="1">
        <v>0.19417475728200001</v>
      </c>
      <c r="S751" s="42" t="s">
        <v>18</v>
      </c>
      <c r="T751" s="11">
        <v>99.805825242718001</v>
      </c>
    </row>
    <row r="752">
      <c r="E752" s="9" t="s">
        <v>17</v>
      </c>
      <c r="F752" s="8"/>
      <c r="G752" s="14">
        <v>1093</v>
      </c>
      <c r="H752" s="15">
        <v>177</v>
      </c>
      <c r="I752" s="2">
        <v>21</v>
      </c>
      <c r="J752" s="2">
        <v>1058</v>
      </c>
      <c r="K752" s="2">
        <v>988</v>
      </c>
      <c r="L752" s="2">
        <v>184</v>
      </c>
      <c r="M752" s="2">
        <v>966</v>
      </c>
      <c r="N752" s="2">
        <v>754</v>
      </c>
      <c r="O752" s="2">
        <v>901</v>
      </c>
      <c r="P752" s="2">
        <v>77</v>
      </c>
      <c r="Q752" s="2">
        <v>22</v>
      </c>
      <c r="R752" s="2">
        <v>1</v>
      </c>
      <c r="S752" s="2">
        <v>0</v>
      </c>
      <c r="T752" s="17">
        <v>1092</v>
      </c>
    </row>
    <row r="753">
      <c r="E753" s="18"/>
      <c r="F753" s="32"/>
      <c r="G753" s="39">
        <v>100</v>
      </c>
      <c r="H753" s="41">
        <v>16.193961573650999</v>
      </c>
      <c r="I753" s="7">
        <v>1.9213174748399999</v>
      </c>
      <c r="J753" s="7">
        <v>96.797804208599999</v>
      </c>
      <c r="K753" s="7">
        <v>90.393412625801005</v>
      </c>
      <c r="L753" s="7">
        <v>16.83440073193</v>
      </c>
      <c r="M753" s="7">
        <v>88.380603842634997</v>
      </c>
      <c r="N753" s="7">
        <v>68.984446477584996</v>
      </c>
      <c r="O753" s="7">
        <v>82.433668801463995</v>
      </c>
      <c r="P753" s="7">
        <v>7.0448307410800002</v>
      </c>
      <c r="Q753" s="7">
        <v>2.0128087831660002</v>
      </c>
      <c r="R753" s="7">
        <v>0.091491308325999998</v>
      </c>
      <c r="S753" s="52" t="s">
        <v>18</v>
      </c>
      <c r="T753" s="44">
        <v>99.908508691674001</v>
      </c>
    </row>
    <row r="755">
      <c r="B755" s="31" t="str">
        <f ca="1" xml:space="preserve"> HYPERLINK("#'目次'!B51", "[45]")</f>
        <v>[45]</v>
      </c>
      <c r="C755" s="19" t="s">
        <v>520</v>
      </c>
    </row>
    <row r="758">
      <c r="C758" s="19" t="s">
        <v>12</v>
      </c>
    </row>
    <row r="759">
      <c r="E759" s="27"/>
      <c r="F759" s="25"/>
      <c r="G759" s="34" t="s">
        <v>13</v>
      </c>
      <c r="H759" s="21" t="s">
        <v>507</v>
      </c>
      <c r="I759" s="4" t="s">
        <v>508</v>
      </c>
      <c r="J759" s="4" t="s">
        <v>509</v>
      </c>
      <c r="K759" s="4" t="s">
        <v>510</v>
      </c>
      <c r="L759" s="4" t="s">
        <v>511</v>
      </c>
      <c r="M759" s="4" t="s">
        <v>512</v>
      </c>
      <c r="N759" s="4" t="s">
        <v>513</v>
      </c>
      <c r="O759" s="4" t="s">
        <v>514</v>
      </c>
      <c r="P759" s="4" t="s">
        <v>515</v>
      </c>
      <c r="Q759" s="4" t="s">
        <v>27</v>
      </c>
      <c r="R759" s="4" t="s">
        <v>521</v>
      </c>
      <c r="S759" s="4" t="s">
        <v>28</v>
      </c>
      <c r="T759" s="33" t="s">
        <v>522</v>
      </c>
    </row>
    <row r="760">
      <c r="E760" s="24"/>
      <c r="F760" s="30"/>
      <c r="G760" s="26"/>
      <c r="H760" s="35"/>
      <c r="I760" s="5"/>
      <c r="J760" s="5"/>
      <c r="K760" s="5"/>
      <c r="L760" s="5"/>
      <c r="M760" s="5"/>
      <c r="N760" s="5"/>
      <c r="O760" s="5"/>
      <c r="P760" s="5"/>
      <c r="Q760" s="5"/>
      <c r="R760" s="5"/>
      <c r="S760" s="5"/>
      <c r="T760" s="20"/>
    </row>
    <row r="761">
      <c r="E761" s="22" t="s">
        <v>13</v>
      </c>
      <c r="F761" s="23"/>
      <c r="G761" s="28">
        <v>4751</v>
      </c>
      <c r="H761" s="3">
        <v>1779</v>
      </c>
      <c r="I761" s="3">
        <v>317</v>
      </c>
      <c r="J761" s="3">
        <v>3789</v>
      </c>
      <c r="K761" s="3">
        <v>2453</v>
      </c>
      <c r="L761" s="3">
        <v>898</v>
      </c>
      <c r="M761" s="3">
        <v>3752</v>
      </c>
      <c r="N761" s="3">
        <v>1651</v>
      </c>
      <c r="O761" s="3">
        <v>2326</v>
      </c>
      <c r="P761" s="3">
        <v>166</v>
      </c>
      <c r="Q761" s="3">
        <v>101</v>
      </c>
      <c r="R761" s="3">
        <v>34</v>
      </c>
      <c r="S761" s="3">
        <v>67</v>
      </c>
      <c r="T761" s="36">
        <v>4650</v>
      </c>
    </row>
    <row r="762">
      <c r="E762" s="18"/>
      <c r="F762" s="29"/>
      <c r="G762" s="10">
        <v>100</v>
      </c>
      <c r="H762" s="1">
        <v>37.444748474005003</v>
      </c>
      <c r="I762" s="1">
        <v>6.6722795201010001</v>
      </c>
      <c r="J762" s="1">
        <v>79.751631235529004</v>
      </c>
      <c r="K762" s="1">
        <v>51.631235529362002</v>
      </c>
      <c r="L762" s="1">
        <v>18.901283940222999</v>
      </c>
      <c r="M762" s="1">
        <v>78.972847821510996</v>
      </c>
      <c r="N762" s="1">
        <v>34.750578825509997</v>
      </c>
      <c r="O762" s="1">
        <v>48.958114081246002</v>
      </c>
      <c r="P762" s="1">
        <v>3.4940012628920001</v>
      </c>
      <c r="Q762" s="1">
        <v>2.1258682382659999</v>
      </c>
      <c r="R762" s="1">
        <v>0.71563881288099995</v>
      </c>
      <c r="S762" s="1">
        <v>1.410229425384</v>
      </c>
      <c r="T762" s="11">
        <v>97.874131761734006</v>
      </c>
    </row>
    <row r="763">
      <c r="E763" s="9" t="s">
        <v>14</v>
      </c>
      <c r="F763" s="8"/>
      <c r="G763" s="38">
        <v>1524</v>
      </c>
      <c r="H763" s="37">
        <v>704</v>
      </c>
      <c r="I763" s="6">
        <v>255</v>
      </c>
      <c r="J763" s="6">
        <v>1221</v>
      </c>
      <c r="K763" s="6">
        <v>517</v>
      </c>
      <c r="L763" s="6">
        <v>572</v>
      </c>
      <c r="M763" s="6">
        <v>1051</v>
      </c>
      <c r="N763" s="6">
        <v>241</v>
      </c>
      <c r="O763" s="6">
        <v>546</v>
      </c>
      <c r="P763" s="6">
        <v>95</v>
      </c>
      <c r="Q763" s="6">
        <v>26</v>
      </c>
      <c r="R763" s="6">
        <v>22</v>
      </c>
      <c r="S763" s="6">
        <v>53</v>
      </c>
      <c r="T763" s="40">
        <v>1449</v>
      </c>
    </row>
    <row r="764">
      <c r="E764" s="13"/>
      <c r="F764" s="12"/>
      <c r="G764" s="10">
        <v>100</v>
      </c>
      <c r="H764" s="16">
        <v>46.194225721785003</v>
      </c>
      <c r="I764" s="1">
        <v>16.732283464567001</v>
      </c>
      <c r="J764" s="1">
        <v>80.118110236220005</v>
      </c>
      <c r="K764" s="1">
        <v>33.923884514435997</v>
      </c>
      <c r="L764" s="1">
        <v>37.532808398950003</v>
      </c>
      <c r="M764" s="1">
        <v>68.963254593176003</v>
      </c>
      <c r="N764" s="1">
        <v>15.813648293963</v>
      </c>
      <c r="O764" s="1">
        <v>35.826771653542998</v>
      </c>
      <c r="P764" s="1">
        <v>6.2335958005250003</v>
      </c>
      <c r="Q764" s="1">
        <v>1.706036745407</v>
      </c>
      <c r="R764" s="1">
        <v>1.443569553806</v>
      </c>
      <c r="S764" s="1">
        <v>3.4776902887140002</v>
      </c>
      <c r="T764" s="11">
        <v>95.078740157479999</v>
      </c>
    </row>
    <row r="765">
      <c r="E765" s="9" t="s">
        <v>15</v>
      </c>
      <c r="F765" s="8"/>
      <c r="G765" s="14">
        <v>1104</v>
      </c>
      <c r="H765" s="15">
        <v>300</v>
      </c>
      <c r="I765" s="2">
        <v>32</v>
      </c>
      <c r="J765" s="2">
        <v>843</v>
      </c>
      <c r="K765" s="2">
        <v>483</v>
      </c>
      <c r="L765" s="2">
        <v>64</v>
      </c>
      <c r="M765" s="2">
        <v>966</v>
      </c>
      <c r="N765" s="2">
        <v>503</v>
      </c>
      <c r="O765" s="2">
        <v>646</v>
      </c>
      <c r="P765" s="2">
        <v>36</v>
      </c>
      <c r="Q765" s="2">
        <v>15</v>
      </c>
      <c r="R765" s="2">
        <v>5</v>
      </c>
      <c r="S765" s="2">
        <v>10</v>
      </c>
      <c r="T765" s="17">
        <v>1089</v>
      </c>
    </row>
    <row r="766">
      <c r="E766" s="13"/>
      <c r="F766" s="12"/>
      <c r="G766" s="10">
        <v>100</v>
      </c>
      <c r="H766" s="16">
        <v>27.173913043477999</v>
      </c>
      <c r="I766" s="1">
        <v>2.898550724638</v>
      </c>
      <c r="J766" s="1">
        <v>76.358695652174006</v>
      </c>
      <c r="K766" s="1">
        <v>43.75</v>
      </c>
      <c r="L766" s="1">
        <v>5.7971014492749999</v>
      </c>
      <c r="M766" s="1">
        <v>87.5</v>
      </c>
      <c r="N766" s="1">
        <v>45.561594202899002</v>
      </c>
      <c r="O766" s="1">
        <v>58.514492753623003</v>
      </c>
      <c r="P766" s="1">
        <v>3.2608695652169999</v>
      </c>
      <c r="Q766" s="1">
        <v>1.3586956521739999</v>
      </c>
      <c r="R766" s="1">
        <v>0.45289855072500002</v>
      </c>
      <c r="S766" s="1">
        <v>0.90579710144900005</v>
      </c>
      <c r="T766" s="11">
        <v>98.641304347825994</v>
      </c>
    </row>
    <row r="767">
      <c r="E767" s="9" t="s">
        <v>16</v>
      </c>
      <c r="F767" s="8"/>
      <c r="G767" s="14">
        <v>1030</v>
      </c>
      <c r="H767" s="15">
        <v>699</v>
      </c>
      <c r="I767" s="2">
        <v>25</v>
      </c>
      <c r="J767" s="2">
        <v>840</v>
      </c>
      <c r="K767" s="2">
        <v>707</v>
      </c>
      <c r="L767" s="2">
        <v>116</v>
      </c>
      <c r="M767" s="2">
        <v>783</v>
      </c>
      <c r="N767" s="2">
        <v>324</v>
      </c>
      <c r="O767" s="2">
        <v>423</v>
      </c>
      <c r="P767" s="2">
        <v>16</v>
      </c>
      <c r="Q767" s="2">
        <v>44</v>
      </c>
      <c r="R767" s="2">
        <v>6</v>
      </c>
      <c r="S767" s="2">
        <v>0</v>
      </c>
      <c r="T767" s="17">
        <v>1024</v>
      </c>
    </row>
    <row r="768">
      <c r="E768" s="13"/>
      <c r="F768" s="12"/>
      <c r="G768" s="10">
        <v>100</v>
      </c>
      <c r="H768" s="16">
        <v>67.864077669902997</v>
      </c>
      <c r="I768" s="1">
        <v>2.4271844660189998</v>
      </c>
      <c r="J768" s="1">
        <v>81.553398058252</v>
      </c>
      <c r="K768" s="1">
        <v>68.640776699029004</v>
      </c>
      <c r="L768" s="1">
        <v>11.26213592233</v>
      </c>
      <c r="M768" s="1">
        <v>76.019417475728005</v>
      </c>
      <c r="N768" s="1">
        <v>31.456310679611999</v>
      </c>
      <c r="O768" s="1">
        <v>41.067961165048999</v>
      </c>
      <c r="P768" s="1">
        <v>1.5533980582519999</v>
      </c>
      <c r="Q768" s="1">
        <v>4.2718446601939997</v>
      </c>
      <c r="R768" s="1">
        <v>0.582524271845</v>
      </c>
      <c r="S768" s="42" t="s">
        <v>18</v>
      </c>
      <c r="T768" s="11">
        <v>99.417475728154997</v>
      </c>
    </row>
    <row r="769">
      <c r="E769" s="9" t="s">
        <v>17</v>
      </c>
      <c r="F769" s="8"/>
      <c r="G769" s="14">
        <v>1093</v>
      </c>
      <c r="H769" s="15">
        <v>76</v>
      </c>
      <c r="I769" s="2">
        <v>5</v>
      </c>
      <c r="J769" s="2">
        <v>885</v>
      </c>
      <c r="K769" s="2">
        <v>746</v>
      </c>
      <c r="L769" s="2">
        <v>146</v>
      </c>
      <c r="M769" s="2">
        <v>952</v>
      </c>
      <c r="N769" s="2">
        <v>583</v>
      </c>
      <c r="O769" s="2">
        <v>711</v>
      </c>
      <c r="P769" s="2">
        <v>19</v>
      </c>
      <c r="Q769" s="2">
        <v>16</v>
      </c>
      <c r="R769" s="2">
        <v>1</v>
      </c>
      <c r="S769" s="2">
        <v>4</v>
      </c>
      <c r="T769" s="17">
        <v>1088</v>
      </c>
    </row>
    <row r="770">
      <c r="E770" s="18"/>
      <c r="F770" s="32"/>
      <c r="G770" s="39">
        <v>100</v>
      </c>
      <c r="H770" s="41">
        <v>6.9533394327540003</v>
      </c>
      <c r="I770" s="7">
        <v>0.45745654162900001</v>
      </c>
      <c r="J770" s="7">
        <v>80.969807868253</v>
      </c>
      <c r="K770" s="7">
        <v>68.252516010978994</v>
      </c>
      <c r="L770" s="7">
        <v>13.357731015554</v>
      </c>
      <c r="M770" s="7">
        <v>87.099725526075005</v>
      </c>
      <c r="N770" s="7">
        <v>53.339432753887998</v>
      </c>
      <c r="O770" s="7">
        <v>65.050320219579007</v>
      </c>
      <c r="P770" s="7">
        <v>1.738334858188</v>
      </c>
      <c r="Q770" s="7">
        <v>1.463860933211</v>
      </c>
      <c r="R770" s="7">
        <v>0.091491308325999998</v>
      </c>
      <c r="S770" s="7">
        <v>0.36596523330300001</v>
      </c>
      <c r="T770" s="44">
        <v>99.542543458371</v>
      </c>
    </row>
    <row r="772">
      <c r="B772" s="31" t="str">
        <f ca="1" xml:space="preserve"> HYPERLINK("#'目次'!B52", "[46]")</f>
        <v>[46]</v>
      </c>
      <c r="C772" s="19" t="s">
        <v>525</v>
      </c>
    </row>
    <row r="775">
      <c r="C775" s="19" t="s">
        <v>12</v>
      </c>
    </row>
    <row r="776">
      <c r="E776" s="27"/>
      <c r="F776" s="25"/>
      <c r="G776" s="34" t="s">
        <v>13</v>
      </c>
      <c r="H776" s="21" t="s">
        <v>526</v>
      </c>
      <c r="I776" s="4" t="s">
        <v>527</v>
      </c>
      <c r="J776" s="4" t="s">
        <v>528</v>
      </c>
      <c r="K776" s="4" t="s">
        <v>529</v>
      </c>
      <c r="L776" s="4" t="s">
        <v>530</v>
      </c>
      <c r="M776" s="4" t="s">
        <v>531</v>
      </c>
      <c r="N776" s="4" t="s">
        <v>532</v>
      </c>
      <c r="O776" s="4" t="s">
        <v>533</v>
      </c>
      <c r="P776" s="4" t="s">
        <v>534</v>
      </c>
      <c r="Q776" s="4" t="s">
        <v>535</v>
      </c>
      <c r="R776" s="4" t="s">
        <v>536</v>
      </c>
      <c r="S776" s="33" t="s">
        <v>28</v>
      </c>
    </row>
    <row r="777">
      <c r="E777" s="24"/>
      <c r="F777" s="30"/>
      <c r="G777" s="26"/>
      <c r="H777" s="35"/>
      <c r="I777" s="5"/>
      <c r="J777" s="5"/>
      <c r="K777" s="5"/>
      <c r="L777" s="5"/>
      <c r="M777" s="5"/>
      <c r="N777" s="5"/>
      <c r="O777" s="5"/>
      <c r="P777" s="5"/>
      <c r="Q777" s="5"/>
      <c r="R777" s="5"/>
      <c r="S777" s="20"/>
    </row>
    <row r="778">
      <c r="E778" s="22" t="s">
        <v>13</v>
      </c>
      <c r="F778" s="23"/>
      <c r="G778" s="28">
        <v>4751</v>
      </c>
      <c r="H778" s="3">
        <v>218</v>
      </c>
      <c r="I778" s="3">
        <v>2043</v>
      </c>
      <c r="J778" s="3">
        <v>4151</v>
      </c>
      <c r="K778" s="3">
        <v>3117</v>
      </c>
      <c r="L778" s="3">
        <v>2300</v>
      </c>
      <c r="M778" s="3">
        <v>489</v>
      </c>
      <c r="N778" s="3">
        <v>2424</v>
      </c>
      <c r="O778" s="3">
        <v>1663</v>
      </c>
      <c r="P778" s="3">
        <v>568</v>
      </c>
      <c r="Q778" s="3">
        <v>743</v>
      </c>
      <c r="R778" s="3">
        <v>229</v>
      </c>
      <c r="S778" s="36">
        <v>58</v>
      </c>
    </row>
    <row r="779">
      <c r="E779" s="18"/>
      <c r="F779" s="29"/>
      <c r="G779" s="10">
        <v>100</v>
      </c>
      <c r="H779" s="1">
        <v>4.5885076825929998</v>
      </c>
      <c r="I779" s="1">
        <v>43.001473374027</v>
      </c>
      <c r="J779" s="1">
        <v>87.371079772678996</v>
      </c>
      <c r="K779" s="1">
        <v>65.607240580929997</v>
      </c>
      <c r="L779" s="1">
        <v>48.410860871395002</v>
      </c>
      <c r="M779" s="1">
        <v>10.292569985266001</v>
      </c>
      <c r="N779" s="1">
        <v>51.020837718374999</v>
      </c>
      <c r="O779" s="1">
        <v>35.003157230056999</v>
      </c>
      <c r="P779" s="1">
        <v>11.955377815197</v>
      </c>
      <c r="Q779" s="1">
        <v>15.638812881499</v>
      </c>
      <c r="R779" s="1">
        <v>4.8200378867609999</v>
      </c>
      <c r="S779" s="11">
        <v>1.2207956219739999</v>
      </c>
    </row>
    <row r="780">
      <c r="E780" s="9" t="s">
        <v>14</v>
      </c>
      <c r="F780" s="8"/>
      <c r="G780" s="38">
        <v>1524</v>
      </c>
      <c r="H780" s="37">
        <v>77</v>
      </c>
      <c r="I780" s="6">
        <v>172</v>
      </c>
      <c r="J780" s="6">
        <v>1301</v>
      </c>
      <c r="K780" s="6">
        <v>664</v>
      </c>
      <c r="L780" s="6">
        <v>316</v>
      </c>
      <c r="M780" s="6">
        <v>27</v>
      </c>
      <c r="N780" s="6">
        <v>209</v>
      </c>
      <c r="O780" s="6">
        <v>186</v>
      </c>
      <c r="P780" s="6">
        <v>7</v>
      </c>
      <c r="Q780" s="6">
        <v>162</v>
      </c>
      <c r="R780" s="6">
        <v>119</v>
      </c>
      <c r="S780" s="40">
        <v>55</v>
      </c>
    </row>
    <row r="781">
      <c r="E781" s="13"/>
      <c r="F781" s="12"/>
      <c r="G781" s="10">
        <v>100</v>
      </c>
      <c r="H781" s="16">
        <v>5.05249343832</v>
      </c>
      <c r="I781" s="1">
        <v>11.286089238844999</v>
      </c>
      <c r="J781" s="1">
        <v>85.367454068241003</v>
      </c>
      <c r="K781" s="1">
        <v>43.569553805774</v>
      </c>
      <c r="L781" s="1">
        <v>20.734908136483</v>
      </c>
      <c r="M781" s="1">
        <v>1.771653543307</v>
      </c>
      <c r="N781" s="1">
        <v>13.713910761155001</v>
      </c>
      <c r="O781" s="1">
        <v>12.204724409449</v>
      </c>
      <c r="P781" s="1">
        <v>0.45931758530200001</v>
      </c>
      <c r="Q781" s="1">
        <v>10.629921259843</v>
      </c>
      <c r="R781" s="1">
        <v>7.808398950131</v>
      </c>
      <c r="S781" s="11">
        <v>3.6089238845140001</v>
      </c>
    </row>
    <row r="782">
      <c r="E782" s="9" t="s">
        <v>15</v>
      </c>
      <c r="F782" s="8"/>
      <c r="G782" s="14">
        <v>1104</v>
      </c>
      <c r="H782" s="15">
        <v>40</v>
      </c>
      <c r="I782" s="2">
        <v>747</v>
      </c>
      <c r="J782" s="2">
        <v>994</v>
      </c>
      <c r="K782" s="2">
        <v>888</v>
      </c>
      <c r="L782" s="2">
        <v>695</v>
      </c>
      <c r="M782" s="2">
        <v>216</v>
      </c>
      <c r="N782" s="2">
        <v>802</v>
      </c>
      <c r="O782" s="2">
        <v>373</v>
      </c>
      <c r="P782" s="2">
        <v>223</v>
      </c>
      <c r="Q782" s="2">
        <v>292</v>
      </c>
      <c r="R782" s="2">
        <v>15</v>
      </c>
      <c r="S782" s="17">
        <v>2</v>
      </c>
    </row>
    <row r="783">
      <c r="E783" s="13"/>
      <c r="F783" s="12"/>
      <c r="G783" s="10">
        <v>100</v>
      </c>
      <c r="H783" s="16">
        <v>3.6231884057969999</v>
      </c>
      <c r="I783" s="1">
        <v>67.663043478261002</v>
      </c>
      <c r="J783" s="1">
        <v>90.036231884057997</v>
      </c>
      <c r="K783" s="1">
        <v>80.434782608695997</v>
      </c>
      <c r="L783" s="1">
        <v>62.952898550725003</v>
      </c>
      <c r="M783" s="1">
        <v>19.565217391304</v>
      </c>
      <c r="N783" s="1">
        <v>72.644927536232004</v>
      </c>
      <c r="O783" s="1">
        <v>33.786231884057997</v>
      </c>
      <c r="P783" s="1">
        <v>20.199275362319</v>
      </c>
      <c r="Q783" s="1">
        <v>26.449275362319</v>
      </c>
      <c r="R783" s="1">
        <v>1.3586956521739999</v>
      </c>
      <c r="S783" s="11">
        <v>0.18115942029000001</v>
      </c>
    </row>
    <row r="784">
      <c r="E784" s="9" t="s">
        <v>16</v>
      </c>
      <c r="F784" s="8"/>
      <c r="G784" s="14">
        <v>1030</v>
      </c>
      <c r="H784" s="15">
        <v>69</v>
      </c>
      <c r="I784" s="2">
        <v>409</v>
      </c>
      <c r="J784" s="2">
        <v>853</v>
      </c>
      <c r="K784" s="2">
        <v>644</v>
      </c>
      <c r="L784" s="2">
        <v>524</v>
      </c>
      <c r="M784" s="2">
        <v>49</v>
      </c>
      <c r="N784" s="2">
        <v>384</v>
      </c>
      <c r="O784" s="2">
        <v>311</v>
      </c>
      <c r="P784" s="2">
        <v>85</v>
      </c>
      <c r="Q784" s="2">
        <v>89</v>
      </c>
      <c r="R784" s="2">
        <v>92</v>
      </c>
      <c r="S784" s="17">
        <v>0</v>
      </c>
    </row>
    <row r="785">
      <c r="E785" s="13"/>
      <c r="F785" s="12"/>
      <c r="G785" s="10">
        <v>100</v>
      </c>
      <c r="H785" s="16">
        <v>6.6990291262139996</v>
      </c>
      <c r="I785" s="1">
        <v>39.708737864078003</v>
      </c>
      <c r="J785" s="1">
        <v>82.815533980582998</v>
      </c>
      <c r="K785" s="1">
        <v>62.524271844659999</v>
      </c>
      <c r="L785" s="1">
        <v>50.873786407767</v>
      </c>
      <c r="M785" s="1">
        <v>4.7572815533980002</v>
      </c>
      <c r="N785" s="1">
        <v>37.281553398058001</v>
      </c>
      <c r="O785" s="1">
        <v>30.194174757281999</v>
      </c>
      <c r="P785" s="1">
        <v>8.2524271844660007</v>
      </c>
      <c r="Q785" s="1">
        <v>8.6407766990290007</v>
      </c>
      <c r="R785" s="1">
        <v>8.9320388349509994</v>
      </c>
      <c r="S785" s="54" t="s">
        <v>18</v>
      </c>
    </row>
    <row r="786">
      <c r="E786" s="9" t="s">
        <v>17</v>
      </c>
      <c r="F786" s="8"/>
      <c r="G786" s="14">
        <v>1093</v>
      </c>
      <c r="H786" s="15">
        <v>32</v>
      </c>
      <c r="I786" s="2">
        <v>715</v>
      </c>
      <c r="J786" s="2">
        <v>1003</v>
      </c>
      <c r="K786" s="2">
        <v>921</v>
      </c>
      <c r="L786" s="2">
        <v>765</v>
      </c>
      <c r="M786" s="2">
        <v>197</v>
      </c>
      <c r="N786" s="2">
        <v>1029</v>
      </c>
      <c r="O786" s="2">
        <v>793</v>
      </c>
      <c r="P786" s="2">
        <v>253</v>
      </c>
      <c r="Q786" s="2">
        <v>200</v>
      </c>
      <c r="R786" s="2">
        <v>3</v>
      </c>
      <c r="S786" s="17">
        <v>1</v>
      </c>
    </row>
    <row r="787">
      <c r="E787" s="18"/>
      <c r="F787" s="32"/>
      <c r="G787" s="39">
        <v>100</v>
      </c>
      <c r="H787" s="41">
        <v>2.927721866423</v>
      </c>
      <c r="I787" s="7">
        <v>65.416285452881993</v>
      </c>
      <c r="J787" s="7">
        <v>91.765782250686001</v>
      </c>
      <c r="K787" s="7">
        <v>84.263494967978005</v>
      </c>
      <c r="L787" s="7">
        <v>69.990850869167005</v>
      </c>
      <c r="M787" s="7">
        <v>18.023787740165002</v>
      </c>
      <c r="N787" s="7">
        <v>94.144556267154996</v>
      </c>
      <c r="O787" s="7">
        <v>72.552607502287003</v>
      </c>
      <c r="P787" s="7">
        <v>23.147301006404</v>
      </c>
      <c r="Q787" s="7">
        <v>18.298261665142</v>
      </c>
      <c r="R787" s="7">
        <v>0.27447392497700002</v>
      </c>
      <c r="S787" s="44">
        <v>0.091491308325999998</v>
      </c>
    </row>
    <row r="789">
      <c r="B789" s="31" t="str">
        <f ca="1" xml:space="preserve"> HYPERLINK("#'目次'!B53", "[47]")</f>
        <v>[47]</v>
      </c>
      <c r="C789" s="19" t="s">
        <v>539</v>
      </c>
    </row>
    <row r="790">
      <c r="C790" s="76" t="s">
        <v>540</v>
      </c>
    </row>
    <row r="792">
      <c r="C792" s="19" t="s">
        <v>12</v>
      </c>
    </row>
    <row r="793">
      <c r="E793" s="27"/>
      <c r="F793" s="25"/>
      <c r="G793" s="34" t="s">
        <v>13</v>
      </c>
      <c r="H793" s="21" t="s">
        <v>541</v>
      </c>
      <c r="I793" s="4" t="s">
        <v>542</v>
      </c>
      <c r="J793" s="4" t="s">
        <v>543</v>
      </c>
      <c r="K793" s="4" t="s">
        <v>544</v>
      </c>
      <c r="L793" s="4" t="s">
        <v>545</v>
      </c>
      <c r="M793" s="4" t="s">
        <v>546</v>
      </c>
      <c r="N793" s="4" t="s">
        <v>547</v>
      </c>
      <c r="O793" s="4" t="s">
        <v>27</v>
      </c>
      <c r="P793" s="33" t="s">
        <v>28</v>
      </c>
    </row>
    <row r="794">
      <c r="E794" s="24"/>
      <c r="F794" s="30"/>
      <c r="G794" s="26"/>
      <c r="H794" s="35"/>
      <c r="I794" s="5"/>
      <c r="J794" s="5"/>
      <c r="K794" s="5"/>
      <c r="L794" s="5"/>
      <c r="M794" s="5"/>
      <c r="N794" s="5"/>
      <c r="O794" s="5"/>
      <c r="P794" s="20"/>
    </row>
    <row r="795">
      <c r="E795" s="22" t="s">
        <v>13</v>
      </c>
      <c r="F795" s="23"/>
      <c r="G795" s="28">
        <v>229</v>
      </c>
      <c r="H795" s="3">
        <v>121</v>
      </c>
      <c r="I795" s="3">
        <v>104</v>
      </c>
      <c r="J795" s="3">
        <v>8</v>
      </c>
      <c r="K795" s="3">
        <v>40</v>
      </c>
      <c r="L795" s="3">
        <v>37</v>
      </c>
      <c r="M795" s="3">
        <v>29</v>
      </c>
      <c r="N795" s="3">
        <v>26</v>
      </c>
      <c r="O795" s="3">
        <v>41</v>
      </c>
      <c r="P795" s="36">
        <v>2</v>
      </c>
    </row>
    <row r="796">
      <c r="E796" s="18"/>
      <c r="F796" s="29"/>
      <c r="G796" s="10">
        <v>100</v>
      </c>
      <c r="H796" s="1">
        <v>52.838427947597999</v>
      </c>
      <c r="I796" s="1">
        <v>45.414847161571998</v>
      </c>
      <c r="J796" s="1">
        <v>3.4934497816590002</v>
      </c>
      <c r="K796" s="1">
        <v>17.467248908297002</v>
      </c>
      <c r="L796" s="1">
        <v>16.157205240174999</v>
      </c>
      <c r="M796" s="1">
        <v>12.663755458515</v>
      </c>
      <c r="N796" s="1">
        <v>11.353711790393</v>
      </c>
      <c r="O796" s="1">
        <v>17.903930131004</v>
      </c>
      <c r="P796" s="11">
        <v>0.87336244541499997</v>
      </c>
    </row>
    <row r="797">
      <c r="E797" s="9" t="s">
        <v>14</v>
      </c>
      <c r="F797" s="8"/>
      <c r="G797" s="38">
        <v>119</v>
      </c>
      <c r="H797" s="37">
        <v>50</v>
      </c>
      <c r="I797" s="6">
        <v>50</v>
      </c>
      <c r="J797" s="6">
        <v>6</v>
      </c>
      <c r="K797" s="6">
        <v>11</v>
      </c>
      <c r="L797" s="6">
        <v>14</v>
      </c>
      <c r="M797" s="6">
        <v>17</v>
      </c>
      <c r="N797" s="6">
        <v>11</v>
      </c>
      <c r="O797" s="6">
        <v>29</v>
      </c>
      <c r="P797" s="40">
        <v>1</v>
      </c>
    </row>
    <row r="798">
      <c r="E798" s="13"/>
      <c r="F798" s="12"/>
      <c r="G798" s="10">
        <v>100</v>
      </c>
      <c r="H798" s="16">
        <v>42.016806722688997</v>
      </c>
      <c r="I798" s="1">
        <v>42.016806722688997</v>
      </c>
      <c r="J798" s="1">
        <v>5.0420168067229998</v>
      </c>
      <c r="K798" s="1">
        <v>9.2436974789920008</v>
      </c>
      <c r="L798" s="1">
        <v>11.764705882353001</v>
      </c>
      <c r="M798" s="1">
        <v>14.285714285714</v>
      </c>
      <c r="N798" s="1">
        <v>9.2436974789920008</v>
      </c>
      <c r="O798" s="1">
        <v>24.36974789916</v>
      </c>
      <c r="P798" s="11">
        <v>0.84033613445400002</v>
      </c>
    </row>
    <row r="799">
      <c r="E799" s="9" t="s">
        <v>15</v>
      </c>
      <c r="F799" s="8"/>
      <c r="G799" s="47">
        <v>15</v>
      </c>
      <c r="H799" s="46">
        <v>7</v>
      </c>
      <c r="I799" s="43">
        <v>3</v>
      </c>
      <c r="J799" s="43">
        <v>1</v>
      </c>
      <c r="K799" s="43">
        <v>2</v>
      </c>
      <c r="L799" s="43">
        <v>1</v>
      </c>
      <c r="M799" s="43">
        <v>1</v>
      </c>
      <c r="N799" s="43">
        <v>4</v>
      </c>
      <c r="O799" s="43">
        <v>4</v>
      </c>
      <c r="P799" s="48">
        <v>0</v>
      </c>
    </row>
    <row r="800">
      <c r="E800" s="13"/>
      <c r="F800" s="12"/>
      <c r="G800" s="83">
        <v>100</v>
      </c>
      <c r="H800" s="80">
        <v>46.666666666666998</v>
      </c>
      <c r="I800" s="68">
        <v>20</v>
      </c>
      <c r="J800" s="68">
        <v>6.666666666667</v>
      </c>
      <c r="K800" s="68">
        <v>13.333333333333</v>
      </c>
      <c r="L800" s="68">
        <v>6.666666666667</v>
      </c>
      <c r="M800" s="68">
        <v>6.666666666667</v>
      </c>
      <c r="N800" s="68">
        <v>26.666666666666998</v>
      </c>
      <c r="O800" s="68">
        <v>26.666666666666998</v>
      </c>
      <c r="P800" s="49" t="s">
        <v>18</v>
      </c>
    </row>
    <row r="801">
      <c r="E801" s="9" t="s">
        <v>16</v>
      </c>
      <c r="F801" s="8"/>
      <c r="G801" s="14">
        <v>92</v>
      </c>
      <c r="H801" s="15">
        <v>62</v>
      </c>
      <c r="I801" s="2">
        <v>51</v>
      </c>
      <c r="J801" s="2">
        <v>1</v>
      </c>
      <c r="K801" s="2">
        <v>27</v>
      </c>
      <c r="L801" s="2">
        <v>22</v>
      </c>
      <c r="M801" s="2">
        <v>11</v>
      </c>
      <c r="N801" s="2">
        <v>11</v>
      </c>
      <c r="O801" s="2">
        <v>7</v>
      </c>
      <c r="P801" s="17">
        <v>1</v>
      </c>
    </row>
    <row r="802">
      <c r="E802" s="13"/>
      <c r="F802" s="12"/>
      <c r="G802" s="10">
        <v>100</v>
      </c>
      <c r="H802" s="16">
        <v>67.391304347825994</v>
      </c>
      <c r="I802" s="1">
        <v>55.434782608695997</v>
      </c>
      <c r="J802" s="1">
        <v>1.086956521739</v>
      </c>
      <c r="K802" s="1">
        <v>29.347826086956999</v>
      </c>
      <c r="L802" s="1">
        <v>23.913043478260999</v>
      </c>
      <c r="M802" s="1">
        <v>11.95652173913</v>
      </c>
      <c r="N802" s="1">
        <v>11.95652173913</v>
      </c>
      <c r="O802" s="1">
        <v>7.6086956521740001</v>
      </c>
      <c r="P802" s="11">
        <v>1.086956521739</v>
      </c>
    </row>
    <row r="803">
      <c r="E803" s="9" t="s">
        <v>17</v>
      </c>
      <c r="F803" s="8"/>
      <c r="G803" s="47">
        <v>3</v>
      </c>
      <c r="H803" s="46">
        <v>2</v>
      </c>
      <c r="I803" s="43">
        <v>0</v>
      </c>
      <c r="J803" s="43">
        <v>0</v>
      </c>
      <c r="K803" s="43">
        <v>0</v>
      </c>
      <c r="L803" s="43">
        <v>0</v>
      </c>
      <c r="M803" s="43">
        <v>0</v>
      </c>
      <c r="N803" s="43">
        <v>0</v>
      </c>
      <c r="O803" s="43">
        <v>1</v>
      </c>
      <c r="P803" s="48">
        <v>0</v>
      </c>
    </row>
    <row r="804">
      <c r="E804" s="18"/>
      <c r="F804" s="32"/>
      <c r="G804" s="82">
        <v>100</v>
      </c>
      <c r="H804" s="84">
        <v>66.666666666666998</v>
      </c>
      <c r="I804" s="53" t="s">
        <v>18</v>
      </c>
      <c r="J804" s="53" t="s">
        <v>18</v>
      </c>
      <c r="K804" s="53" t="s">
        <v>18</v>
      </c>
      <c r="L804" s="53" t="s">
        <v>18</v>
      </c>
      <c r="M804" s="53" t="s">
        <v>18</v>
      </c>
      <c r="N804" s="53" t="s">
        <v>18</v>
      </c>
      <c r="O804" s="86">
        <v>33.333333333333002</v>
      </c>
      <c r="P804" s="57" t="s">
        <v>18</v>
      </c>
    </row>
    <row r="806">
      <c r="B806" s="31" t="str">
        <f ca="1" xml:space="preserve"> HYPERLINK("#'目次'!B54", "[48]")</f>
        <v>[48]</v>
      </c>
      <c r="C806" s="19" t="s">
        <v>551</v>
      </c>
    </row>
    <row r="809">
      <c r="C809" s="19" t="s">
        <v>12</v>
      </c>
    </row>
    <row r="810">
      <c r="E810" s="27"/>
      <c r="F810" s="25"/>
      <c r="G810" s="34" t="s">
        <v>13</v>
      </c>
      <c r="H810" s="21" t="s">
        <v>552</v>
      </c>
      <c r="I810" s="4" t="s">
        <v>553</v>
      </c>
      <c r="J810" s="4" t="s">
        <v>554</v>
      </c>
      <c r="K810" s="4" t="s">
        <v>555</v>
      </c>
      <c r="L810" s="4" t="s">
        <v>556</v>
      </c>
      <c r="M810" s="4" t="s">
        <v>28</v>
      </c>
      <c r="N810" s="4" t="s">
        <v>557</v>
      </c>
      <c r="O810" s="33" t="s">
        <v>558</v>
      </c>
    </row>
    <row r="811">
      <c r="E811" s="24"/>
      <c r="F811" s="30"/>
      <c r="G811" s="26"/>
      <c r="H811" s="35"/>
      <c r="I811" s="5"/>
      <c r="J811" s="5"/>
      <c r="K811" s="5"/>
      <c r="L811" s="5"/>
      <c r="M811" s="5"/>
      <c r="N811" s="5"/>
      <c r="O811" s="20"/>
    </row>
    <row r="812">
      <c r="E812" s="22" t="s">
        <v>13</v>
      </c>
      <c r="F812" s="23"/>
      <c r="G812" s="28">
        <v>4751</v>
      </c>
      <c r="H812" s="3">
        <v>1663</v>
      </c>
      <c r="I812" s="3">
        <v>1822</v>
      </c>
      <c r="J812" s="3">
        <v>769</v>
      </c>
      <c r="K812" s="3">
        <v>370</v>
      </c>
      <c r="L812" s="3">
        <v>82</v>
      </c>
      <c r="M812" s="3">
        <v>45</v>
      </c>
      <c r="N812" s="3">
        <v>3485</v>
      </c>
      <c r="O812" s="36">
        <v>452</v>
      </c>
    </row>
    <row r="813">
      <c r="E813" s="18"/>
      <c r="F813" s="29"/>
      <c r="G813" s="10">
        <v>100</v>
      </c>
      <c r="H813" s="1">
        <v>35.003157230056999</v>
      </c>
      <c r="I813" s="1">
        <v>38.349821090296999</v>
      </c>
      <c r="J813" s="1">
        <v>16.186066091349002</v>
      </c>
      <c r="K813" s="1">
        <v>7.7878341401810003</v>
      </c>
      <c r="L813" s="1">
        <v>1.725952431067</v>
      </c>
      <c r="M813" s="1">
        <v>0.94716901704900003</v>
      </c>
      <c r="N813" s="1">
        <v>73.352978320353998</v>
      </c>
      <c r="O813" s="11">
        <v>9.5137865712479996</v>
      </c>
    </row>
    <row r="814">
      <c r="E814" s="9" t="s">
        <v>14</v>
      </c>
      <c r="F814" s="8"/>
      <c r="G814" s="38">
        <v>1524</v>
      </c>
      <c r="H814" s="37">
        <v>347</v>
      </c>
      <c r="I814" s="6">
        <v>630</v>
      </c>
      <c r="J814" s="6">
        <v>292</v>
      </c>
      <c r="K814" s="6">
        <v>174</v>
      </c>
      <c r="L814" s="6">
        <v>38</v>
      </c>
      <c r="M814" s="6">
        <v>43</v>
      </c>
      <c r="N814" s="6">
        <v>977</v>
      </c>
      <c r="O814" s="40">
        <v>212</v>
      </c>
    </row>
    <row r="815">
      <c r="E815" s="13"/>
      <c r="F815" s="12"/>
      <c r="G815" s="10">
        <v>100</v>
      </c>
      <c r="H815" s="16">
        <v>22.769028871391001</v>
      </c>
      <c r="I815" s="1">
        <v>41.338582677165</v>
      </c>
      <c r="J815" s="1">
        <v>19.160104986876998</v>
      </c>
      <c r="K815" s="1">
        <v>11.417322834646001</v>
      </c>
      <c r="L815" s="1">
        <v>2.4934383202100001</v>
      </c>
      <c r="M815" s="1">
        <v>2.8215223097109998</v>
      </c>
      <c r="N815" s="1">
        <v>64.107611548555994</v>
      </c>
      <c r="O815" s="11">
        <v>13.910761154856001</v>
      </c>
    </row>
    <row r="816">
      <c r="E816" s="9" t="s">
        <v>15</v>
      </c>
      <c r="F816" s="8"/>
      <c r="G816" s="14">
        <v>1104</v>
      </c>
      <c r="H816" s="15">
        <v>480</v>
      </c>
      <c r="I816" s="2">
        <v>408</v>
      </c>
      <c r="J816" s="2">
        <v>145</v>
      </c>
      <c r="K816" s="2">
        <v>58</v>
      </c>
      <c r="L816" s="2">
        <v>11</v>
      </c>
      <c r="M816" s="2">
        <v>2</v>
      </c>
      <c r="N816" s="2">
        <v>888</v>
      </c>
      <c r="O816" s="17">
        <v>69</v>
      </c>
    </row>
    <row r="817">
      <c r="E817" s="13"/>
      <c r="F817" s="12"/>
      <c r="G817" s="10">
        <v>100</v>
      </c>
      <c r="H817" s="16">
        <v>43.478260869564998</v>
      </c>
      <c r="I817" s="1">
        <v>36.956521739129997</v>
      </c>
      <c r="J817" s="1">
        <v>13.134057971014</v>
      </c>
      <c r="K817" s="1">
        <v>5.2536231884060003</v>
      </c>
      <c r="L817" s="1">
        <v>0.99637681159400004</v>
      </c>
      <c r="M817" s="1">
        <v>0.18115942029000001</v>
      </c>
      <c r="N817" s="1">
        <v>80.434782608695997</v>
      </c>
      <c r="O817" s="11">
        <v>6.25</v>
      </c>
    </row>
    <row r="818">
      <c r="E818" s="9" t="s">
        <v>16</v>
      </c>
      <c r="F818" s="8"/>
      <c r="G818" s="14">
        <v>1030</v>
      </c>
      <c r="H818" s="15">
        <v>272</v>
      </c>
      <c r="I818" s="2">
        <v>388</v>
      </c>
      <c r="J818" s="2">
        <v>263</v>
      </c>
      <c r="K818" s="2">
        <v>88</v>
      </c>
      <c r="L818" s="2">
        <v>19</v>
      </c>
      <c r="M818" s="2">
        <v>0</v>
      </c>
      <c r="N818" s="2">
        <v>660</v>
      </c>
      <c r="O818" s="17">
        <v>107</v>
      </c>
    </row>
    <row r="819">
      <c r="E819" s="13"/>
      <c r="F819" s="12"/>
      <c r="G819" s="10">
        <v>100</v>
      </c>
      <c r="H819" s="16">
        <v>26.407766990291002</v>
      </c>
      <c r="I819" s="1">
        <v>37.669902912620998</v>
      </c>
      <c r="J819" s="1">
        <v>25.533980582523998</v>
      </c>
      <c r="K819" s="1">
        <v>8.5436893203879993</v>
      </c>
      <c r="L819" s="1">
        <v>1.844660194175</v>
      </c>
      <c r="M819" s="42" t="s">
        <v>18</v>
      </c>
      <c r="N819" s="1">
        <v>64.077669902913001</v>
      </c>
      <c r="O819" s="11">
        <v>10.388349514563</v>
      </c>
    </row>
    <row r="820">
      <c r="E820" s="9" t="s">
        <v>17</v>
      </c>
      <c r="F820" s="8"/>
      <c r="G820" s="14">
        <v>1093</v>
      </c>
      <c r="H820" s="15">
        <v>564</v>
      </c>
      <c r="I820" s="2">
        <v>396</v>
      </c>
      <c r="J820" s="2">
        <v>69</v>
      </c>
      <c r="K820" s="2">
        <v>50</v>
      </c>
      <c r="L820" s="2">
        <v>14</v>
      </c>
      <c r="M820" s="2">
        <v>0</v>
      </c>
      <c r="N820" s="2">
        <v>960</v>
      </c>
      <c r="O820" s="17">
        <v>64</v>
      </c>
    </row>
    <row r="821">
      <c r="E821" s="18"/>
      <c r="F821" s="32"/>
      <c r="G821" s="39">
        <v>100</v>
      </c>
      <c r="H821" s="41">
        <v>51.601097895700001</v>
      </c>
      <c r="I821" s="7">
        <v>36.230558096980999</v>
      </c>
      <c r="J821" s="7">
        <v>6.3129002744739999</v>
      </c>
      <c r="K821" s="7">
        <v>4.574565416285</v>
      </c>
      <c r="L821" s="7">
        <v>1.28087831656</v>
      </c>
      <c r="M821" s="52" t="s">
        <v>18</v>
      </c>
      <c r="N821" s="7">
        <v>87.831655992680993</v>
      </c>
      <c r="O821" s="44">
        <v>5.855443732845</v>
      </c>
    </row>
    <row r="823">
      <c r="B823" s="31" t="str">
        <f ca="1" xml:space="preserve"> HYPERLINK("#'目次'!B55", "[49]")</f>
        <v>[49]</v>
      </c>
      <c r="C823" s="19" t="s">
        <v>561</v>
      </c>
    </row>
    <row r="826">
      <c r="C826" s="19" t="s">
        <v>12</v>
      </c>
    </row>
    <row r="827">
      <c r="E827" s="27"/>
      <c r="F827" s="25"/>
      <c r="G827" s="34" t="s">
        <v>13</v>
      </c>
      <c r="H827" s="21" t="s">
        <v>562</v>
      </c>
      <c r="I827" s="4" t="s">
        <v>563</v>
      </c>
      <c r="J827" s="4" t="s">
        <v>564</v>
      </c>
      <c r="K827" s="4" t="s">
        <v>565</v>
      </c>
      <c r="L827" s="4" t="s">
        <v>566</v>
      </c>
      <c r="M827" s="4" t="s">
        <v>567</v>
      </c>
      <c r="N827" s="4" t="s">
        <v>568</v>
      </c>
      <c r="O827" s="4" t="s">
        <v>569</v>
      </c>
      <c r="P827" s="4" t="s">
        <v>570</v>
      </c>
      <c r="Q827" s="4" t="s">
        <v>571</v>
      </c>
      <c r="R827" s="4" t="s">
        <v>572</v>
      </c>
      <c r="S827" s="4" t="s">
        <v>573</v>
      </c>
      <c r="T827" s="4" t="s">
        <v>574</v>
      </c>
      <c r="U827" s="4" t="s">
        <v>575</v>
      </c>
      <c r="V827" s="4" t="s">
        <v>576</v>
      </c>
      <c r="W827" s="4" t="s">
        <v>27</v>
      </c>
      <c r="X827" s="4" t="s">
        <v>110</v>
      </c>
      <c r="Y827" s="33" t="s">
        <v>28</v>
      </c>
    </row>
    <row r="828">
      <c r="E828" s="24"/>
      <c r="F828" s="30"/>
      <c r="G828" s="26"/>
      <c r="H828" s="35"/>
      <c r="I828" s="5"/>
      <c r="J828" s="5"/>
      <c r="K828" s="5"/>
      <c r="L828" s="5"/>
      <c r="M828" s="5"/>
      <c r="N828" s="5"/>
      <c r="O828" s="5"/>
      <c r="P828" s="5"/>
      <c r="Q828" s="5"/>
      <c r="R828" s="5"/>
      <c r="S828" s="5"/>
      <c r="T828" s="5"/>
      <c r="U828" s="5"/>
      <c r="V828" s="5"/>
      <c r="W828" s="5"/>
      <c r="X828" s="5"/>
      <c r="Y828" s="20"/>
    </row>
    <row r="829">
      <c r="E829" s="22" t="s">
        <v>13</v>
      </c>
      <c r="F829" s="23"/>
      <c r="G829" s="28">
        <v>4751</v>
      </c>
      <c r="H829" s="3">
        <v>935</v>
      </c>
      <c r="I829" s="3">
        <v>736</v>
      </c>
      <c r="J829" s="3">
        <v>2352</v>
      </c>
      <c r="K829" s="3">
        <v>2036</v>
      </c>
      <c r="L829" s="3">
        <v>3136</v>
      </c>
      <c r="M829" s="3">
        <v>2977</v>
      </c>
      <c r="N829" s="3">
        <v>2088</v>
      </c>
      <c r="O829" s="3">
        <v>1092</v>
      </c>
      <c r="P829" s="3">
        <v>2114</v>
      </c>
      <c r="Q829" s="3">
        <v>2115</v>
      </c>
      <c r="R829" s="3">
        <v>1066</v>
      </c>
      <c r="S829" s="3">
        <v>2714</v>
      </c>
      <c r="T829" s="3">
        <v>1077</v>
      </c>
      <c r="U829" s="3">
        <v>952</v>
      </c>
      <c r="V829" s="3">
        <v>1028</v>
      </c>
      <c r="W829" s="3">
        <v>128</v>
      </c>
      <c r="X829" s="3">
        <v>109</v>
      </c>
      <c r="Y829" s="36">
        <v>45</v>
      </c>
    </row>
    <row r="830">
      <c r="E830" s="18"/>
      <c r="F830" s="29"/>
      <c r="G830" s="10">
        <v>100</v>
      </c>
      <c r="H830" s="1">
        <v>19.680067354241</v>
      </c>
      <c r="I830" s="1">
        <v>15.491475478847001</v>
      </c>
      <c r="J830" s="1">
        <v>49.505367291097002</v>
      </c>
      <c r="K830" s="1">
        <v>42.854135971373999</v>
      </c>
      <c r="L830" s="1">
        <v>66.007156388129005</v>
      </c>
      <c r="M830" s="1">
        <v>62.660492527888998</v>
      </c>
      <c r="N830" s="1">
        <v>43.948642391076</v>
      </c>
      <c r="O830" s="1">
        <v>22.984634813723002</v>
      </c>
      <c r="P830" s="1">
        <v>44.495895600925998</v>
      </c>
      <c r="Q830" s="1">
        <v>44.516943801304997</v>
      </c>
      <c r="R830" s="1">
        <v>22.437381603873</v>
      </c>
      <c r="S830" s="1">
        <v>57.124815828247002</v>
      </c>
      <c r="T830" s="1">
        <v>22.668911808040001</v>
      </c>
      <c r="U830" s="1">
        <v>20.037886760681999</v>
      </c>
      <c r="V830" s="1">
        <v>21.637549989476</v>
      </c>
      <c r="W830" s="1">
        <v>2.694169648495</v>
      </c>
      <c r="X830" s="1">
        <v>2.2942538412969999</v>
      </c>
      <c r="Y830" s="11">
        <v>0.94716901704900003</v>
      </c>
    </row>
    <row r="831">
      <c r="E831" s="9" t="s">
        <v>14</v>
      </c>
      <c r="F831" s="8"/>
      <c r="G831" s="38">
        <v>1524</v>
      </c>
      <c r="H831" s="37">
        <v>302</v>
      </c>
      <c r="I831" s="6">
        <v>183</v>
      </c>
      <c r="J831" s="6">
        <v>662</v>
      </c>
      <c r="K831" s="6">
        <v>449</v>
      </c>
      <c r="L831" s="6">
        <v>809</v>
      </c>
      <c r="M831" s="6">
        <v>646</v>
      </c>
      <c r="N831" s="6">
        <v>627</v>
      </c>
      <c r="O831" s="6">
        <v>112</v>
      </c>
      <c r="P831" s="6">
        <v>507</v>
      </c>
      <c r="Q831" s="6">
        <v>358</v>
      </c>
      <c r="R831" s="6">
        <v>325</v>
      </c>
      <c r="S831" s="6">
        <v>753</v>
      </c>
      <c r="T831" s="6">
        <v>157</v>
      </c>
      <c r="U831" s="6">
        <v>229</v>
      </c>
      <c r="V831" s="6">
        <v>198</v>
      </c>
      <c r="W831" s="6">
        <v>30</v>
      </c>
      <c r="X831" s="6">
        <v>70</v>
      </c>
      <c r="Y831" s="40">
        <v>41</v>
      </c>
    </row>
    <row r="832">
      <c r="E832" s="13"/>
      <c r="F832" s="12"/>
      <c r="G832" s="10">
        <v>100</v>
      </c>
      <c r="H832" s="16">
        <v>19.816272965879001</v>
      </c>
      <c r="I832" s="1">
        <v>12.007874015748</v>
      </c>
      <c r="J832" s="1">
        <v>43.438320209974002</v>
      </c>
      <c r="K832" s="1">
        <v>29.461942257217999</v>
      </c>
      <c r="L832" s="1">
        <v>53.083989501311997</v>
      </c>
      <c r="M832" s="1">
        <v>42.388451443569998</v>
      </c>
      <c r="N832" s="1">
        <v>41.141732283464997</v>
      </c>
      <c r="O832" s="1">
        <v>7.3490813648289999</v>
      </c>
      <c r="P832" s="1">
        <v>33.267716535433003</v>
      </c>
      <c r="Q832" s="1">
        <v>23.490813648294001</v>
      </c>
      <c r="R832" s="1">
        <v>21.325459317585</v>
      </c>
      <c r="S832" s="1">
        <v>49.409448818897999</v>
      </c>
      <c r="T832" s="1">
        <v>10.301837270341</v>
      </c>
      <c r="U832" s="1">
        <v>15.02624671916</v>
      </c>
      <c r="V832" s="1">
        <v>12.992125984252</v>
      </c>
      <c r="W832" s="1">
        <v>1.968503937008</v>
      </c>
      <c r="X832" s="1">
        <v>4.5931758530179998</v>
      </c>
      <c r="Y832" s="11">
        <v>2.6902887139109999</v>
      </c>
    </row>
    <row r="833">
      <c r="E833" s="9" t="s">
        <v>15</v>
      </c>
      <c r="F833" s="8"/>
      <c r="G833" s="14">
        <v>1104</v>
      </c>
      <c r="H833" s="15">
        <v>305</v>
      </c>
      <c r="I833" s="2">
        <v>400</v>
      </c>
      <c r="J833" s="2">
        <v>659</v>
      </c>
      <c r="K833" s="2">
        <v>507</v>
      </c>
      <c r="L833" s="2">
        <v>734</v>
      </c>
      <c r="M833" s="2">
        <v>779</v>
      </c>
      <c r="N833" s="2">
        <v>508</v>
      </c>
      <c r="O833" s="2">
        <v>324</v>
      </c>
      <c r="P833" s="2">
        <v>555</v>
      </c>
      <c r="Q833" s="2">
        <v>651</v>
      </c>
      <c r="R833" s="2">
        <v>259</v>
      </c>
      <c r="S833" s="2">
        <v>606</v>
      </c>
      <c r="T833" s="2">
        <v>354</v>
      </c>
      <c r="U833" s="2">
        <v>252</v>
      </c>
      <c r="V833" s="2">
        <v>416</v>
      </c>
      <c r="W833" s="2">
        <v>31</v>
      </c>
      <c r="X833" s="2">
        <v>19</v>
      </c>
      <c r="Y833" s="17">
        <v>4</v>
      </c>
    </row>
    <row r="834">
      <c r="E834" s="13"/>
      <c r="F834" s="12"/>
      <c r="G834" s="10">
        <v>100</v>
      </c>
      <c r="H834" s="16">
        <v>27.626811594203001</v>
      </c>
      <c r="I834" s="1">
        <v>36.231884057971001</v>
      </c>
      <c r="J834" s="1">
        <v>59.692028985507001</v>
      </c>
      <c r="K834" s="1">
        <v>45.923913043478002</v>
      </c>
      <c r="L834" s="1">
        <v>66.485507246376997</v>
      </c>
      <c r="M834" s="1">
        <v>70.561594202899002</v>
      </c>
      <c r="N834" s="1">
        <v>46.014492753623003</v>
      </c>
      <c r="O834" s="1">
        <v>29.347826086956999</v>
      </c>
      <c r="P834" s="1">
        <v>50.271739130435002</v>
      </c>
      <c r="Q834" s="1">
        <v>58.967391304347998</v>
      </c>
      <c r="R834" s="1">
        <v>23.460144927536</v>
      </c>
      <c r="S834" s="1">
        <v>54.891304347826001</v>
      </c>
      <c r="T834" s="1">
        <v>32.065217391304003</v>
      </c>
      <c r="U834" s="1">
        <v>22.826086956522001</v>
      </c>
      <c r="V834" s="1">
        <v>37.681159420290001</v>
      </c>
      <c r="W834" s="1">
        <v>2.8079710144929999</v>
      </c>
      <c r="X834" s="1">
        <v>1.7210144927540001</v>
      </c>
      <c r="Y834" s="11">
        <v>0.36231884058000002</v>
      </c>
    </row>
    <row r="835">
      <c r="E835" s="9" t="s">
        <v>16</v>
      </c>
      <c r="F835" s="8"/>
      <c r="G835" s="14">
        <v>1030</v>
      </c>
      <c r="H835" s="15">
        <v>198</v>
      </c>
      <c r="I835" s="2">
        <v>121</v>
      </c>
      <c r="J835" s="2">
        <v>539</v>
      </c>
      <c r="K835" s="2">
        <v>470</v>
      </c>
      <c r="L835" s="2">
        <v>724</v>
      </c>
      <c r="M835" s="2">
        <v>710</v>
      </c>
      <c r="N835" s="2">
        <v>439</v>
      </c>
      <c r="O835" s="2">
        <v>169</v>
      </c>
      <c r="P835" s="2">
        <v>572</v>
      </c>
      <c r="Q835" s="2">
        <v>482</v>
      </c>
      <c r="R835" s="2">
        <v>310</v>
      </c>
      <c r="S835" s="2">
        <v>672</v>
      </c>
      <c r="T835" s="2">
        <v>225</v>
      </c>
      <c r="U835" s="2">
        <v>286</v>
      </c>
      <c r="V835" s="2">
        <v>195</v>
      </c>
      <c r="W835" s="2">
        <v>27</v>
      </c>
      <c r="X835" s="2">
        <v>1</v>
      </c>
      <c r="Y835" s="17">
        <v>0</v>
      </c>
    </row>
    <row r="836">
      <c r="E836" s="13"/>
      <c r="F836" s="12"/>
      <c r="G836" s="10">
        <v>100</v>
      </c>
      <c r="H836" s="16">
        <v>19.223300970874</v>
      </c>
      <c r="I836" s="1">
        <v>11.747572815533999</v>
      </c>
      <c r="J836" s="1">
        <v>52.330097087379002</v>
      </c>
      <c r="K836" s="1">
        <v>45.631067961165002</v>
      </c>
      <c r="L836" s="1">
        <v>70.291262135921997</v>
      </c>
      <c r="M836" s="1">
        <v>68.932038834951001</v>
      </c>
      <c r="N836" s="1">
        <v>42.621359223300999</v>
      </c>
      <c r="O836" s="1">
        <v>16.407766990291002</v>
      </c>
      <c r="P836" s="1">
        <v>55.533980582524002</v>
      </c>
      <c r="Q836" s="1">
        <v>46.796116504853998</v>
      </c>
      <c r="R836" s="1">
        <v>30.097087378641</v>
      </c>
      <c r="S836" s="1">
        <v>65.242718446601998</v>
      </c>
      <c r="T836" s="1">
        <v>21.844660194174999</v>
      </c>
      <c r="U836" s="1">
        <v>27.766990291262001</v>
      </c>
      <c r="V836" s="1">
        <v>18.932038834951001</v>
      </c>
      <c r="W836" s="1">
        <v>2.6213592233009999</v>
      </c>
      <c r="X836" s="1">
        <v>0.097087378641000005</v>
      </c>
      <c r="Y836" s="54" t="s">
        <v>18</v>
      </c>
    </row>
    <row r="837">
      <c r="E837" s="9" t="s">
        <v>17</v>
      </c>
      <c r="F837" s="8"/>
      <c r="G837" s="14">
        <v>1093</v>
      </c>
      <c r="H837" s="15">
        <v>130</v>
      </c>
      <c r="I837" s="2">
        <v>32</v>
      </c>
      <c r="J837" s="2">
        <v>492</v>
      </c>
      <c r="K837" s="2">
        <v>610</v>
      </c>
      <c r="L837" s="2">
        <v>869</v>
      </c>
      <c r="M837" s="2">
        <v>842</v>
      </c>
      <c r="N837" s="2">
        <v>514</v>
      </c>
      <c r="O837" s="2">
        <v>487</v>
      </c>
      <c r="P837" s="2">
        <v>480</v>
      </c>
      <c r="Q837" s="2">
        <v>624</v>
      </c>
      <c r="R837" s="2">
        <v>172</v>
      </c>
      <c r="S837" s="2">
        <v>683</v>
      </c>
      <c r="T837" s="2">
        <v>341</v>
      </c>
      <c r="U837" s="2">
        <v>185</v>
      </c>
      <c r="V837" s="2">
        <v>219</v>
      </c>
      <c r="W837" s="2">
        <v>40</v>
      </c>
      <c r="X837" s="2">
        <v>19</v>
      </c>
      <c r="Y837" s="17">
        <v>0</v>
      </c>
    </row>
    <row r="838">
      <c r="E838" s="18"/>
      <c r="F838" s="32"/>
      <c r="G838" s="39">
        <v>100</v>
      </c>
      <c r="H838" s="41">
        <v>11.893870082342</v>
      </c>
      <c r="I838" s="7">
        <v>2.927721866423</v>
      </c>
      <c r="J838" s="7">
        <v>45.013723696249002</v>
      </c>
      <c r="K838" s="7">
        <v>55.809698078682999</v>
      </c>
      <c r="L838" s="7">
        <v>79.505946935040996</v>
      </c>
      <c r="M838" s="7">
        <v>77.035681610246996</v>
      </c>
      <c r="N838" s="7">
        <v>47.026532479414001</v>
      </c>
      <c r="O838" s="7">
        <v>44.556267154620002</v>
      </c>
      <c r="P838" s="7">
        <v>43.915827996339999</v>
      </c>
      <c r="Q838" s="7">
        <v>57.090576395242003</v>
      </c>
      <c r="R838" s="7">
        <v>15.736505032022</v>
      </c>
      <c r="S838" s="7">
        <v>62.488563586459001</v>
      </c>
      <c r="T838" s="7">
        <v>31.198536139066999</v>
      </c>
      <c r="U838" s="7">
        <v>16.925892040255999</v>
      </c>
      <c r="V838" s="7">
        <v>20.036596523330001</v>
      </c>
      <c r="W838" s="7">
        <v>3.6596523330280002</v>
      </c>
      <c r="X838" s="7">
        <v>1.738334858188</v>
      </c>
      <c r="Y838" s="58" t="s">
        <v>18</v>
      </c>
    </row>
    <row r="840">
      <c r="B840" s="31" t="str">
        <f ca="1" xml:space="preserve"> HYPERLINK("#'目次'!B56", "[50]")</f>
        <v>[50]</v>
      </c>
      <c r="C840" s="19" t="s">
        <v>579</v>
      </c>
    </row>
    <row r="843">
      <c r="C843" s="19" t="s">
        <v>12</v>
      </c>
    </row>
    <row r="844">
      <c r="E844" s="27"/>
      <c r="F844" s="25"/>
      <c r="G844" s="34" t="s">
        <v>13</v>
      </c>
      <c r="H844" s="21" t="s">
        <v>580</v>
      </c>
      <c r="I844" s="4" t="s">
        <v>581</v>
      </c>
      <c r="J844" s="4" t="s">
        <v>582</v>
      </c>
      <c r="K844" s="4" t="s">
        <v>583</v>
      </c>
      <c r="L844" s="4" t="s">
        <v>28</v>
      </c>
      <c r="M844" s="4" t="s">
        <v>584</v>
      </c>
      <c r="N844" s="33" t="s">
        <v>585</v>
      </c>
    </row>
    <row r="845">
      <c r="E845" s="24"/>
      <c r="F845" s="30"/>
      <c r="G845" s="26"/>
      <c r="H845" s="35"/>
      <c r="I845" s="5"/>
      <c r="J845" s="5"/>
      <c r="K845" s="5"/>
      <c r="L845" s="5"/>
      <c r="M845" s="5"/>
      <c r="N845" s="20"/>
    </row>
    <row r="846">
      <c r="E846" s="22" t="s">
        <v>13</v>
      </c>
      <c r="F846" s="23"/>
      <c r="G846" s="28">
        <v>4751</v>
      </c>
      <c r="H846" s="3">
        <v>2121</v>
      </c>
      <c r="I846" s="3">
        <v>2061</v>
      </c>
      <c r="J846" s="3">
        <v>411</v>
      </c>
      <c r="K846" s="3">
        <v>103</v>
      </c>
      <c r="L846" s="3">
        <v>55</v>
      </c>
      <c r="M846" s="3">
        <v>4182</v>
      </c>
      <c r="N846" s="36">
        <v>514</v>
      </c>
    </row>
    <row r="847">
      <c r="E847" s="18"/>
      <c r="F847" s="29"/>
      <c r="G847" s="10">
        <v>100</v>
      </c>
      <c r="H847" s="1">
        <v>44.643233003577997</v>
      </c>
      <c r="I847" s="1">
        <v>43.380340980846</v>
      </c>
      <c r="J847" s="1">
        <v>8.6508103557150005</v>
      </c>
      <c r="K847" s="1">
        <v>2.1679646390229999</v>
      </c>
      <c r="L847" s="1">
        <v>1.157651020838</v>
      </c>
      <c r="M847" s="1">
        <v>88.023573984424004</v>
      </c>
      <c r="N847" s="11">
        <v>10.818774994738</v>
      </c>
    </row>
    <row r="848">
      <c r="E848" s="9" t="s">
        <v>14</v>
      </c>
      <c r="F848" s="8"/>
      <c r="G848" s="38">
        <v>1524</v>
      </c>
      <c r="H848" s="37">
        <v>341</v>
      </c>
      <c r="I848" s="6">
        <v>858</v>
      </c>
      <c r="J848" s="6">
        <v>210</v>
      </c>
      <c r="K848" s="6">
        <v>63</v>
      </c>
      <c r="L848" s="6">
        <v>52</v>
      </c>
      <c r="M848" s="6">
        <v>1199</v>
      </c>
      <c r="N848" s="40">
        <v>273</v>
      </c>
    </row>
    <row r="849">
      <c r="E849" s="13"/>
      <c r="F849" s="12"/>
      <c r="G849" s="10">
        <v>100</v>
      </c>
      <c r="H849" s="16">
        <v>22.375328083989999</v>
      </c>
      <c r="I849" s="1">
        <v>56.299212598425001</v>
      </c>
      <c r="J849" s="1">
        <v>13.779527559054999</v>
      </c>
      <c r="K849" s="1">
        <v>4.1338582677169997</v>
      </c>
      <c r="L849" s="1">
        <v>3.412073490814</v>
      </c>
      <c r="M849" s="1">
        <v>78.674540682415</v>
      </c>
      <c r="N849" s="11">
        <v>17.913385826772</v>
      </c>
    </row>
    <row r="850">
      <c r="E850" s="9" t="s">
        <v>15</v>
      </c>
      <c r="F850" s="8"/>
      <c r="G850" s="14">
        <v>1104</v>
      </c>
      <c r="H850" s="15">
        <v>667</v>
      </c>
      <c r="I850" s="2">
        <v>356</v>
      </c>
      <c r="J850" s="2">
        <v>59</v>
      </c>
      <c r="K850" s="2">
        <v>19</v>
      </c>
      <c r="L850" s="2">
        <v>3</v>
      </c>
      <c r="M850" s="2">
        <v>1023</v>
      </c>
      <c r="N850" s="17">
        <v>78</v>
      </c>
    </row>
    <row r="851">
      <c r="E851" s="13"/>
      <c r="F851" s="12"/>
      <c r="G851" s="10">
        <v>100</v>
      </c>
      <c r="H851" s="16">
        <v>60.416666666666998</v>
      </c>
      <c r="I851" s="1">
        <v>32.246376811593997</v>
      </c>
      <c r="J851" s="1">
        <v>5.3442028985509999</v>
      </c>
      <c r="K851" s="1">
        <v>1.7210144927540001</v>
      </c>
      <c r="L851" s="1">
        <v>0.27173913043499998</v>
      </c>
      <c r="M851" s="1">
        <v>92.663043478261002</v>
      </c>
      <c r="N851" s="11">
        <v>7.0652173913040004</v>
      </c>
    </row>
    <row r="852">
      <c r="E852" s="9" t="s">
        <v>16</v>
      </c>
      <c r="F852" s="8"/>
      <c r="G852" s="14">
        <v>1030</v>
      </c>
      <c r="H852" s="15">
        <v>485</v>
      </c>
      <c r="I852" s="2">
        <v>424</v>
      </c>
      <c r="J852" s="2">
        <v>106</v>
      </c>
      <c r="K852" s="2">
        <v>15</v>
      </c>
      <c r="L852" s="2">
        <v>0</v>
      </c>
      <c r="M852" s="2">
        <v>909</v>
      </c>
      <c r="N852" s="17">
        <v>121</v>
      </c>
    </row>
    <row r="853">
      <c r="E853" s="13"/>
      <c r="F853" s="12"/>
      <c r="G853" s="10">
        <v>100</v>
      </c>
      <c r="H853" s="16">
        <v>47.087378640776997</v>
      </c>
      <c r="I853" s="1">
        <v>41.165048543688997</v>
      </c>
      <c r="J853" s="1">
        <v>10.291262135922</v>
      </c>
      <c r="K853" s="1">
        <v>1.456310679612</v>
      </c>
      <c r="L853" s="42" t="s">
        <v>18</v>
      </c>
      <c r="M853" s="1">
        <v>88.252427184466001</v>
      </c>
      <c r="N853" s="11">
        <v>11.747572815533999</v>
      </c>
    </row>
    <row r="854">
      <c r="E854" s="9" t="s">
        <v>17</v>
      </c>
      <c r="F854" s="8"/>
      <c r="G854" s="14">
        <v>1093</v>
      </c>
      <c r="H854" s="15">
        <v>628</v>
      </c>
      <c r="I854" s="2">
        <v>423</v>
      </c>
      <c r="J854" s="2">
        <v>36</v>
      </c>
      <c r="K854" s="2">
        <v>6</v>
      </c>
      <c r="L854" s="2">
        <v>0</v>
      </c>
      <c r="M854" s="2">
        <v>1051</v>
      </c>
      <c r="N854" s="17">
        <v>42</v>
      </c>
    </row>
    <row r="855">
      <c r="E855" s="18"/>
      <c r="F855" s="32"/>
      <c r="G855" s="39">
        <v>100</v>
      </c>
      <c r="H855" s="41">
        <v>57.456541628544997</v>
      </c>
      <c r="I855" s="7">
        <v>38.700823421774999</v>
      </c>
      <c r="J855" s="7">
        <v>3.2936870997260002</v>
      </c>
      <c r="K855" s="7">
        <v>0.54894784995400003</v>
      </c>
      <c r="L855" s="52" t="s">
        <v>18</v>
      </c>
      <c r="M855" s="7">
        <v>96.157365050319996</v>
      </c>
      <c r="N855" s="44">
        <v>3.8426349496799999</v>
      </c>
    </row>
    <row r="857">
      <c r="B857" s="31" t="str">
        <f ca="1" xml:space="preserve"> HYPERLINK("#'目次'!B57", "[51]")</f>
        <v>[51]</v>
      </c>
      <c r="C857" s="19" t="s">
        <v>588</v>
      </c>
    </row>
    <row r="860">
      <c r="C860" s="19" t="s">
        <v>12</v>
      </c>
    </row>
    <row r="861">
      <c r="E861" s="27"/>
      <c r="F861" s="25"/>
      <c r="G861" s="34" t="s">
        <v>13</v>
      </c>
      <c r="H861" s="21" t="s">
        <v>589</v>
      </c>
      <c r="I861" s="4" t="s">
        <v>590</v>
      </c>
      <c r="J861" s="4" t="s">
        <v>591</v>
      </c>
      <c r="K861" s="4" t="s">
        <v>592</v>
      </c>
      <c r="L861" s="4" t="s">
        <v>593</v>
      </c>
      <c r="M861" s="4" t="s">
        <v>594</v>
      </c>
      <c r="N861" s="4" t="s">
        <v>595</v>
      </c>
      <c r="O861" s="4" t="s">
        <v>596</v>
      </c>
      <c r="P861" s="4" t="s">
        <v>597</v>
      </c>
      <c r="Q861" s="4" t="s">
        <v>598</v>
      </c>
      <c r="R861" s="4" t="s">
        <v>599</v>
      </c>
      <c r="S861" s="4" t="s">
        <v>600</v>
      </c>
      <c r="T861" s="4" t="s">
        <v>601</v>
      </c>
      <c r="U861" s="4" t="s">
        <v>602</v>
      </c>
      <c r="V861" s="4" t="s">
        <v>27</v>
      </c>
      <c r="W861" s="33" t="s">
        <v>28</v>
      </c>
    </row>
    <row r="862">
      <c r="E862" s="24"/>
      <c r="F862" s="30"/>
      <c r="G862" s="26"/>
      <c r="H862" s="35"/>
      <c r="I862" s="5"/>
      <c r="J862" s="5"/>
      <c r="K862" s="5"/>
      <c r="L862" s="5"/>
      <c r="M862" s="5"/>
      <c r="N862" s="5"/>
      <c r="O862" s="5"/>
      <c r="P862" s="5"/>
      <c r="Q862" s="5"/>
      <c r="R862" s="5"/>
      <c r="S862" s="5"/>
      <c r="T862" s="5"/>
      <c r="U862" s="5"/>
      <c r="V862" s="5"/>
      <c r="W862" s="20"/>
    </row>
    <row r="863">
      <c r="E863" s="22" t="s">
        <v>13</v>
      </c>
      <c r="F863" s="23"/>
      <c r="G863" s="28">
        <v>4751</v>
      </c>
      <c r="H863" s="3">
        <v>2208</v>
      </c>
      <c r="I863" s="3">
        <v>3351</v>
      </c>
      <c r="J863" s="3">
        <v>1928</v>
      </c>
      <c r="K863" s="3">
        <v>3219</v>
      </c>
      <c r="L863" s="3">
        <v>3122</v>
      </c>
      <c r="M863" s="3">
        <v>1705</v>
      </c>
      <c r="N863" s="3">
        <v>1332</v>
      </c>
      <c r="O863" s="3">
        <v>2267</v>
      </c>
      <c r="P863" s="3">
        <v>2073</v>
      </c>
      <c r="Q863" s="3">
        <v>1938</v>
      </c>
      <c r="R863" s="3">
        <v>1484</v>
      </c>
      <c r="S863" s="3">
        <v>2005</v>
      </c>
      <c r="T863" s="3">
        <v>1767</v>
      </c>
      <c r="U863" s="3">
        <v>1710</v>
      </c>
      <c r="V863" s="3">
        <v>240</v>
      </c>
      <c r="W863" s="36">
        <v>163</v>
      </c>
    </row>
    <row r="864">
      <c r="E864" s="18"/>
      <c r="F864" s="29"/>
      <c r="G864" s="10">
        <v>100</v>
      </c>
      <c r="H864" s="1">
        <v>46.47442643654</v>
      </c>
      <c r="I864" s="1">
        <v>70.532519469584997</v>
      </c>
      <c r="J864" s="1">
        <v>40.580930330457001</v>
      </c>
      <c r="K864" s="1">
        <v>67.754157019575004</v>
      </c>
      <c r="L864" s="1">
        <v>65.712481582825006</v>
      </c>
      <c r="M864" s="1">
        <v>35.887181645969001</v>
      </c>
      <c r="N864" s="1">
        <v>28.036202904652001</v>
      </c>
      <c r="O864" s="1">
        <v>47.716270258892997</v>
      </c>
      <c r="P864" s="1">
        <v>43.632919385393002</v>
      </c>
      <c r="Q864" s="1">
        <v>40.791412334245003</v>
      </c>
      <c r="R864" s="1">
        <v>31.235529362240001</v>
      </c>
      <c r="S864" s="1">
        <v>42.20164175963</v>
      </c>
      <c r="T864" s="1">
        <v>37.192170069459003</v>
      </c>
      <c r="U864" s="1">
        <v>35.992422647863997</v>
      </c>
      <c r="V864" s="1">
        <v>5.0515680909279999</v>
      </c>
      <c r="W864" s="11">
        <v>3.430856661755</v>
      </c>
    </row>
    <row r="865">
      <c r="E865" s="9" t="s">
        <v>14</v>
      </c>
      <c r="F865" s="8"/>
      <c r="G865" s="38">
        <v>1524</v>
      </c>
      <c r="H865" s="37">
        <v>471</v>
      </c>
      <c r="I865" s="6">
        <v>979</v>
      </c>
      <c r="J865" s="6">
        <v>345</v>
      </c>
      <c r="K865" s="6">
        <v>939</v>
      </c>
      <c r="L865" s="6">
        <v>959</v>
      </c>
      <c r="M865" s="6">
        <v>138</v>
      </c>
      <c r="N865" s="6">
        <v>152</v>
      </c>
      <c r="O865" s="6">
        <v>372</v>
      </c>
      <c r="P865" s="6">
        <v>607</v>
      </c>
      <c r="Q865" s="6">
        <v>359</v>
      </c>
      <c r="R865" s="6">
        <v>193</v>
      </c>
      <c r="S865" s="6">
        <v>488</v>
      </c>
      <c r="T865" s="6">
        <v>414</v>
      </c>
      <c r="U865" s="6">
        <v>557</v>
      </c>
      <c r="V865" s="6">
        <v>38</v>
      </c>
      <c r="W865" s="40">
        <v>42</v>
      </c>
    </row>
    <row r="866">
      <c r="E866" s="13"/>
      <c r="F866" s="12"/>
      <c r="G866" s="10">
        <v>100</v>
      </c>
      <c r="H866" s="16">
        <v>30.905511811023999</v>
      </c>
      <c r="I866" s="1">
        <v>64.238845144357001</v>
      </c>
      <c r="J866" s="1">
        <v>22.637795275590999</v>
      </c>
      <c r="K866" s="1">
        <v>61.614173228345997</v>
      </c>
      <c r="L866" s="1">
        <v>62.926509186352</v>
      </c>
      <c r="M866" s="1">
        <v>9.0551181102360001</v>
      </c>
      <c r="N866" s="1">
        <v>9.9737532808400005</v>
      </c>
      <c r="O866" s="1">
        <v>24.409448818897999</v>
      </c>
      <c r="P866" s="1">
        <v>39.829396325459001</v>
      </c>
      <c r="Q866" s="1">
        <v>23.556430446194</v>
      </c>
      <c r="R866" s="1">
        <v>12.664041994751001</v>
      </c>
      <c r="S866" s="1">
        <v>32.020997375328001</v>
      </c>
      <c r="T866" s="1">
        <v>27.165354330709</v>
      </c>
      <c r="U866" s="1">
        <v>36.548556430445998</v>
      </c>
      <c r="V866" s="1">
        <v>2.4934383202100001</v>
      </c>
      <c r="W866" s="11">
        <v>2.7559055118110001</v>
      </c>
    </row>
    <row r="867">
      <c r="E867" s="9" t="s">
        <v>15</v>
      </c>
      <c r="F867" s="8"/>
      <c r="G867" s="14">
        <v>1104</v>
      </c>
      <c r="H867" s="15">
        <v>817</v>
      </c>
      <c r="I867" s="2">
        <v>952</v>
      </c>
      <c r="J867" s="2">
        <v>779</v>
      </c>
      <c r="K867" s="2">
        <v>908</v>
      </c>
      <c r="L867" s="2">
        <v>842</v>
      </c>
      <c r="M867" s="2">
        <v>687</v>
      </c>
      <c r="N867" s="2">
        <v>613</v>
      </c>
      <c r="O867" s="2">
        <v>756</v>
      </c>
      <c r="P867" s="2">
        <v>616</v>
      </c>
      <c r="Q867" s="2">
        <v>711</v>
      </c>
      <c r="R867" s="2">
        <v>630</v>
      </c>
      <c r="S867" s="2">
        <v>616</v>
      </c>
      <c r="T867" s="2">
        <v>645</v>
      </c>
      <c r="U867" s="2">
        <v>669</v>
      </c>
      <c r="V867" s="2">
        <v>44</v>
      </c>
      <c r="W867" s="17">
        <v>14</v>
      </c>
    </row>
    <row r="868">
      <c r="E868" s="13"/>
      <c r="F868" s="12"/>
      <c r="G868" s="10">
        <v>100</v>
      </c>
      <c r="H868" s="16">
        <v>74.003623188405996</v>
      </c>
      <c r="I868" s="1">
        <v>86.231884057971001</v>
      </c>
      <c r="J868" s="1">
        <v>70.561594202899002</v>
      </c>
      <c r="K868" s="1">
        <v>82.246376811594004</v>
      </c>
      <c r="L868" s="1">
        <v>76.268115942028999</v>
      </c>
      <c r="M868" s="1">
        <v>62.228260869564998</v>
      </c>
      <c r="N868" s="1">
        <v>55.525362318840997</v>
      </c>
      <c r="O868" s="1">
        <v>68.478260869565005</v>
      </c>
      <c r="P868" s="1">
        <v>55.797101449274997</v>
      </c>
      <c r="Q868" s="1">
        <v>64.402173913043001</v>
      </c>
      <c r="R868" s="1">
        <v>57.065217391304003</v>
      </c>
      <c r="S868" s="1">
        <v>55.797101449274997</v>
      </c>
      <c r="T868" s="1">
        <v>58.423913043478002</v>
      </c>
      <c r="U868" s="1">
        <v>60.597826086956999</v>
      </c>
      <c r="V868" s="1">
        <v>3.9855072463769998</v>
      </c>
      <c r="W868" s="11">
        <v>1.268115942029</v>
      </c>
    </row>
    <row r="869">
      <c r="E869" s="9" t="s">
        <v>16</v>
      </c>
      <c r="F869" s="8"/>
      <c r="G869" s="14">
        <v>1030</v>
      </c>
      <c r="H869" s="15">
        <v>324</v>
      </c>
      <c r="I869" s="2">
        <v>620</v>
      </c>
      <c r="J869" s="2">
        <v>355</v>
      </c>
      <c r="K869" s="2">
        <v>505</v>
      </c>
      <c r="L869" s="2">
        <v>503</v>
      </c>
      <c r="M869" s="2">
        <v>285</v>
      </c>
      <c r="N869" s="2">
        <v>237</v>
      </c>
      <c r="O869" s="2">
        <v>395</v>
      </c>
      <c r="P869" s="2">
        <v>331</v>
      </c>
      <c r="Q869" s="2">
        <v>292</v>
      </c>
      <c r="R869" s="2">
        <v>289</v>
      </c>
      <c r="S869" s="2">
        <v>381</v>
      </c>
      <c r="T869" s="2">
        <v>263</v>
      </c>
      <c r="U869" s="2">
        <v>190</v>
      </c>
      <c r="V869" s="2">
        <v>96</v>
      </c>
      <c r="W869" s="17">
        <v>90</v>
      </c>
    </row>
    <row r="870">
      <c r="E870" s="13"/>
      <c r="F870" s="12"/>
      <c r="G870" s="10">
        <v>100</v>
      </c>
      <c r="H870" s="16">
        <v>31.456310679611999</v>
      </c>
      <c r="I870" s="1">
        <v>60.194174757281999</v>
      </c>
      <c r="J870" s="1">
        <v>34.466019417475998</v>
      </c>
      <c r="K870" s="1">
        <v>49.029126213592001</v>
      </c>
      <c r="L870" s="1">
        <v>48.834951456311003</v>
      </c>
      <c r="M870" s="1">
        <v>27.669902912621001</v>
      </c>
      <c r="N870" s="1">
        <v>23.009708737863999</v>
      </c>
      <c r="O870" s="1">
        <v>38.349514563107</v>
      </c>
      <c r="P870" s="1">
        <v>32.135922330097003</v>
      </c>
      <c r="Q870" s="1">
        <v>28.349514563107</v>
      </c>
      <c r="R870" s="1">
        <v>28.058252427184001</v>
      </c>
      <c r="S870" s="1">
        <v>36.990291262135997</v>
      </c>
      <c r="T870" s="1">
        <v>25.533980582523998</v>
      </c>
      <c r="U870" s="1">
        <v>18.446601941748</v>
      </c>
      <c r="V870" s="1">
        <v>9.3203883495149995</v>
      </c>
      <c r="W870" s="11">
        <v>8.7378640776700003</v>
      </c>
    </row>
    <row r="871">
      <c r="E871" s="9" t="s">
        <v>17</v>
      </c>
      <c r="F871" s="8"/>
      <c r="G871" s="14">
        <v>1093</v>
      </c>
      <c r="H871" s="15">
        <v>596</v>
      </c>
      <c r="I871" s="2">
        <v>800</v>
      </c>
      <c r="J871" s="2">
        <v>449</v>
      </c>
      <c r="K871" s="2">
        <v>867</v>
      </c>
      <c r="L871" s="2">
        <v>818</v>
      </c>
      <c r="M871" s="2">
        <v>595</v>
      </c>
      <c r="N871" s="2">
        <v>330</v>
      </c>
      <c r="O871" s="2">
        <v>744</v>
      </c>
      <c r="P871" s="2">
        <v>519</v>
      </c>
      <c r="Q871" s="2">
        <v>576</v>
      </c>
      <c r="R871" s="2">
        <v>372</v>
      </c>
      <c r="S871" s="2">
        <v>520</v>
      </c>
      <c r="T871" s="2">
        <v>445</v>
      </c>
      <c r="U871" s="2">
        <v>294</v>
      </c>
      <c r="V871" s="2">
        <v>62</v>
      </c>
      <c r="W871" s="17">
        <v>17</v>
      </c>
    </row>
    <row r="872">
      <c r="E872" s="18"/>
      <c r="F872" s="32"/>
      <c r="G872" s="39">
        <v>100</v>
      </c>
      <c r="H872" s="41">
        <v>54.528819762123</v>
      </c>
      <c r="I872" s="7">
        <v>73.193046660567006</v>
      </c>
      <c r="J872" s="7">
        <v>41.079597438242999</v>
      </c>
      <c r="K872" s="7">
        <v>79.322964318390007</v>
      </c>
      <c r="L872" s="7">
        <v>74.839890210429999</v>
      </c>
      <c r="M872" s="7">
        <v>54.437328453797001</v>
      </c>
      <c r="N872" s="7">
        <v>30.192131747484002</v>
      </c>
      <c r="O872" s="7">
        <v>68.069533394328005</v>
      </c>
      <c r="P872" s="7">
        <v>47.483989021043001</v>
      </c>
      <c r="Q872" s="7">
        <v>52.698993595608002</v>
      </c>
      <c r="R872" s="7">
        <v>34.034766697164002</v>
      </c>
      <c r="S872" s="7">
        <v>47.575480329369</v>
      </c>
      <c r="T872" s="7">
        <v>40.713632204941</v>
      </c>
      <c r="U872" s="7">
        <v>26.898444647758001</v>
      </c>
      <c r="V872" s="7">
        <v>5.6724611161940004</v>
      </c>
      <c r="W872" s="44">
        <v>1.555352241537</v>
      </c>
    </row>
    <row r="874">
      <c r="B874" s="31" t="str">
        <f ca="1" xml:space="preserve"> HYPERLINK("#'目次'!B58", "[52]")</f>
        <v>[52]</v>
      </c>
      <c r="C874" s="19" t="s">
        <v>605</v>
      </c>
    </row>
    <row r="877">
      <c r="C877" s="19" t="s">
        <v>12</v>
      </c>
    </row>
    <row r="878">
      <c r="E878" s="27"/>
      <c r="F878" s="25"/>
      <c r="G878" s="34" t="s">
        <v>13</v>
      </c>
      <c r="H878" s="21" t="s">
        <v>606</v>
      </c>
      <c r="I878" s="4" t="s">
        <v>607</v>
      </c>
      <c r="J878" s="4" t="s">
        <v>608</v>
      </c>
      <c r="K878" s="4" t="s">
        <v>27</v>
      </c>
      <c r="L878" s="33" t="s">
        <v>28</v>
      </c>
    </row>
    <row r="879">
      <c r="E879" s="24"/>
      <c r="F879" s="30"/>
      <c r="G879" s="26"/>
      <c r="H879" s="35"/>
      <c r="I879" s="5"/>
      <c r="J879" s="5"/>
      <c r="K879" s="5"/>
      <c r="L879" s="20"/>
    </row>
    <row r="880">
      <c r="E880" s="22" t="s">
        <v>13</v>
      </c>
      <c r="F880" s="23"/>
      <c r="G880" s="28">
        <v>4751</v>
      </c>
      <c r="H880" s="3">
        <v>2331</v>
      </c>
      <c r="I880" s="3">
        <v>107</v>
      </c>
      <c r="J880" s="3">
        <v>2074</v>
      </c>
      <c r="K880" s="3">
        <v>191</v>
      </c>
      <c r="L880" s="36">
        <v>48</v>
      </c>
    </row>
    <row r="881">
      <c r="E881" s="18"/>
      <c r="F881" s="29"/>
      <c r="G881" s="10">
        <v>100</v>
      </c>
      <c r="H881" s="1">
        <v>49.063355083140003</v>
      </c>
      <c r="I881" s="1">
        <v>2.2521574405389999</v>
      </c>
      <c r="J881" s="1">
        <v>43.653967585770999</v>
      </c>
      <c r="K881" s="1">
        <v>4.0202062723639997</v>
      </c>
      <c r="L881" s="11">
        <v>1.010313618186</v>
      </c>
    </row>
    <row r="882">
      <c r="E882" s="9" t="s">
        <v>14</v>
      </c>
      <c r="F882" s="8"/>
      <c r="G882" s="38">
        <v>1524</v>
      </c>
      <c r="H882" s="37">
        <v>695</v>
      </c>
      <c r="I882" s="6">
        <v>16</v>
      </c>
      <c r="J882" s="6">
        <v>687</v>
      </c>
      <c r="K882" s="6">
        <v>89</v>
      </c>
      <c r="L882" s="40">
        <v>37</v>
      </c>
    </row>
    <row r="883">
      <c r="E883" s="13"/>
      <c r="F883" s="12"/>
      <c r="G883" s="10">
        <v>100</v>
      </c>
      <c r="H883" s="16">
        <v>45.603674540682</v>
      </c>
      <c r="I883" s="1">
        <v>1.0498687664040001</v>
      </c>
      <c r="J883" s="1">
        <v>45.078740157479999</v>
      </c>
      <c r="K883" s="1">
        <v>5.8398950131229999</v>
      </c>
      <c r="L883" s="11">
        <v>2.4278215223099999</v>
      </c>
    </row>
    <row r="884">
      <c r="E884" s="9" t="s">
        <v>15</v>
      </c>
      <c r="F884" s="8"/>
      <c r="G884" s="14">
        <v>1104</v>
      </c>
      <c r="H884" s="15">
        <v>701</v>
      </c>
      <c r="I884" s="2">
        <v>29</v>
      </c>
      <c r="J884" s="2">
        <v>351</v>
      </c>
      <c r="K884" s="2">
        <v>17</v>
      </c>
      <c r="L884" s="17">
        <v>6</v>
      </c>
    </row>
    <row r="885">
      <c r="E885" s="13"/>
      <c r="F885" s="12"/>
      <c r="G885" s="10">
        <v>100</v>
      </c>
      <c r="H885" s="16">
        <v>63.496376811593997</v>
      </c>
      <c r="I885" s="1">
        <v>2.6268115942030001</v>
      </c>
      <c r="J885" s="1">
        <v>31.79347826087</v>
      </c>
      <c r="K885" s="1">
        <v>1.5398550724640001</v>
      </c>
      <c r="L885" s="11">
        <v>0.54347826086999995</v>
      </c>
    </row>
    <row r="886">
      <c r="E886" s="9" t="s">
        <v>16</v>
      </c>
      <c r="F886" s="8"/>
      <c r="G886" s="14">
        <v>1030</v>
      </c>
      <c r="H886" s="15">
        <v>549</v>
      </c>
      <c r="I886" s="2">
        <v>57</v>
      </c>
      <c r="J886" s="2">
        <v>369</v>
      </c>
      <c r="K886" s="2">
        <v>53</v>
      </c>
      <c r="L886" s="17">
        <v>2</v>
      </c>
    </row>
    <row r="887">
      <c r="E887" s="13"/>
      <c r="F887" s="12"/>
      <c r="G887" s="10">
        <v>100</v>
      </c>
      <c r="H887" s="16">
        <v>53.300970873786</v>
      </c>
      <c r="I887" s="1">
        <v>5.5339805825240003</v>
      </c>
      <c r="J887" s="1">
        <v>35.825242718447001</v>
      </c>
      <c r="K887" s="1">
        <v>5.1456310679610002</v>
      </c>
      <c r="L887" s="11">
        <v>0.19417475728200001</v>
      </c>
    </row>
    <row r="888">
      <c r="E888" s="9" t="s">
        <v>17</v>
      </c>
      <c r="F888" s="8"/>
      <c r="G888" s="14">
        <v>1093</v>
      </c>
      <c r="H888" s="15">
        <v>386</v>
      </c>
      <c r="I888" s="2">
        <v>5</v>
      </c>
      <c r="J888" s="2">
        <v>667</v>
      </c>
      <c r="K888" s="2">
        <v>32</v>
      </c>
      <c r="L888" s="17">
        <v>3</v>
      </c>
    </row>
    <row r="889">
      <c r="E889" s="18"/>
      <c r="F889" s="32"/>
      <c r="G889" s="39">
        <v>100</v>
      </c>
      <c r="H889" s="41">
        <v>35.315645013724001</v>
      </c>
      <c r="I889" s="7">
        <v>0.45745654162900001</v>
      </c>
      <c r="J889" s="7">
        <v>61.024702653247999</v>
      </c>
      <c r="K889" s="7">
        <v>2.927721866423</v>
      </c>
      <c r="L889" s="44">
        <v>0.27447392497700002</v>
      </c>
    </row>
    <row r="891">
      <c r="B891" s="31" t="str">
        <f ca="1" xml:space="preserve"> HYPERLINK("#'目次'!B59", "[53]")</f>
        <v>[53]</v>
      </c>
      <c r="C891" s="19" t="s">
        <v>611</v>
      </c>
    </row>
    <row r="894">
      <c r="C894" s="19" t="s">
        <v>12</v>
      </c>
    </row>
    <row r="895">
      <c r="E895" s="27"/>
      <c r="F895" s="25"/>
      <c r="G895" s="34" t="s">
        <v>13</v>
      </c>
      <c r="H895" s="21" t="s">
        <v>612</v>
      </c>
      <c r="I895" s="4" t="s">
        <v>613</v>
      </c>
      <c r="J895" s="4" t="s">
        <v>614</v>
      </c>
      <c r="K895" s="4" t="s">
        <v>615</v>
      </c>
      <c r="L895" s="4" t="s">
        <v>616</v>
      </c>
      <c r="M895" s="4" t="s">
        <v>617</v>
      </c>
      <c r="N895" s="4" t="s">
        <v>618</v>
      </c>
      <c r="O895" s="4" t="s">
        <v>619</v>
      </c>
      <c r="P895" s="4" t="s">
        <v>620</v>
      </c>
      <c r="Q895" s="4" t="s">
        <v>27</v>
      </c>
      <c r="R895" s="4" t="s">
        <v>171</v>
      </c>
      <c r="S895" s="4" t="s">
        <v>28</v>
      </c>
      <c r="T895" s="33" t="s">
        <v>621</v>
      </c>
    </row>
    <row r="896">
      <c r="E896" s="24"/>
      <c r="F896" s="30"/>
      <c r="G896" s="26"/>
      <c r="H896" s="35"/>
      <c r="I896" s="5"/>
      <c r="J896" s="5"/>
      <c r="K896" s="5"/>
      <c r="L896" s="5"/>
      <c r="M896" s="5"/>
      <c r="N896" s="5"/>
      <c r="O896" s="5"/>
      <c r="P896" s="5"/>
      <c r="Q896" s="5"/>
      <c r="R896" s="5"/>
      <c r="S896" s="5"/>
      <c r="T896" s="20"/>
    </row>
    <row r="897">
      <c r="E897" s="22" t="s">
        <v>13</v>
      </c>
      <c r="F897" s="23"/>
      <c r="G897" s="28">
        <v>4751</v>
      </c>
      <c r="H897" s="3">
        <v>2576</v>
      </c>
      <c r="I897" s="3">
        <v>1922</v>
      </c>
      <c r="J897" s="3">
        <v>1439</v>
      </c>
      <c r="K897" s="3">
        <v>1335</v>
      </c>
      <c r="L897" s="3">
        <v>1126</v>
      </c>
      <c r="M897" s="3">
        <v>1662</v>
      </c>
      <c r="N897" s="3">
        <v>1646</v>
      </c>
      <c r="O897" s="3">
        <v>1296</v>
      </c>
      <c r="P897" s="3">
        <v>3146</v>
      </c>
      <c r="Q897" s="3">
        <v>365</v>
      </c>
      <c r="R897" s="3">
        <v>429</v>
      </c>
      <c r="S897" s="3">
        <v>48</v>
      </c>
      <c r="T897" s="36">
        <v>4274</v>
      </c>
    </row>
    <row r="898">
      <c r="E898" s="18"/>
      <c r="F898" s="29"/>
      <c r="G898" s="10">
        <v>100</v>
      </c>
      <c r="H898" s="1">
        <v>54.220164175962999</v>
      </c>
      <c r="I898" s="1">
        <v>40.454641128184001</v>
      </c>
      <c r="J898" s="1">
        <v>30.28836034519</v>
      </c>
      <c r="K898" s="1">
        <v>28.099347505788</v>
      </c>
      <c r="L898" s="1">
        <v>23.700273626605</v>
      </c>
      <c r="M898" s="1">
        <v>34.982109029678</v>
      </c>
      <c r="N898" s="1">
        <v>34.645337823616003</v>
      </c>
      <c r="O898" s="1">
        <v>27.278467691012001</v>
      </c>
      <c r="P898" s="1">
        <v>66.217638391917006</v>
      </c>
      <c r="Q898" s="1">
        <v>7.6825931382870003</v>
      </c>
      <c r="R898" s="1">
        <v>9.0296779625340005</v>
      </c>
      <c r="S898" s="1">
        <v>1.010313618186</v>
      </c>
      <c r="T898" s="11">
        <v>89.960008419280001</v>
      </c>
    </row>
    <row r="899">
      <c r="E899" s="9" t="s">
        <v>14</v>
      </c>
      <c r="F899" s="8"/>
      <c r="G899" s="38">
        <v>1524</v>
      </c>
      <c r="H899" s="37">
        <v>345</v>
      </c>
      <c r="I899" s="6">
        <v>348</v>
      </c>
      <c r="J899" s="6">
        <v>187</v>
      </c>
      <c r="K899" s="6">
        <v>366</v>
      </c>
      <c r="L899" s="6">
        <v>142</v>
      </c>
      <c r="M899" s="6">
        <v>240</v>
      </c>
      <c r="N899" s="6">
        <v>229</v>
      </c>
      <c r="O899" s="6">
        <v>176</v>
      </c>
      <c r="P899" s="6">
        <v>717</v>
      </c>
      <c r="Q899" s="6">
        <v>123</v>
      </c>
      <c r="R899" s="6">
        <v>258</v>
      </c>
      <c r="S899" s="6">
        <v>42</v>
      </c>
      <c r="T899" s="40">
        <v>1224</v>
      </c>
    </row>
    <row r="900">
      <c r="E900" s="13"/>
      <c r="F900" s="12"/>
      <c r="G900" s="10">
        <v>100</v>
      </c>
      <c r="H900" s="16">
        <v>22.637795275590999</v>
      </c>
      <c r="I900" s="1">
        <v>22.834645669291</v>
      </c>
      <c r="J900" s="1">
        <v>12.270341207349</v>
      </c>
      <c r="K900" s="1">
        <v>24.015748031495999</v>
      </c>
      <c r="L900" s="1">
        <v>9.3175853018369992</v>
      </c>
      <c r="M900" s="1">
        <v>15.748031496063</v>
      </c>
      <c r="N900" s="1">
        <v>15.02624671916</v>
      </c>
      <c r="O900" s="1">
        <v>11.548556430446</v>
      </c>
      <c r="P900" s="1">
        <v>47.047244094488001</v>
      </c>
      <c r="Q900" s="1">
        <v>8.0708661417319991</v>
      </c>
      <c r="R900" s="1">
        <v>16.929133858267999</v>
      </c>
      <c r="S900" s="1">
        <v>2.7559055118110001</v>
      </c>
      <c r="T900" s="11">
        <v>80.314960629921003</v>
      </c>
    </row>
    <row r="901">
      <c r="E901" s="9" t="s">
        <v>15</v>
      </c>
      <c r="F901" s="8"/>
      <c r="G901" s="14">
        <v>1104</v>
      </c>
      <c r="H901" s="15">
        <v>911</v>
      </c>
      <c r="I901" s="2">
        <v>712</v>
      </c>
      <c r="J901" s="2">
        <v>599</v>
      </c>
      <c r="K901" s="2">
        <v>389</v>
      </c>
      <c r="L901" s="2">
        <v>543</v>
      </c>
      <c r="M901" s="2">
        <v>569</v>
      </c>
      <c r="N901" s="2">
        <v>645</v>
      </c>
      <c r="O901" s="2">
        <v>474</v>
      </c>
      <c r="P901" s="2">
        <v>826</v>
      </c>
      <c r="Q901" s="2">
        <v>53</v>
      </c>
      <c r="R901" s="2">
        <v>54</v>
      </c>
      <c r="S901" s="2">
        <v>3</v>
      </c>
      <c r="T901" s="17">
        <v>1047</v>
      </c>
    </row>
    <row r="902">
      <c r="E902" s="13"/>
      <c r="F902" s="12"/>
      <c r="G902" s="10">
        <v>100</v>
      </c>
      <c r="H902" s="16">
        <v>82.518115942028999</v>
      </c>
      <c r="I902" s="1">
        <v>64.492753623187994</v>
      </c>
      <c r="J902" s="1">
        <v>54.257246376811999</v>
      </c>
      <c r="K902" s="1">
        <v>35.235507246376997</v>
      </c>
      <c r="L902" s="1">
        <v>49.184782608695997</v>
      </c>
      <c r="M902" s="1">
        <v>51.539855072464</v>
      </c>
      <c r="N902" s="1">
        <v>58.423913043478002</v>
      </c>
      <c r="O902" s="1">
        <v>42.934782608695997</v>
      </c>
      <c r="P902" s="1">
        <v>74.818840579709999</v>
      </c>
      <c r="Q902" s="1">
        <v>4.8007246376810002</v>
      </c>
      <c r="R902" s="1">
        <v>4.8913043478259999</v>
      </c>
      <c r="S902" s="1">
        <v>0.27173913043499998</v>
      </c>
      <c r="T902" s="11">
        <v>94.836956521738998</v>
      </c>
    </row>
    <row r="903">
      <c r="E903" s="9" t="s">
        <v>16</v>
      </c>
      <c r="F903" s="8"/>
      <c r="G903" s="14">
        <v>1030</v>
      </c>
      <c r="H903" s="15">
        <v>589</v>
      </c>
      <c r="I903" s="2">
        <v>231</v>
      </c>
      <c r="J903" s="2">
        <v>258</v>
      </c>
      <c r="K903" s="2">
        <v>192</v>
      </c>
      <c r="L903" s="2">
        <v>263</v>
      </c>
      <c r="M903" s="2">
        <v>254</v>
      </c>
      <c r="N903" s="2">
        <v>158</v>
      </c>
      <c r="O903" s="2">
        <v>250</v>
      </c>
      <c r="P903" s="2">
        <v>783</v>
      </c>
      <c r="Q903" s="2">
        <v>103</v>
      </c>
      <c r="R903" s="2">
        <v>88</v>
      </c>
      <c r="S903" s="2">
        <v>0</v>
      </c>
      <c r="T903" s="17">
        <v>942</v>
      </c>
    </row>
    <row r="904">
      <c r="E904" s="13"/>
      <c r="F904" s="12"/>
      <c r="G904" s="10">
        <v>100</v>
      </c>
      <c r="H904" s="16">
        <v>57.184466019417002</v>
      </c>
      <c r="I904" s="1">
        <v>22.427184466019</v>
      </c>
      <c r="J904" s="1">
        <v>25.048543689319999</v>
      </c>
      <c r="K904" s="1">
        <v>18.640776699029001</v>
      </c>
      <c r="L904" s="1">
        <v>25.533980582523998</v>
      </c>
      <c r="M904" s="1">
        <v>24.660194174756999</v>
      </c>
      <c r="N904" s="1">
        <v>15.339805825242999</v>
      </c>
      <c r="O904" s="1">
        <v>24.271844660193999</v>
      </c>
      <c r="P904" s="1">
        <v>76.019417475728005</v>
      </c>
      <c r="Q904" s="1">
        <v>10</v>
      </c>
      <c r="R904" s="1">
        <v>8.5436893203879993</v>
      </c>
      <c r="S904" s="42" t="s">
        <v>18</v>
      </c>
      <c r="T904" s="11">
        <v>91.456310679612002</v>
      </c>
    </row>
    <row r="905">
      <c r="E905" s="9" t="s">
        <v>17</v>
      </c>
      <c r="F905" s="8"/>
      <c r="G905" s="14">
        <v>1093</v>
      </c>
      <c r="H905" s="15">
        <v>731</v>
      </c>
      <c r="I905" s="2">
        <v>631</v>
      </c>
      <c r="J905" s="2">
        <v>395</v>
      </c>
      <c r="K905" s="2">
        <v>388</v>
      </c>
      <c r="L905" s="2">
        <v>178</v>
      </c>
      <c r="M905" s="2">
        <v>599</v>
      </c>
      <c r="N905" s="2">
        <v>614</v>
      </c>
      <c r="O905" s="2">
        <v>396</v>
      </c>
      <c r="P905" s="2">
        <v>820</v>
      </c>
      <c r="Q905" s="2">
        <v>86</v>
      </c>
      <c r="R905" s="2">
        <v>29</v>
      </c>
      <c r="S905" s="2">
        <v>3</v>
      </c>
      <c r="T905" s="17">
        <v>1061</v>
      </c>
    </row>
    <row r="906">
      <c r="E906" s="18"/>
      <c r="F906" s="32"/>
      <c r="G906" s="39">
        <v>100</v>
      </c>
      <c r="H906" s="41">
        <v>66.880146386093003</v>
      </c>
      <c r="I906" s="7">
        <v>57.731015553521999</v>
      </c>
      <c r="J906" s="7">
        <v>36.139066788655001</v>
      </c>
      <c r="K906" s="7">
        <v>35.498627630374997</v>
      </c>
      <c r="L906" s="7">
        <v>16.285452881975999</v>
      </c>
      <c r="M906" s="7">
        <v>54.803293687100002</v>
      </c>
      <c r="N906" s="7">
        <v>56.175663311984998</v>
      </c>
      <c r="O906" s="7">
        <v>36.230558096980999</v>
      </c>
      <c r="P906" s="7">
        <v>75.022872827081002</v>
      </c>
      <c r="Q906" s="7">
        <v>7.8682525160110002</v>
      </c>
      <c r="R906" s="7">
        <v>2.6532479414460002</v>
      </c>
      <c r="S906" s="7">
        <v>0.27447392497700002</v>
      </c>
      <c r="T906" s="44">
        <v>97.072278133577001</v>
      </c>
    </row>
    <row r="908">
      <c r="B908" s="31" t="str">
        <f ca="1" xml:space="preserve"> HYPERLINK("#'目次'!B60", "[54]")</f>
        <v>[54]</v>
      </c>
      <c r="C908" s="19" t="s">
        <v>624</v>
      </c>
    </row>
    <row r="911">
      <c r="C911" s="19" t="s">
        <v>12</v>
      </c>
    </row>
    <row r="912">
      <c r="E912" s="27"/>
      <c r="F912" s="25"/>
      <c r="G912" s="34" t="s">
        <v>13</v>
      </c>
      <c r="H912" s="21" t="s">
        <v>625</v>
      </c>
      <c r="I912" s="4" t="s">
        <v>626</v>
      </c>
      <c r="J912" s="4" t="s">
        <v>627</v>
      </c>
      <c r="K912" s="4" t="s">
        <v>628</v>
      </c>
      <c r="L912" s="4" t="s">
        <v>629</v>
      </c>
      <c r="M912" s="4" t="s">
        <v>630</v>
      </c>
      <c r="N912" s="4" t="s">
        <v>631</v>
      </c>
      <c r="O912" s="4" t="s">
        <v>632</v>
      </c>
      <c r="P912" s="4" t="s">
        <v>27</v>
      </c>
      <c r="Q912" s="4" t="s">
        <v>633</v>
      </c>
      <c r="R912" s="4" t="s">
        <v>28</v>
      </c>
      <c r="S912" s="33" t="s">
        <v>634</v>
      </c>
    </row>
    <row r="913">
      <c r="E913" s="24"/>
      <c r="F913" s="30"/>
      <c r="G913" s="26"/>
      <c r="H913" s="35"/>
      <c r="I913" s="5"/>
      <c r="J913" s="5"/>
      <c r="K913" s="5"/>
      <c r="L913" s="5"/>
      <c r="M913" s="5"/>
      <c r="N913" s="5"/>
      <c r="O913" s="5"/>
      <c r="P913" s="5"/>
      <c r="Q913" s="5"/>
      <c r="R913" s="5"/>
      <c r="S913" s="20"/>
    </row>
    <row r="914">
      <c r="E914" s="22" t="s">
        <v>13</v>
      </c>
      <c r="F914" s="23"/>
      <c r="G914" s="28">
        <v>4751</v>
      </c>
      <c r="H914" s="3">
        <v>559</v>
      </c>
      <c r="I914" s="3">
        <v>1223</v>
      </c>
      <c r="J914" s="3">
        <v>98</v>
      </c>
      <c r="K914" s="3">
        <v>1418</v>
      </c>
      <c r="L914" s="3">
        <v>995</v>
      </c>
      <c r="M914" s="3">
        <v>670</v>
      </c>
      <c r="N914" s="3">
        <v>1518</v>
      </c>
      <c r="O914" s="3">
        <v>972</v>
      </c>
      <c r="P914" s="3">
        <v>166</v>
      </c>
      <c r="Q914" s="3">
        <v>1391</v>
      </c>
      <c r="R914" s="3">
        <v>76</v>
      </c>
      <c r="S914" s="36">
        <v>3284</v>
      </c>
    </row>
    <row r="915">
      <c r="E915" s="18"/>
      <c r="F915" s="29"/>
      <c r="G915" s="10">
        <v>100</v>
      </c>
      <c r="H915" s="1">
        <v>11.765944011786999</v>
      </c>
      <c r="I915" s="1">
        <v>25.741949063355001</v>
      </c>
      <c r="J915" s="1">
        <v>2.0627236371289999</v>
      </c>
      <c r="K915" s="1">
        <v>29.846348137233999</v>
      </c>
      <c r="L915" s="1">
        <v>20.942959376973</v>
      </c>
      <c r="M915" s="1">
        <v>14.102294253841</v>
      </c>
      <c r="N915" s="1">
        <v>31.951168175121001</v>
      </c>
      <c r="O915" s="1">
        <v>20.458850768259001</v>
      </c>
      <c r="P915" s="1">
        <v>3.4940012628920001</v>
      </c>
      <c r="Q915" s="1">
        <v>29.278046727005002</v>
      </c>
      <c r="R915" s="1">
        <v>1.599663228794</v>
      </c>
      <c r="S915" s="11">
        <v>69.122290044200994</v>
      </c>
    </row>
    <row r="916">
      <c r="E916" s="9" t="s">
        <v>14</v>
      </c>
      <c r="F916" s="8"/>
      <c r="G916" s="38">
        <v>1524</v>
      </c>
      <c r="H916" s="37">
        <v>122</v>
      </c>
      <c r="I916" s="6">
        <v>478</v>
      </c>
      <c r="J916" s="6">
        <v>19</v>
      </c>
      <c r="K916" s="6">
        <v>513</v>
      </c>
      <c r="L916" s="6">
        <v>399</v>
      </c>
      <c r="M916" s="6">
        <v>200</v>
      </c>
      <c r="N916" s="6">
        <v>501</v>
      </c>
      <c r="O916" s="6">
        <v>334</v>
      </c>
      <c r="P916" s="6">
        <v>36</v>
      </c>
      <c r="Q916" s="6">
        <v>370</v>
      </c>
      <c r="R916" s="6">
        <v>42</v>
      </c>
      <c r="S916" s="40">
        <v>1112</v>
      </c>
    </row>
    <row r="917">
      <c r="E917" s="13"/>
      <c r="F917" s="12"/>
      <c r="G917" s="10">
        <v>100</v>
      </c>
      <c r="H917" s="16">
        <v>8.0052493438320003</v>
      </c>
      <c r="I917" s="1">
        <v>31.364829396325</v>
      </c>
      <c r="J917" s="1">
        <v>1.2467191601050001</v>
      </c>
      <c r="K917" s="1">
        <v>33.661417322835</v>
      </c>
      <c r="L917" s="1">
        <v>26.181102362204999</v>
      </c>
      <c r="M917" s="1">
        <v>13.123359580052</v>
      </c>
      <c r="N917" s="1">
        <v>32.874015748030999</v>
      </c>
      <c r="O917" s="1">
        <v>21.916010498687999</v>
      </c>
      <c r="P917" s="1">
        <v>2.3622047244090001</v>
      </c>
      <c r="Q917" s="1">
        <v>24.278215223097</v>
      </c>
      <c r="R917" s="1">
        <v>2.7559055118110001</v>
      </c>
      <c r="S917" s="11">
        <v>72.965879265091999</v>
      </c>
    </row>
    <row r="918">
      <c r="E918" s="9" t="s">
        <v>15</v>
      </c>
      <c r="F918" s="8"/>
      <c r="G918" s="14">
        <v>1104</v>
      </c>
      <c r="H918" s="15">
        <v>236</v>
      </c>
      <c r="I918" s="2">
        <v>162</v>
      </c>
      <c r="J918" s="2">
        <v>34</v>
      </c>
      <c r="K918" s="2">
        <v>431</v>
      </c>
      <c r="L918" s="2">
        <v>282</v>
      </c>
      <c r="M918" s="2">
        <v>223</v>
      </c>
      <c r="N918" s="2">
        <v>354</v>
      </c>
      <c r="O918" s="2">
        <v>220</v>
      </c>
      <c r="P918" s="2">
        <v>36</v>
      </c>
      <c r="Q918" s="2">
        <v>311</v>
      </c>
      <c r="R918" s="2">
        <v>14</v>
      </c>
      <c r="S918" s="17">
        <v>779</v>
      </c>
    </row>
    <row r="919">
      <c r="E919" s="13"/>
      <c r="F919" s="12"/>
      <c r="G919" s="10">
        <v>100</v>
      </c>
      <c r="H919" s="16">
        <v>21.376811594203001</v>
      </c>
      <c r="I919" s="1">
        <v>14.673913043478001</v>
      </c>
      <c r="J919" s="1">
        <v>3.0797101449280002</v>
      </c>
      <c r="K919" s="1">
        <v>39.039855072464</v>
      </c>
      <c r="L919" s="1">
        <v>25.54347826087</v>
      </c>
      <c r="M919" s="1">
        <v>20.199275362319</v>
      </c>
      <c r="N919" s="1">
        <v>32.065217391304003</v>
      </c>
      <c r="O919" s="1">
        <v>19.927536231884002</v>
      </c>
      <c r="P919" s="1">
        <v>3.2608695652169999</v>
      </c>
      <c r="Q919" s="1">
        <v>28.170289855071999</v>
      </c>
      <c r="R919" s="1">
        <v>1.268115942029</v>
      </c>
      <c r="S919" s="11">
        <v>70.561594202899002</v>
      </c>
    </row>
    <row r="920">
      <c r="E920" s="9" t="s">
        <v>16</v>
      </c>
      <c r="F920" s="8"/>
      <c r="G920" s="14">
        <v>1030</v>
      </c>
      <c r="H920" s="15">
        <v>87</v>
      </c>
      <c r="I920" s="2">
        <v>299</v>
      </c>
      <c r="J920" s="2">
        <v>27</v>
      </c>
      <c r="K920" s="2">
        <v>241</v>
      </c>
      <c r="L920" s="2">
        <v>176</v>
      </c>
      <c r="M920" s="2">
        <v>61</v>
      </c>
      <c r="N920" s="2">
        <v>295</v>
      </c>
      <c r="O920" s="2">
        <v>93</v>
      </c>
      <c r="P920" s="2">
        <v>20</v>
      </c>
      <c r="Q920" s="2">
        <v>418</v>
      </c>
      <c r="R920" s="2">
        <v>0</v>
      </c>
      <c r="S920" s="17">
        <v>612</v>
      </c>
    </row>
    <row r="921">
      <c r="E921" s="13"/>
      <c r="F921" s="12"/>
      <c r="G921" s="10">
        <v>100</v>
      </c>
      <c r="H921" s="16">
        <v>8.4466019417479998</v>
      </c>
      <c r="I921" s="1">
        <v>29.029126213592001</v>
      </c>
      <c r="J921" s="1">
        <v>2.6213592233009999</v>
      </c>
      <c r="K921" s="1">
        <v>23.398058252426999</v>
      </c>
      <c r="L921" s="1">
        <v>17.087378640777001</v>
      </c>
      <c r="M921" s="1">
        <v>5.9223300970870003</v>
      </c>
      <c r="N921" s="1">
        <v>28.640776699029001</v>
      </c>
      <c r="O921" s="1">
        <v>9.0291262135920007</v>
      </c>
      <c r="P921" s="1">
        <v>1.9417475728160001</v>
      </c>
      <c r="Q921" s="1">
        <v>40.582524271845003</v>
      </c>
      <c r="R921" s="42" t="s">
        <v>18</v>
      </c>
      <c r="S921" s="11">
        <v>59.417475728154997</v>
      </c>
    </row>
    <row r="922">
      <c r="E922" s="9" t="s">
        <v>17</v>
      </c>
      <c r="F922" s="8"/>
      <c r="G922" s="14">
        <v>1093</v>
      </c>
      <c r="H922" s="15">
        <v>114</v>
      </c>
      <c r="I922" s="2">
        <v>284</v>
      </c>
      <c r="J922" s="2">
        <v>18</v>
      </c>
      <c r="K922" s="2">
        <v>233</v>
      </c>
      <c r="L922" s="2">
        <v>138</v>
      </c>
      <c r="M922" s="2">
        <v>186</v>
      </c>
      <c r="N922" s="2">
        <v>368</v>
      </c>
      <c r="O922" s="2">
        <v>325</v>
      </c>
      <c r="P922" s="2">
        <v>74</v>
      </c>
      <c r="Q922" s="2">
        <v>292</v>
      </c>
      <c r="R922" s="2">
        <v>20</v>
      </c>
      <c r="S922" s="17">
        <v>781</v>
      </c>
    </row>
    <row r="923">
      <c r="E923" s="18"/>
      <c r="F923" s="32"/>
      <c r="G923" s="39">
        <v>100</v>
      </c>
      <c r="H923" s="41">
        <v>10.430009149130999</v>
      </c>
      <c r="I923" s="7">
        <v>25.983531564501</v>
      </c>
      <c r="J923" s="7">
        <v>1.6468435498630001</v>
      </c>
      <c r="K923" s="7">
        <v>21.31747483989</v>
      </c>
      <c r="L923" s="7">
        <v>12.625800548948</v>
      </c>
      <c r="M923" s="7">
        <v>17.017383348582001</v>
      </c>
      <c r="N923" s="7">
        <v>33.668801463861001</v>
      </c>
      <c r="O923" s="7">
        <v>29.734675205855002</v>
      </c>
      <c r="P923" s="7">
        <v>6.7703568161019998</v>
      </c>
      <c r="Q923" s="7">
        <v>26.715462031106998</v>
      </c>
      <c r="R923" s="7">
        <v>1.8298261665140001</v>
      </c>
      <c r="S923" s="44">
        <v>71.454711802378995</v>
      </c>
    </row>
    <row r="925">
      <c r="B925" s="31" t="str">
        <f ca="1" xml:space="preserve"> HYPERLINK("#'目次'!B61", "[55]")</f>
        <v>[55]</v>
      </c>
      <c r="C925" s="19" t="s">
        <v>637</v>
      </c>
    </row>
    <row r="926">
      <c r="C926" s="76" t="s">
        <v>638</v>
      </c>
    </row>
    <row r="928">
      <c r="C928" s="19" t="s">
        <v>12</v>
      </c>
    </row>
    <row r="929">
      <c r="E929" s="27"/>
      <c r="F929" s="25"/>
      <c r="G929" s="34" t="s">
        <v>13</v>
      </c>
      <c r="H929" s="21" t="s">
        <v>639</v>
      </c>
      <c r="I929" s="4" t="s">
        <v>640</v>
      </c>
      <c r="J929" s="4" t="s">
        <v>641</v>
      </c>
      <c r="K929" s="4" t="s">
        <v>642</v>
      </c>
      <c r="L929" s="4" t="s">
        <v>643</v>
      </c>
      <c r="M929" s="33" t="s">
        <v>644</v>
      </c>
    </row>
    <row r="930">
      <c r="E930" s="24"/>
      <c r="F930" s="30"/>
      <c r="G930" s="26"/>
      <c r="H930" s="35"/>
      <c r="I930" s="5"/>
      <c r="J930" s="5"/>
      <c r="K930" s="5"/>
      <c r="L930" s="5"/>
      <c r="M930" s="20"/>
    </row>
    <row r="931">
      <c r="E931" s="22" t="s">
        <v>13</v>
      </c>
      <c r="F931" s="23"/>
      <c r="G931" s="28">
        <v>1524</v>
      </c>
      <c r="H931" s="3">
        <v>197</v>
      </c>
      <c r="I931" s="3">
        <v>460</v>
      </c>
      <c r="J931" s="3">
        <v>286</v>
      </c>
      <c r="K931" s="3">
        <v>249</v>
      </c>
      <c r="L931" s="3">
        <v>145</v>
      </c>
      <c r="M931" s="36">
        <v>187</v>
      </c>
    </row>
    <row r="932">
      <c r="E932" s="18"/>
      <c r="F932" s="29"/>
      <c r="G932" s="10">
        <v>100</v>
      </c>
      <c r="H932" s="1">
        <v>12.926509186352</v>
      </c>
      <c r="I932" s="1">
        <v>30.183727034120999</v>
      </c>
      <c r="J932" s="1">
        <v>18.766404199475001</v>
      </c>
      <c r="K932" s="1">
        <v>16.338582677165</v>
      </c>
      <c r="L932" s="1">
        <v>9.5144356955379994</v>
      </c>
      <c r="M932" s="11">
        <v>12.270341207349</v>
      </c>
    </row>
    <row r="933">
      <c r="E933" s="9" t="s">
        <v>14</v>
      </c>
      <c r="F933" s="8"/>
      <c r="G933" s="38">
        <v>1524</v>
      </c>
      <c r="H933" s="37">
        <v>197</v>
      </c>
      <c r="I933" s="6">
        <v>460</v>
      </c>
      <c r="J933" s="6">
        <v>286</v>
      </c>
      <c r="K933" s="6">
        <v>249</v>
      </c>
      <c r="L933" s="6">
        <v>145</v>
      </c>
      <c r="M933" s="40">
        <v>187</v>
      </c>
    </row>
    <row r="934">
      <c r="E934" s="13"/>
      <c r="F934" s="12"/>
      <c r="G934" s="10">
        <v>100</v>
      </c>
      <c r="H934" s="16">
        <v>12.926509186352</v>
      </c>
      <c r="I934" s="1">
        <v>30.183727034120999</v>
      </c>
      <c r="J934" s="1">
        <v>18.766404199475001</v>
      </c>
      <c r="K934" s="1">
        <v>16.338582677165</v>
      </c>
      <c r="L934" s="1">
        <v>9.5144356955379994</v>
      </c>
      <c r="M934" s="11">
        <v>12.270341207349</v>
      </c>
    </row>
    <row r="935">
      <c r="E935" s="9" t="s">
        <v>15</v>
      </c>
      <c r="F935" s="8"/>
      <c r="G935" s="47">
        <v>0</v>
      </c>
      <c r="H935" s="46">
        <v>0</v>
      </c>
      <c r="I935" s="43">
        <v>0</v>
      </c>
      <c r="J935" s="43">
        <v>0</v>
      </c>
      <c r="K935" s="43">
        <v>0</v>
      </c>
      <c r="L935" s="43">
        <v>0</v>
      </c>
      <c r="M935" s="48">
        <v>0</v>
      </c>
    </row>
    <row r="936">
      <c r="E936" s="13"/>
      <c r="F936" s="12"/>
      <c r="G936" s="51" t="s">
        <v>18</v>
      </c>
      <c r="H936" s="50" t="s">
        <v>18</v>
      </c>
      <c r="I936" s="45" t="s">
        <v>18</v>
      </c>
      <c r="J936" s="45" t="s">
        <v>18</v>
      </c>
      <c r="K936" s="45" t="s">
        <v>18</v>
      </c>
      <c r="L936" s="45" t="s">
        <v>18</v>
      </c>
      <c r="M936" s="49" t="s">
        <v>18</v>
      </c>
    </row>
    <row r="937">
      <c r="E937" s="9" t="s">
        <v>16</v>
      </c>
      <c r="F937" s="8"/>
      <c r="G937" s="47">
        <v>0</v>
      </c>
      <c r="H937" s="46">
        <v>0</v>
      </c>
      <c r="I937" s="43">
        <v>0</v>
      </c>
      <c r="J937" s="43">
        <v>0</v>
      </c>
      <c r="K937" s="43">
        <v>0</v>
      </c>
      <c r="L937" s="43">
        <v>0</v>
      </c>
      <c r="M937" s="48">
        <v>0</v>
      </c>
    </row>
    <row r="938">
      <c r="E938" s="13"/>
      <c r="F938" s="12"/>
      <c r="G938" s="51" t="s">
        <v>18</v>
      </c>
      <c r="H938" s="50" t="s">
        <v>18</v>
      </c>
      <c r="I938" s="45" t="s">
        <v>18</v>
      </c>
      <c r="J938" s="45" t="s">
        <v>18</v>
      </c>
      <c r="K938" s="45" t="s">
        <v>18</v>
      </c>
      <c r="L938" s="45" t="s">
        <v>18</v>
      </c>
      <c r="M938" s="49" t="s">
        <v>18</v>
      </c>
    </row>
    <row r="939">
      <c r="E939" s="9" t="s">
        <v>17</v>
      </c>
      <c r="F939" s="8"/>
      <c r="G939" s="47">
        <v>0</v>
      </c>
      <c r="H939" s="46">
        <v>0</v>
      </c>
      <c r="I939" s="43">
        <v>0</v>
      </c>
      <c r="J939" s="43">
        <v>0</v>
      </c>
      <c r="K939" s="43">
        <v>0</v>
      </c>
      <c r="L939" s="43">
        <v>0</v>
      </c>
      <c r="M939" s="48">
        <v>0</v>
      </c>
    </row>
    <row r="940">
      <c r="E940" s="18"/>
      <c r="F940" s="32"/>
      <c r="G940" s="63" t="s">
        <v>18</v>
      </c>
      <c r="H940" s="64" t="s">
        <v>18</v>
      </c>
      <c r="I940" s="53" t="s">
        <v>18</v>
      </c>
      <c r="J940" s="53" t="s">
        <v>18</v>
      </c>
      <c r="K940" s="53" t="s">
        <v>18</v>
      </c>
      <c r="L940" s="53" t="s">
        <v>18</v>
      </c>
      <c r="M940" s="57" t="s">
        <v>18</v>
      </c>
    </row>
    <row r="942">
      <c r="B942" s="31" t="str">
        <f ca="1" xml:space="preserve"> HYPERLINK("#'目次'!B62", "[56]")</f>
        <v>[56]</v>
      </c>
      <c r="C942" s="19" t="s">
        <v>648</v>
      </c>
    </row>
    <row r="943">
      <c r="C943" s="76" t="s">
        <v>649</v>
      </c>
    </row>
    <row r="945">
      <c r="C945" s="19" t="s">
        <v>12</v>
      </c>
    </row>
    <row r="946">
      <c r="E946" s="27"/>
      <c r="F946" s="25"/>
      <c r="G946" s="34" t="s">
        <v>13</v>
      </c>
      <c r="H946" s="21" t="s">
        <v>650</v>
      </c>
      <c r="I946" s="4" t="s">
        <v>651</v>
      </c>
      <c r="J946" s="4" t="s">
        <v>652</v>
      </c>
      <c r="K946" s="33" t="s">
        <v>653</v>
      </c>
    </row>
    <row r="947">
      <c r="E947" s="24"/>
      <c r="F947" s="30"/>
      <c r="G947" s="26"/>
      <c r="H947" s="35"/>
      <c r="I947" s="5"/>
      <c r="J947" s="5"/>
      <c r="K947" s="20"/>
    </row>
    <row r="948">
      <c r="E948" s="22" t="s">
        <v>13</v>
      </c>
      <c r="F948" s="23"/>
      <c r="G948" s="28">
        <v>1104</v>
      </c>
      <c r="H948" s="3">
        <v>205</v>
      </c>
      <c r="I948" s="3">
        <v>256</v>
      </c>
      <c r="J948" s="3">
        <v>404</v>
      </c>
      <c r="K948" s="36">
        <v>239</v>
      </c>
    </row>
    <row r="949">
      <c r="E949" s="18"/>
      <c r="F949" s="29"/>
      <c r="G949" s="10">
        <v>100</v>
      </c>
      <c r="H949" s="1">
        <v>18.568840579709999</v>
      </c>
      <c r="I949" s="1">
        <v>23.188405797101002</v>
      </c>
      <c r="J949" s="1">
        <v>36.594202898551004</v>
      </c>
      <c r="K949" s="11">
        <v>21.648550724638</v>
      </c>
    </row>
    <row r="950">
      <c r="E950" s="9" t="s">
        <v>14</v>
      </c>
      <c r="F950" s="8"/>
      <c r="G950" s="65">
        <v>0</v>
      </c>
      <c r="H950" s="66">
        <v>0</v>
      </c>
      <c r="I950" s="61">
        <v>0</v>
      </c>
      <c r="J950" s="61">
        <v>0</v>
      </c>
      <c r="K950" s="67">
        <v>0</v>
      </c>
    </row>
    <row r="951">
      <c r="E951" s="13"/>
      <c r="F951" s="12"/>
      <c r="G951" s="51" t="s">
        <v>18</v>
      </c>
      <c r="H951" s="50" t="s">
        <v>18</v>
      </c>
      <c r="I951" s="45" t="s">
        <v>18</v>
      </c>
      <c r="J951" s="45" t="s">
        <v>18</v>
      </c>
      <c r="K951" s="49" t="s">
        <v>18</v>
      </c>
    </row>
    <row r="952">
      <c r="E952" s="9" t="s">
        <v>15</v>
      </c>
      <c r="F952" s="8"/>
      <c r="G952" s="14">
        <v>1104</v>
      </c>
      <c r="H952" s="15">
        <v>205</v>
      </c>
      <c r="I952" s="2">
        <v>256</v>
      </c>
      <c r="J952" s="2">
        <v>404</v>
      </c>
      <c r="K952" s="17">
        <v>239</v>
      </c>
    </row>
    <row r="953">
      <c r="E953" s="13"/>
      <c r="F953" s="12"/>
      <c r="G953" s="10">
        <v>100</v>
      </c>
      <c r="H953" s="16">
        <v>18.568840579709999</v>
      </c>
      <c r="I953" s="1">
        <v>23.188405797101002</v>
      </c>
      <c r="J953" s="1">
        <v>36.594202898551004</v>
      </c>
      <c r="K953" s="11">
        <v>21.648550724638</v>
      </c>
    </row>
    <row r="954">
      <c r="E954" s="9" t="s">
        <v>16</v>
      </c>
      <c r="F954" s="8"/>
      <c r="G954" s="47">
        <v>0</v>
      </c>
      <c r="H954" s="46">
        <v>0</v>
      </c>
      <c r="I954" s="43">
        <v>0</v>
      </c>
      <c r="J954" s="43">
        <v>0</v>
      </c>
      <c r="K954" s="48">
        <v>0</v>
      </c>
    </row>
    <row r="955">
      <c r="E955" s="13"/>
      <c r="F955" s="12"/>
      <c r="G955" s="51" t="s">
        <v>18</v>
      </c>
      <c r="H955" s="50" t="s">
        <v>18</v>
      </c>
      <c r="I955" s="45" t="s">
        <v>18</v>
      </c>
      <c r="J955" s="45" t="s">
        <v>18</v>
      </c>
      <c r="K955" s="49" t="s">
        <v>18</v>
      </c>
    </row>
    <row r="956">
      <c r="E956" s="9" t="s">
        <v>17</v>
      </c>
      <c r="F956" s="8"/>
      <c r="G956" s="47">
        <v>0</v>
      </c>
      <c r="H956" s="46">
        <v>0</v>
      </c>
      <c r="I956" s="43">
        <v>0</v>
      </c>
      <c r="J956" s="43">
        <v>0</v>
      </c>
      <c r="K956" s="48">
        <v>0</v>
      </c>
    </row>
    <row r="957">
      <c r="E957" s="18"/>
      <c r="F957" s="32"/>
      <c r="G957" s="63" t="s">
        <v>18</v>
      </c>
      <c r="H957" s="64" t="s">
        <v>18</v>
      </c>
      <c r="I957" s="53" t="s">
        <v>18</v>
      </c>
      <c r="J957" s="53" t="s">
        <v>18</v>
      </c>
      <c r="K957" s="57" t="s">
        <v>18</v>
      </c>
    </row>
    <row r="959">
      <c r="B959" s="31" t="str">
        <f ca="1" xml:space="preserve"> HYPERLINK("#'目次'!B63", "[57]")</f>
        <v>[57]</v>
      </c>
      <c r="C959" s="19" t="s">
        <v>657</v>
      </c>
    </row>
    <row r="960">
      <c r="C960" s="76" t="s">
        <v>658</v>
      </c>
    </row>
    <row r="962">
      <c r="C962" s="19" t="s">
        <v>12</v>
      </c>
    </row>
    <row r="963">
      <c r="E963" s="27"/>
      <c r="F963" s="25"/>
      <c r="G963" s="34" t="s">
        <v>13</v>
      </c>
      <c r="H963" s="21" t="s">
        <v>659</v>
      </c>
      <c r="I963" s="4" t="s">
        <v>660</v>
      </c>
      <c r="J963" s="4" t="s">
        <v>661</v>
      </c>
      <c r="K963" s="33" t="s">
        <v>652</v>
      </c>
    </row>
    <row r="964">
      <c r="E964" s="24"/>
      <c r="F964" s="30"/>
      <c r="G964" s="26"/>
      <c r="H964" s="35"/>
      <c r="I964" s="5"/>
      <c r="J964" s="5"/>
      <c r="K964" s="20"/>
    </row>
    <row r="965">
      <c r="E965" s="22" t="s">
        <v>13</v>
      </c>
      <c r="F965" s="23"/>
      <c r="G965" s="28">
        <v>1030</v>
      </c>
      <c r="H965" s="3">
        <v>179</v>
      </c>
      <c r="I965" s="3">
        <v>202</v>
      </c>
      <c r="J965" s="3">
        <v>367</v>
      </c>
      <c r="K965" s="36">
        <v>282</v>
      </c>
    </row>
    <row r="966">
      <c r="E966" s="18"/>
      <c r="F966" s="29"/>
      <c r="G966" s="10">
        <v>100</v>
      </c>
      <c r="H966" s="1">
        <v>17.378640776699001</v>
      </c>
      <c r="I966" s="1">
        <v>19.611650485437</v>
      </c>
      <c r="J966" s="1">
        <v>35.631067961165002</v>
      </c>
      <c r="K966" s="11">
        <v>27.378640776699001</v>
      </c>
    </row>
    <row r="967">
      <c r="E967" s="9" t="s">
        <v>14</v>
      </c>
      <c r="F967" s="8"/>
      <c r="G967" s="65">
        <v>0</v>
      </c>
      <c r="H967" s="66">
        <v>0</v>
      </c>
      <c r="I967" s="61">
        <v>0</v>
      </c>
      <c r="J967" s="61">
        <v>0</v>
      </c>
      <c r="K967" s="67">
        <v>0</v>
      </c>
    </row>
    <row r="968">
      <c r="E968" s="13"/>
      <c r="F968" s="12"/>
      <c r="G968" s="51" t="s">
        <v>18</v>
      </c>
      <c r="H968" s="50" t="s">
        <v>18</v>
      </c>
      <c r="I968" s="45" t="s">
        <v>18</v>
      </c>
      <c r="J968" s="45" t="s">
        <v>18</v>
      </c>
      <c r="K968" s="49" t="s">
        <v>18</v>
      </c>
    </row>
    <row r="969">
      <c r="E969" s="9" t="s">
        <v>15</v>
      </c>
      <c r="F969" s="8"/>
      <c r="G969" s="47">
        <v>0</v>
      </c>
      <c r="H969" s="46">
        <v>0</v>
      </c>
      <c r="I969" s="43">
        <v>0</v>
      </c>
      <c r="J969" s="43">
        <v>0</v>
      </c>
      <c r="K969" s="48">
        <v>0</v>
      </c>
    </row>
    <row r="970">
      <c r="E970" s="13"/>
      <c r="F970" s="12"/>
      <c r="G970" s="51" t="s">
        <v>18</v>
      </c>
      <c r="H970" s="50" t="s">
        <v>18</v>
      </c>
      <c r="I970" s="45" t="s">
        <v>18</v>
      </c>
      <c r="J970" s="45" t="s">
        <v>18</v>
      </c>
      <c r="K970" s="49" t="s">
        <v>18</v>
      </c>
    </row>
    <row r="971">
      <c r="E971" s="9" t="s">
        <v>16</v>
      </c>
      <c r="F971" s="8"/>
      <c r="G971" s="14">
        <v>1030</v>
      </c>
      <c r="H971" s="15">
        <v>179</v>
      </c>
      <c r="I971" s="2">
        <v>202</v>
      </c>
      <c r="J971" s="2">
        <v>367</v>
      </c>
      <c r="K971" s="17">
        <v>282</v>
      </c>
    </row>
    <row r="972">
      <c r="E972" s="13"/>
      <c r="F972" s="12"/>
      <c r="G972" s="10">
        <v>100</v>
      </c>
      <c r="H972" s="16">
        <v>17.378640776699001</v>
      </c>
      <c r="I972" s="1">
        <v>19.611650485437</v>
      </c>
      <c r="J972" s="1">
        <v>35.631067961165002</v>
      </c>
      <c r="K972" s="11">
        <v>27.378640776699001</v>
      </c>
    </row>
    <row r="973">
      <c r="E973" s="9" t="s">
        <v>17</v>
      </c>
      <c r="F973" s="8"/>
      <c r="G973" s="47">
        <v>0</v>
      </c>
      <c r="H973" s="46">
        <v>0</v>
      </c>
      <c r="I973" s="43">
        <v>0</v>
      </c>
      <c r="J973" s="43">
        <v>0</v>
      </c>
      <c r="K973" s="48">
        <v>0</v>
      </c>
    </row>
    <row r="974">
      <c r="E974" s="18"/>
      <c r="F974" s="32"/>
      <c r="G974" s="63" t="s">
        <v>18</v>
      </c>
      <c r="H974" s="64" t="s">
        <v>18</v>
      </c>
      <c r="I974" s="53" t="s">
        <v>18</v>
      </c>
      <c r="J974" s="53" t="s">
        <v>18</v>
      </c>
      <c r="K974" s="57" t="s">
        <v>18</v>
      </c>
    </row>
    <row r="976">
      <c r="B976" s="31" t="str">
        <f ca="1" xml:space="preserve"> HYPERLINK("#'目次'!B64", "[58]")</f>
        <v>[58]</v>
      </c>
      <c r="C976" s="19" t="s">
        <v>665</v>
      </c>
    </row>
    <row r="977">
      <c r="C977" s="76" t="s">
        <v>666</v>
      </c>
    </row>
    <row r="979">
      <c r="C979" s="19" t="s">
        <v>12</v>
      </c>
    </row>
    <row r="980">
      <c r="E980" s="27"/>
      <c r="F980" s="25"/>
      <c r="G980" s="34" t="s">
        <v>13</v>
      </c>
      <c r="H980" s="21" t="s">
        <v>660</v>
      </c>
      <c r="I980" s="4" t="s">
        <v>652</v>
      </c>
      <c r="J980" s="33" t="s">
        <v>659</v>
      </c>
    </row>
    <row r="981">
      <c r="E981" s="24"/>
      <c r="F981" s="30"/>
      <c r="G981" s="26"/>
      <c r="H981" s="35"/>
      <c r="I981" s="5"/>
      <c r="J981" s="20"/>
    </row>
    <row r="982">
      <c r="E982" s="22" t="s">
        <v>13</v>
      </c>
      <c r="F982" s="23"/>
      <c r="G982" s="28">
        <v>1093</v>
      </c>
      <c r="H982" s="3">
        <v>439</v>
      </c>
      <c r="I982" s="3">
        <v>463</v>
      </c>
      <c r="J982" s="36">
        <v>191</v>
      </c>
    </row>
    <row r="983">
      <c r="E983" s="18"/>
      <c r="F983" s="29"/>
      <c r="G983" s="10">
        <v>100</v>
      </c>
      <c r="H983" s="1">
        <v>40.164684354986001</v>
      </c>
      <c r="I983" s="1">
        <v>42.360475754802998</v>
      </c>
      <c r="J983" s="11">
        <v>17.474839890209999</v>
      </c>
    </row>
    <row r="984">
      <c r="E984" s="9" t="s">
        <v>14</v>
      </c>
      <c r="F984" s="8"/>
      <c r="G984" s="65">
        <v>0</v>
      </c>
      <c r="H984" s="66">
        <v>0</v>
      </c>
      <c r="I984" s="61">
        <v>0</v>
      </c>
      <c r="J984" s="67">
        <v>0</v>
      </c>
    </row>
    <row r="985">
      <c r="E985" s="13"/>
      <c r="F985" s="12"/>
      <c r="G985" s="51" t="s">
        <v>18</v>
      </c>
      <c r="H985" s="50" t="s">
        <v>18</v>
      </c>
      <c r="I985" s="45" t="s">
        <v>18</v>
      </c>
      <c r="J985" s="49" t="s">
        <v>18</v>
      </c>
    </row>
    <row r="986">
      <c r="E986" s="9" t="s">
        <v>15</v>
      </c>
      <c r="F986" s="8"/>
      <c r="G986" s="47">
        <v>0</v>
      </c>
      <c r="H986" s="46">
        <v>0</v>
      </c>
      <c r="I986" s="43">
        <v>0</v>
      </c>
      <c r="J986" s="48">
        <v>0</v>
      </c>
    </row>
    <row r="987">
      <c r="E987" s="13"/>
      <c r="F987" s="12"/>
      <c r="G987" s="51" t="s">
        <v>18</v>
      </c>
      <c r="H987" s="50" t="s">
        <v>18</v>
      </c>
      <c r="I987" s="45" t="s">
        <v>18</v>
      </c>
      <c r="J987" s="49" t="s">
        <v>18</v>
      </c>
    </row>
    <row r="988">
      <c r="E988" s="9" t="s">
        <v>16</v>
      </c>
      <c r="F988" s="8"/>
      <c r="G988" s="47">
        <v>0</v>
      </c>
      <c r="H988" s="46">
        <v>0</v>
      </c>
      <c r="I988" s="43">
        <v>0</v>
      </c>
      <c r="J988" s="48">
        <v>0</v>
      </c>
    </row>
    <row r="989">
      <c r="E989" s="13"/>
      <c r="F989" s="12"/>
      <c r="G989" s="51" t="s">
        <v>18</v>
      </c>
      <c r="H989" s="50" t="s">
        <v>18</v>
      </c>
      <c r="I989" s="45" t="s">
        <v>18</v>
      </c>
      <c r="J989" s="49" t="s">
        <v>18</v>
      </c>
    </row>
    <row r="990">
      <c r="E990" s="9" t="s">
        <v>17</v>
      </c>
      <c r="F990" s="8"/>
      <c r="G990" s="14">
        <v>1093</v>
      </c>
      <c r="H990" s="15">
        <v>439</v>
      </c>
      <c r="I990" s="2">
        <v>463</v>
      </c>
      <c r="J990" s="17">
        <v>191</v>
      </c>
    </row>
    <row r="991">
      <c r="E991" s="18"/>
      <c r="F991" s="32"/>
      <c r="G991" s="39">
        <v>100</v>
      </c>
      <c r="H991" s="41">
        <v>40.164684354986001</v>
      </c>
      <c r="I991" s="7">
        <v>42.360475754802998</v>
      </c>
      <c r="J991" s="44">
        <v>17.474839890209999</v>
      </c>
    </row>
    <row r="993">
      <c r="B993" s="31" t="str">
        <f ca="1" xml:space="preserve"> HYPERLINK("#'目次'!B65", "[59]")</f>
        <v>[59]</v>
      </c>
      <c r="C993" s="19" t="s">
        <v>670</v>
      </c>
    </row>
    <row r="994">
      <c r="C994" s="76" t="s">
        <v>638</v>
      </c>
    </row>
    <row r="996">
      <c r="C996" s="19" t="s">
        <v>12</v>
      </c>
    </row>
    <row r="997">
      <c r="E997" s="27"/>
      <c r="F997" s="25"/>
      <c r="G997" s="34" t="s">
        <v>13</v>
      </c>
      <c r="H997" s="21" t="s">
        <v>671</v>
      </c>
      <c r="I997" s="4" t="s">
        <v>672</v>
      </c>
      <c r="J997" s="4" t="s">
        <v>673</v>
      </c>
      <c r="K997" s="33" t="s">
        <v>674</v>
      </c>
    </row>
    <row r="998">
      <c r="E998" s="24"/>
      <c r="F998" s="30"/>
      <c r="G998" s="26"/>
      <c r="H998" s="35"/>
      <c r="I998" s="5"/>
      <c r="J998" s="5"/>
      <c r="K998" s="20"/>
    </row>
    <row r="999">
      <c r="E999" s="22" t="s">
        <v>13</v>
      </c>
      <c r="F999" s="23"/>
      <c r="G999" s="28">
        <v>1524</v>
      </c>
      <c r="H999" s="3">
        <v>393</v>
      </c>
      <c r="I999" s="3">
        <v>615</v>
      </c>
      <c r="J999" s="3">
        <v>364</v>
      </c>
      <c r="K999" s="36">
        <v>152</v>
      </c>
    </row>
    <row r="1000">
      <c r="E1000" s="18"/>
      <c r="F1000" s="29"/>
      <c r="G1000" s="10">
        <v>100</v>
      </c>
      <c r="H1000" s="1">
        <v>25.787401574802999</v>
      </c>
      <c r="I1000" s="1">
        <v>40.354330708661003</v>
      </c>
      <c r="J1000" s="1">
        <v>23.884514435696001</v>
      </c>
      <c r="K1000" s="11">
        <v>9.9737532808400005</v>
      </c>
    </row>
    <row r="1001">
      <c r="E1001" s="9" t="s">
        <v>14</v>
      </c>
      <c r="F1001" s="8"/>
      <c r="G1001" s="38">
        <v>1524</v>
      </c>
      <c r="H1001" s="37">
        <v>393</v>
      </c>
      <c r="I1001" s="6">
        <v>615</v>
      </c>
      <c r="J1001" s="6">
        <v>364</v>
      </c>
      <c r="K1001" s="40">
        <v>152</v>
      </c>
    </row>
    <row r="1002">
      <c r="E1002" s="13"/>
      <c r="F1002" s="12"/>
      <c r="G1002" s="10">
        <v>100</v>
      </c>
      <c r="H1002" s="16">
        <v>25.787401574802999</v>
      </c>
      <c r="I1002" s="1">
        <v>40.354330708661003</v>
      </c>
      <c r="J1002" s="1">
        <v>23.884514435696001</v>
      </c>
      <c r="K1002" s="11">
        <v>9.9737532808400005</v>
      </c>
    </row>
    <row r="1003">
      <c r="E1003" s="9" t="s">
        <v>15</v>
      </c>
      <c r="F1003" s="8"/>
      <c r="G1003" s="47">
        <v>0</v>
      </c>
      <c r="H1003" s="46">
        <v>0</v>
      </c>
      <c r="I1003" s="43">
        <v>0</v>
      </c>
      <c r="J1003" s="43">
        <v>0</v>
      </c>
      <c r="K1003" s="48">
        <v>0</v>
      </c>
    </row>
    <row r="1004">
      <c r="E1004" s="13"/>
      <c r="F1004" s="12"/>
      <c r="G1004" s="51" t="s">
        <v>18</v>
      </c>
      <c r="H1004" s="50" t="s">
        <v>18</v>
      </c>
      <c r="I1004" s="45" t="s">
        <v>18</v>
      </c>
      <c r="J1004" s="45" t="s">
        <v>18</v>
      </c>
      <c r="K1004" s="49" t="s">
        <v>18</v>
      </c>
    </row>
    <row r="1005">
      <c r="E1005" s="9" t="s">
        <v>16</v>
      </c>
      <c r="F1005" s="8"/>
      <c r="G1005" s="47">
        <v>0</v>
      </c>
      <c r="H1005" s="46">
        <v>0</v>
      </c>
      <c r="I1005" s="43">
        <v>0</v>
      </c>
      <c r="J1005" s="43">
        <v>0</v>
      </c>
      <c r="K1005" s="48">
        <v>0</v>
      </c>
    </row>
    <row r="1006">
      <c r="E1006" s="13"/>
      <c r="F1006" s="12"/>
      <c r="G1006" s="51" t="s">
        <v>18</v>
      </c>
      <c r="H1006" s="50" t="s">
        <v>18</v>
      </c>
      <c r="I1006" s="45" t="s">
        <v>18</v>
      </c>
      <c r="J1006" s="45" t="s">
        <v>18</v>
      </c>
      <c r="K1006" s="49" t="s">
        <v>18</v>
      </c>
    </row>
    <row r="1007">
      <c r="E1007" s="9" t="s">
        <v>17</v>
      </c>
      <c r="F1007" s="8"/>
      <c r="G1007" s="47">
        <v>0</v>
      </c>
      <c r="H1007" s="46">
        <v>0</v>
      </c>
      <c r="I1007" s="43">
        <v>0</v>
      </c>
      <c r="J1007" s="43">
        <v>0</v>
      </c>
      <c r="K1007" s="48">
        <v>0</v>
      </c>
    </row>
    <row r="1008">
      <c r="E1008" s="18"/>
      <c r="F1008" s="32"/>
      <c r="G1008" s="63" t="s">
        <v>18</v>
      </c>
      <c r="H1008" s="64" t="s">
        <v>18</v>
      </c>
      <c r="I1008" s="53" t="s">
        <v>18</v>
      </c>
      <c r="J1008" s="53" t="s">
        <v>18</v>
      </c>
      <c r="K1008" s="57" t="s">
        <v>18</v>
      </c>
    </row>
    <row r="1010">
      <c r="B1010" s="31" t="str">
        <f ca="1" xml:space="preserve"> HYPERLINK("#'目次'!B66", "[60]")</f>
        <v>[60]</v>
      </c>
      <c r="C1010" s="19" t="s">
        <v>677</v>
      </c>
    </row>
    <row r="1011">
      <c r="C1011" s="76" t="s">
        <v>649</v>
      </c>
    </row>
    <row r="1013">
      <c r="C1013" s="19" t="s">
        <v>12</v>
      </c>
    </row>
    <row r="1014">
      <c r="E1014" s="27"/>
      <c r="F1014" s="25"/>
      <c r="G1014" s="34" t="s">
        <v>13</v>
      </c>
      <c r="H1014" s="21" t="s">
        <v>678</v>
      </c>
      <c r="I1014" s="4" t="s">
        <v>679</v>
      </c>
      <c r="J1014" s="4" t="s">
        <v>680</v>
      </c>
      <c r="K1014" s="33" t="s">
        <v>681</v>
      </c>
    </row>
    <row r="1015">
      <c r="E1015" s="24"/>
      <c r="F1015" s="30"/>
      <c r="G1015" s="26"/>
      <c r="H1015" s="35"/>
      <c r="I1015" s="5"/>
      <c r="J1015" s="5"/>
      <c r="K1015" s="20"/>
    </row>
    <row r="1016">
      <c r="E1016" s="22" t="s">
        <v>13</v>
      </c>
      <c r="F1016" s="23"/>
      <c r="G1016" s="28">
        <v>1104</v>
      </c>
      <c r="H1016" s="3">
        <v>465</v>
      </c>
      <c r="I1016" s="3">
        <v>396</v>
      </c>
      <c r="J1016" s="3">
        <v>90</v>
      </c>
      <c r="K1016" s="36">
        <v>153</v>
      </c>
    </row>
    <row r="1017">
      <c r="E1017" s="18"/>
      <c r="F1017" s="29"/>
      <c r="G1017" s="10">
        <v>100</v>
      </c>
      <c r="H1017" s="1">
        <v>42.119565217390999</v>
      </c>
      <c r="I1017" s="1">
        <v>35.869565217390999</v>
      </c>
      <c r="J1017" s="1">
        <v>8.1521739130430007</v>
      </c>
      <c r="K1017" s="11">
        <v>13.858695652173999</v>
      </c>
    </row>
    <row r="1018">
      <c r="E1018" s="9" t="s">
        <v>14</v>
      </c>
      <c r="F1018" s="8"/>
      <c r="G1018" s="65">
        <v>0</v>
      </c>
      <c r="H1018" s="66">
        <v>0</v>
      </c>
      <c r="I1018" s="61">
        <v>0</v>
      </c>
      <c r="J1018" s="61">
        <v>0</v>
      </c>
      <c r="K1018" s="67">
        <v>0</v>
      </c>
    </row>
    <row r="1019">
      <c r="E1019" s="13"/>
      <c r="F1019" s="12"/>
      <c r="G1019" s="51" t="s">
        <v>18</v>
      </c>
      <c r="H1019" s="50" t="s">
        <v>18</v>
      </c>
      <c r="I1019" s="45" t="s">
        <v>18</v>
      </c>
      <c r="J1019" s="45" t="s">
        <v>18</v>
      </c>
      <c r="K1019" s="49" t="s">
        <v>18</v>
      </c>
    </row>
    <row r="1020">
      <c r="E1020" s="9" t="s">
        <v>15</v>
      </c>
      <c r="F1020" s="8"/>
      <c r="G1020" s="14">
        <v>1104</v>
      </c>
      <c r="H1020" s="15">
        <v>465</v>
      </c>
      <c r="I1020" s="2">
        <v>396</v>
      </c>
      <c r="J1020" s="2">
        <v>90</v>
      </c>
      <c r="K1020" s="17">
        <v>153</v>
      </c>
    </row>
    <row r="1021">
      <c r="E1021" s="13"/>
      <c r="F1021" s="12"/>
      <c r="G1021" s="10">
        <v>100</v>
      </c>
      <c r="H1021" s="16">
        <v>42.119565217390999</v>
      </c>
      <c r="I1021" s="1">
        <v>35.869565217390999</v>
      </c>
      <c r="J1021" s="1">
        <v>8.1521739130430007</v>
      </c>
      <c r="K1021" s="11">
        <v>13.858695652173999</v>
      </c>
    </row>
    <row r="1022">
      <c r="E1022" s="9" t="s">
        <v>16</v>
      </c>
      <c r="F1022" s="8"/>
      <c r="G1022" s="47">
        <v>0</v>
      </c>
      <c r="H1022" s="46">
        <v>0</v>
      </c>
      <c r="I1022" s="43">
        <v>0</v>
      </c>
      <c r="J1022" s="43">
        <v>0</v>
      </c>
      <c r="K1022" s="48">
        <v>0</v>
      </c>
    </row>
    <row r="1023">
      <c r="E1023" s="13"/>
      <c r="F1023" s="12"/>
      <c r="G1023" s="51" t="s">
        <v>18</v>
      </c>
      <c r="H1023" s="50" t="s">
        <v>18</v>
      </c>
      <c r="I1023" s="45" t="s">
        <v>18</v>
      </c>
      <c r="J1023" s="45" t="s">
        <v>18</v>
      </c>
      <c r="K1023" s="49" t="s">
        <v>18</v>
      </c>
    </row>
    <row r="1024">
      <c r="E1024" s="9" t="s">
        <v>17</v>
      </c>
      <c r="F1024" s="8"/>
      <c r="G1024" s="47">
        <v>0</v>
      </c>
      <c r="H1024" s="46">
        <v>0</v>
      </c>
      <c r="I1024" s="43">
        <v>0</v>
      </c>
      <c r="J1024" s="43">
        <v>0</v>
      </c>
      <c r="K1024" s="48">
        <v>0</v>
      </c>
    </row>
    <row r="1025">
      <c r="E1025" s="18"/>
      <c r="F1025" s="32"/>
      <c r="G1025" s="63" t="s">
        <v>18</v>
      </c>
      <c r="H1025" s="64" t="s">
        <v>18</v>
      </c>
      <c r="I1025" s="53" t="s">
        <v>18</v>
      </c>
      <c r="J1025" s="53" t="s">
        <v>18</v>
      </c>
      <c r="K1025" s="57" t="s">
        <v>18</v>
      </c>
    </row>
    <row r="1027">
      <c r="B1027" s="31" t="str">
        <f ca="1" xml:space="preserve"> HYPERLINK("#'目次'!B67", "[61]")</f>
        <v>[61]</v>
      </c>
      <c r="C1027" s="19" t="s">
        <v>684</v>
      </c>
    </row>
    <row r="1028">
      <c r="C1028" s="76" t="s">
        <v>649</v>
      </c>
    </row>
    <row r="1030">
      <c r="C1030" s="19" t="s">
        <v>12</v>
      </c>
    </row>
    <row r="1031">
      <c r="E1031" s="27"/>
      <c r="F1031" s="25"/>
      <c r="G1031" s="34" t="s">
        <v>13</v>
      </c>
      <c r="H1031" s="21" t="s">
        <v>685</v>
      </c>
      <c r="I1031" s="33" t="s">
        <v>686</v>
      </c>
    </row>
    <row r="1032">
      <c r="E1032" s="24"/>
      <c r="F1032" s="30"/>
      <c r="G1032" s="26"/>
      <c r="H1032" s="35"/>
      <c r="I1032" s="20"/>
    </row>
    <row r="1033">
      <c r="E1033" s="22" t="s">
        <v>13</v>
      </c>
      <c r="F1033" s="23"/>
      <c r="G1033" s="28">
        <v>1104</v>
      </c>
      <c r="H1033" s="3">
        <v>936</v>
      </c>
      <c r="I1033" s="36">
        <v>168</v>
      </c>
    </row>
    <row r="1034">
      <c r="E1034" s="18"/>
      <c r="F1034" s="29"/>
      <c r="G1034" s="10">
        <v>100</v>
      </c>
      <c r="H1034" s="1">
        <v>84.782608695652002</v>
      </c>
      <c r="I1034" s="11">
        <v>15.217391304348</v>
      </c>
    </row>
    <row r="1035">
      <c r="E1035" s="9" t="s">
        <v>14</v>
      </c>
      <c r="F1035" s="8"/>
      <c r="G1035" s="65">
        <v>0</v>
      </c>
      <c r="H1035" s="66">
        <v>0</v>
      </c>
      <c r="I1035" s="67">
        <v>0</v>
      </c>
    </row>
    <row r="1036">
      <c r="E1036" s="13"/>
      <c r="F1036" s="12"/>
      <c r="G1036" s="51" t="s">
        <v>18</v>
      </c>
      <c r="H1036" s="50" t="s">
        <v>18</v>
      </c>
      <c r="I1036" s="49" t="s">
        <v>18</v>
      </c>
    </row>
    <row r="1037">
      <c r="E1037" s="9" t="s">
        <v>15</v>
      </c>
      <c r="F1037" s="8"/>
      <c r="G1037" s="14">
        <v>1104</v>
      </c>
      <c r="H1037" s="15">
        <v>936</v>
      </c>
      <c r="I1037" s="17">
        <v>168</v>
      </c>
    </row>
    <row r="1038">
      <c r="E1038" s="13"/>
      <c r="F1038" s="12"/>
      <c r="G1038" s="10">
        <v>100</v>
      </c>
      <c r="H1038" s="16">
        <v>84.782608695652002</v>
      </c>
      <c r="I1038" s="11">
        <v>15.217391304348</v>
      </c>
    </row>
    <row r="1039">
      <c r="E1039" s="9" t="s">
        <v>16</v>
      </c>
      <c r="F1039" s="8"/>
      <c r="G1039" s="47">
        <v>0</v>
      </c>
      <c r="H1039" s="46">
        <v>0</v>
      </c>
      <c r="I1039" s="48">
        <v>0</v>
      </c>
    </row>
    <row r="1040">
      <c r="E1040" s="13"/>
      <c r="F1040" s="12"/>
      <c r="G1040" s="51" t="s">
        <v>18</v>
      </c>
      <c r="H1040" s="50" t="s">
        <v>18</v>
      </c>
      <c r="I1040" s="49" t="s">
        <v>18</v>
      </c>
    </row>
    <row r="1041">
      <c r="E1041" s="9" t="s">
        <v>17</v>
      </c>
      <c r="F1041" s="8"/>
      <c r="G1041" s="47">
        <v>0</v>
      </c>
      <c r="H1041" s="46">
        <v>0</v>
      </c>
      <c r="I1041" s="48">
        <v>0</v>
      </c>
    </row>
    <row r="1042">
      <c r="E1042" s="18"/>
      <c r="F1042" s="32"/>
      <c r="G1042" s="63" t="s">
        <v>18</v>
      </c>
      <c r="H1042" s="64" t="s">
        <v>18</v>
      </c>
      <c r="I1042" s="57" t="s">
        <v>18</v>
      </c>
    </row>
    <row r="1044">
      <c r="B1044" s="31" t="str">
        <f ca="1" xml:space="preserve"> HYPERLINK("#'目次'!B68", "[62]")</f>
        <v>[62]</v>
      </c>
      <c r="C1044" s="19" t="s">
        <v>689</v>
      </c>
    </row>
    <row r="1045">
      <c r="C1045" s="76" t="s">
        <v>658</v>
      </c>
    </row>
    <row r="1047">
      <c r="C1047" s="19" t="s">
        <v>12</v>
      </c>
    </row>
    <row r="1048">
      <c r="E1048" s="27"/>
      <c r="F1048" s="25"/>
      <c r="G1048" s="34" t="s">
        <v>13</v>
      </c>
      <c r="H1048" s="21" t="s">
        <v>678</v>
      </c>
      <c r="I1048" s="4" t="s">
        <v>679</v>
      </c>
      <c r="J1048" s="4" t="s">
        <v>680</v>
      </c>
      <c r="K1048" s="33" t="s">
        <v>681</v>
      </c>
    </row>
    <row r="1049">
      <c r="E1049" s="24"/>
      <c r="F1049" s="30"/>
      <c r="G1049" s="26"/>
      <c r="H1049" s="35"/>
      <c r="I1049" s="5"/>
      <c r="J1049" s="5"/>
      <c r="K1049" s="20"/>
    </row>
    <row r="1050">
      <c r="E1050" s="22" t="s">
        <v>13</v>
      </c>
      <c r="F1050" s="23"/>
      <c r="G1050" s="28">
        <v>1030</v>
      </c>
      <c r="H1050" s="3">
        <v>302</v>
      </c>
      <c r="I1050" s="3">
        <v>314</v>
      </c>
      <c r="J1050" s="3">
        <v>161</v>
      </c>
      <c r="K1050" s="36">
        <v>253</v>
      </c>
    </row>
    <row r="1051">
      <c r="E1051" s="18"/>
      <c r="F1051" s="29"/>
      <c r="G1051" s="10">
        <v>100</v>
      </c>
      <c r="H1051" s="1">
        <v>29.320388349515</v>
      </c>
      <c r="I1051" s="1">
        <v>30.485436893204</v>
      </c>
      <c r="J1051" s="1">
        <v>15.631067961165</v>
      </c>
      <c r="K1051" s="11">
        <v>24.563106796117001</v>
      </c>
    </row>
    <row r="1052">
      <c r="E1052" s="9" t="s">
        <v>14</v>
      </c>
      <c r="F1052" s="8"/>
      <c r="G1052" s="65">
        <v>0</v>
      </c>
      <c r="H1052" s="66">
        <v>0</v>
      </c>
      <c r="I1052" s="61">
        <v>0</v>
      </c>
      <c r="J1052" s="61">
        <v>0</v>
      </c>
      <c r="K1052" s="67">
        <v>0</v>
      </c>
    </row>
    <row r="1053">
      <c r="E1053" s="13"/>
      <c r="F1053" s="12"/>
      <c r="G1053" s="51" t="s">
        <v>18</v>
      </c>
      <c r="H1053" s="50" t="s">
        <v>18</v>
      </c>
      <c r="I1053" s="45" t="s">
        <v>18</v>
      </c>
      <c r="J1053" s="45" t="s">
        <v>18</v>
      </c>
      <c r="K1053" s="49" t="s">
        <v>18</v>
      </c>
    </row>
    <row r="1054">
      <c r="E1054" s="9" t="s">
        <v>15</v>
      </c>
      <c r="F1054" s="8"/>
      <c r="G1054" s="47">
        <v>0</v>
      </c>
      <c r="H1054" s="46">
        <v>0</v>
      </c>
      <c r="I1054" s="43">
        <v>0</v>
      </c>
      <c r="J1054" s="43">
        <v>0</v>
      </c>
      <c r="K1054" s="48">
        <v>0</v>
      </c>
    </row>
    <row r="1055">
      <c r="E1055" s="13"/>
      <c r="F1055" s="12"/>
      <c r="G1055" s="51" t="s">
        <v>18</v>
      </c>
      <c r="H1055" s="50" t="s">
        <v>18</v>
      </c>
      <c r="I1055" s="45" t="s">
        <v>18</v>
      </c>
      <c r="J1055" s="45" t="s">
        <v>18</v>
      </c>
      <c r="K1055" s="49" t="s">
        <v>18</v>
      </c>
    </row>
    <row r="1056">
      <c r="E1056" s="9" t="s">
        <v>16</v>
      </c>
      <c r="F1056" s="8"/>
      <c r="G1056" s="14">
        <v>1030</v>
      </c>
      <c r="H1056" s="15">
        <v>302</v>
      </c>
      <c r="I1056" s="2">
        <v>314</v>
      </c>
      <c r="J1056" s="2">
        <v>161</v>
      </c>
      <c r="K1056" s="17">
        <v>253</v>
      </c>
    </row>
    <row r="1057">
      <c r="E1057" s="13"/>
      <c r="F1057" s="12"/>
      <c r="G1057" s="10">
        <v>100</v>
      </c>
      <c r="H1057" s="16">
        <v>29.320388349515</v>
      </c>
      <c r="I1057" s="1">
        <v>30.485436893204</v>
      </c>
      <c r="J1057" s="1">
        <v>15.631067961165</v>
      </c>
      <c r="K1057" s="11">
        <v>24.563106796117001</v>
      </c>
    </row>
    <row r="1058">
      <c r="E1058" s="9" t="s">
        <v>17</v>
      </c>
      <c r="F1058" s="8"/>
      <c r="G1058" s="47">
        <v>0</v>
      </c>
      <c r="H1058" s="46">
        <v>0</v>
      </c>
      <c r="I1058" s="43">
        <v>0</v>
      </c>
      <c r="J1058" s="43">
        <v>0</v>
      </c>
      <c r="K1058" s="48">
        <v>0</v>
      </c>
    </row>
    <row r="1059">
      <c r="E1059" s="18"/>
      <c r="F1059" s="32"/>
      <c r="G1059" s="63" t="s">
        <v>18</v>
      </c>
      <c r="H1059" s="64" t="s">
        <v>18</v>
      </c>
      <c r="I1059" s="53" t="s">
        <v>18</v>
      </c>
      <c r="J1059" s="53" t="s">
        <v>18</v>
      </c>
      <c r="K1059" s="57" t="s">
        <v>18</v>
      </c>
    </row>
    <row r="1061">
      <c r="B1061" s="31" t="str">
        <f ca="1" xml:space="preserve"> HYPERLINK("#'目次'!B69", "[63]")</f>
        <v>[63]</v>
      </c>
      <c r="C1061" s="19" t="s">
        <v>692</v>
      </c>
    </row>
    <row r="1062">
      <c r="C1062" s="76" t="s">
        <v>666</v>
      </c>
    </row>
    <row r="1064">
      <c r="C1064" s="19" t="s">
        <v>12</v>
      </c>
    </row>
    <row r="1065">
      <c r="E1065" s="27"/>
      <c r="F1065" s="25"/>
      <c r="G1065" s="34" t="s">
        <v>13</v>
      </c>
      <c r="H1065" s="21" t="s">
        <v>693</v>
      </c>
      <c r="I1065" s="4" t="s">
        <v>694</v>
      </c>
      <c r="J1065" s="33" t="s">
        <v>674</v>
      </c>
    </row>
    <row r="1066">
      <c r="E1066" s="24"/>
      <c r="F1066" s="30"/>
      <c r="G1066" s="26"/>
      <c r="H1066" s="35"/>
      <c r="I1066" s="5"/>
      <c r="J1066" s="20"/>
    </row>
    <row r="1067">
      <c r="E1067" s="22" t="s">
        <v>13</v>
      </c>
      <c r="F1067" s="23"/>
      <c r="G1067" s="28">
        <v>1093</v>
      </c>
      <c r="H1067" s="3">
        <v>391</v>
      </c>
      <c r="I1067" s="3">
        <v>390</v>
      </c>
      <c r="J1067" s="36">
        <v>312</v>
      </c>
    </row>
    <row r="1068">
      <c r="E1068" s="18"/>
      <c r="F1068" s="29"/>
      <c r="G1068" s="10">
        <v>100</v>
      </c>
      <c r="H1068" s="1">
        <v>35.773101555352</v>
      </c>
      <c r="I1068" s="1">
        <v>35.681610247027002</v>
      </c>
      <c r="J1068" s="11">
        <v>28.545288197621002</v>
      </c>
    </row>
    <row r="1069">
      <c r="E1069" s="9" t="s">
        <v>14</v>
      </c>
      <c r="F1069" s="8"/>
      <c r="G1069" s="65">
        <v>0</v>
      </c>
      <c r="H1069" s="66">
        <v>0</v>
      </c>
      <c r="I1069" s="61">
        <v>0</v>
      </c>
      <c r="J1069" s="67">
        <v>0</v>
      </c>
    </row>
    <row r="1070">
      <c r="E1070" s="13"/>
      <c r="F1070" s="12"/>
      <c r="G1070" s="51" t="s">
        <v>18</v>
      </c>
      <c r="H1070" s="50" t="s">
        <v>18</v>
      </c>
      <c r="I1070" s="45" t="s">
        <v>18</v>
      </c>
      <c r="J1070" s="49" t="s">
        <v>18</v>
      </c>
    </row>
    <row r="1071">
      <c r="E1071" s="9" t="s">
        <v>15</v>
      </c>
      <c r="F1071" s="8"/>
      <c r="G1071" s="47">
        <v>0</v>
      </c>
      <c r="H1071" s="46">
        <v>0</v>
      </c>
      <c r="I1071" s="43">
        <v>0</v>
      </c>
      <c r="J1071" s="48">
        <v>0</v>
      </c>
    </row>
    <row r="1072">
      <c r="E1072" s="13"/>
      <c r="F1072" s="12"/>
      <c r="G1072" s="51" t="s">
        <v>18</v>
      </c>
      <c r="H1072" s="50" t="s">
        <v>18</v>
      </c>
      <c r="I1072" s="45" t="s">
        <v>18</v>
      </c>
      <c r="J1072" s="49" t="s">
        <v>18</v>
      </c>
    </row>
    <row r="1073">
      <c r="E1073" s="9" t="s">
        <v>16</v>
      </c>
      <c r="F1073" s="8"/>
      <c r="G1073" s="47">
        <v>0</v>
      </c>
      <c r="H1073" s="46">
        <v>0</v>
      </c>
      <c r="I1073" s="43">
        <v>0</v>
      </c>
      <c r="J1073" s="48">
        <v>0</v>
      </c>
    </row>
    <row r="1074">
      <c r="E1074" s="13"/>
      <c r="F1074" s="12"/>
      <c r="G1074" s="51" t="s">
        <v>18</v>
      </c>
      <c r="H1074" s="50" t="s">
        <v>18</v>
      </c>
      <c r="I1074" s="45" t="s">
        <v>18</v>
      </c>
      <c r="J1074" s="49" t="s">
        <v>18</v>
      </c>
    </row>
    <row r="1075">
      <c r="E1075" s="9" t="s">
        <v>17</v>
      </c>
      <c r="F1075" s="8"/>
      <c r="G1075" s="14">
        <v>1093</v>
      </c>
      <c r="H1075" s="15">
        <v>391</v>
      </c>
      <c r="I1075" s="2">
        <v>390</v>
      </c>
      <c r="J1075" s="17">
        <v>312</v>
      </c>
    </row>
    <row r="1076">
      <c r="E1076" s="18"/>
      <c r="F1076" s="32"/>
      <c r="G1076" s="39">
        <v>100</v>
      </c>
      <c r="H1076" s="41">
        <v>35.773101555352</v>
      </c>
      <c r="I1076" s="7">
        <v>35.681610247027002</v>
      </c>
      <c r="J1076" s="44">
        <v>28.545288197621002</v>
      </c>
    </row>
    <row r="1078">
      <c r="B1078" s="31" t="str">
        <f ca="1" xml:space="preserve"> HYPERLINK("#'目次'!B70", "[64]")</f>
        <v>[64]</v>
      </c>
      <c r="C1078" s="19" t="s">
        <v>697</v>
      </c>
    </row>
    <row r="1079">
      <c r="C1079" s="76" t="s">
        <v>638</v>
      </c>
    </row>
    <row r="1081">
      <c r="C1081" s="19" t="s">
        <v>12</v>
      </c>
    </row>
    <row r="1082">
      <c r="E1082" s="27"/>
      <c r="F1082" s="25"/>
      <c r="G1082" s="34" t="s">
        <v>13</v>
      </c>
      <c r="H1082" s="21" t="s">
        <v>698</v>
      </c>
      <c r="I1082" s="33" t="s">
        <v>699</v>
      </c>
    </row>
    <row r="1083">
      <c r="E1083" s="24"/>
      <c r="F1083" s="30"/>
      <c r="G1083" s="26"/>
      <c r="H1083" s="35"/>
      <c r="I1083" s="20"/>
    </row>
    <row r="1084">
      <c r="E1084" s="22" t="s">
        <v>13</v>
      </c>
      <c r="F1084" s="23"/>
      <c r="G1084" s="28">
        <v>1524</v>
      </c>
      <c r="H1084" s="3">
        <v>1140</v>
      </c>
      <c r="I1084" s="36">
        <v>384</v>
      </c>
    </row>
    <row r="1085">
      <c r="E1085" s="18"/>
      <c r="F1085" s="29"/>
      <c r="G1085" s="10">
        <v>100</v>
      </c>
      <c r="H1085" s="1">
        <v>74.803149606299002</v>
      </c>
      <c r="I1085" s="11">
        <v>25.196850393700998</v>
      </c>
    </row>
    <row r="1086">
      <c r="E1086" s="9" t="s">
        <v>14</v>
      </c>
      <c r="F1086" s="8"/>
      <c r="G1086" s="38">
        <v>1524</v>
      </c>
      <c r="H1086" s="37">
        <v>1140</v>
      </c>
      <c r="I1086" s="40">
        <v>384</v>
      </c>
    </row>
    <row r="1087">
      <c r="E1087" s="13"/>
      <c r="F1087" s="12"/>
      <c r="G1087" s="10">
        <v>100</v>
      </c>
      <c r="H1087" s="16">
        <v>74.803149606299002</v>
      </c>
      <c r="I1087" s="11">
        <v>25.196850393700998</v>
      </c>
    </row>
    <row r="1088">
      <c r="E1088" s="9" t="s">
        <v>15</v>
      </c>
      <c r="F1088" s="8"/>
      <c r="G1088" s="47">
        <v>0</v>
      </c>
      <c r="H1088" s="46">
        <v>0</v>
      </c>
      <c r="I1088" s="48">
        <v>0</v>
      </c>
    </row>
    <row r="1089">
      <c r="E1089" s="13"/>
      <c r="F1089" s="12"/>
      <c r="G1089" s="51" t="s">
        <v>18</v>
      </c>
      <c r="H1089" s="50" t="s">
        <v>18</v>
      </c>
      <c r="I1089" s="49" t="s">
        <v>18</v>
      </c>
    </row>
    <row r="1090">
      <c r="E1090" s="9" t="s">
        <v>16</v>
      </c>
      <c r="F1090" s="8"/>
      <c r="G1090" s="47">
        <v>0</v>
      </c>
      <c r="H1090" s="46">
        <v>0</v>
      </c>
      <c r="I1090" s="48">
        <v>0</v>
      </c>
    </row>
    <row r="1091">
      <c r="E1091" s="13"/>
      <c r="F1091" s="12"/>
      <c r="G1091" s="51" t="s">
        <v>18</v>
      </c>
      <c r="H1091" s="50" t="s">
        <v>18</v>
      </c>
      <c r="I1091" s="49" t="s">
        <v>18</v>
      </c>
    </row>
    <row r="1092">
      <c r="E1092" s="9" t="s">
        <v>17</v>
      </c>
      <c r="F1092" s="8"/>
      <c r="G1092" s="47">
        <v>0</v>
      </c>
      <c r="H1092" s="46">
        <v>0</v>
      </c>
      <c r="I1092" s="48">
        <v>0</v>
      </c>
    </row>
    <row r="1093">
      <c r="E1093" s="18"/>
      <c r="F1093" s="32"/>
      <c r="G1093" s="63" t="s">
        <v>18</v>
      </c>
      <c r="H1093" s="64" t="s">
        <v>18</v>
      </c>
      <c r="I1093" s="57" t="s">
        <v>18</v>
      </c>
    </row>
    <row r="1095">
      <c r="B1095" s="31" t="str">
        <f ca="1" xml:space="preserve"> HYPERLINK("#'目次'!B71", "[65]")</f>
        <v>[65]</v>
      </c>
      <c r="C1095" s="19" t="s">
        <v>702</v>
      </c>
    </row>
    <row r="1096">
      <c r="C1096" s="76" t="s">
        <v>649</v>
      </c>
    </row>
    <row r="1098">
      <c r="C1098" s="19" t="s">
        <v>12</v>
      </c>
    </row>
    <row r="1099">
      <c r="E1099" s="27"/>
      <c r="F1099" s="25"/>
      <c r="G1099" s="34" t="s">
        <v>13</v>
      </c>
      <c r="H1099" s="21" t="s">
        <v>699</v>
      </c>
      <c r="I1099" s="33" t="s">
        <v>703</v>
      </c>
    </row>
    <row r="1100">
      <c r="E1100" s="24"/>
      <c r="F1100" s="30"/>
      <c r="G1100" s="26"/>
      <c r="H1100" s="35"/>
      <c r="I1100" s="20"/>
    </row>
    <row r="1101">
      <c r="E1101" s="22" t="s">
        <v>13</v>
      </c>
      <c r="F1101" s="23"/>
      <c r="G1101" s="28">
        <v>1104</v>
      </c>
      <c r="H1101" s="3">
        <v>1044</v>
      </c>
      <c r="I1101" s="36">
        <v>60</v>
      </c>
    </row>
    <row r="1102">
      <c r="E1102" s="18"/>
      <c r="F1102" s="29"/>
      <c r="G1102" s="10">
        <v>100</v>
      </c>
      <c r="H1102" s="1">
        <v>94.565217391304003</v>
      </c>
      <c r="I1102" s="11">
        <v>5.4347826086959996</v>
      </c>
    </row>
    <row r="1103">
      <c r="E1103" s="9" t="s">
        <v>14</v>
      </c>
      <c r="F1103" s="8"/>
      <c r="G1103" s="65">
        <v>0</v>
      </c>
      <c r="H1103" s="66">
        <v>0</v>
      </c>
      <c r="I1103" s="67">
        <v>0</v>
      </c>
    </row>
    <row r="1104">
      <c r="E1104" s="13"/>
      <c r="F1104" s="12"/>
      <c r="G1104" s="51" t="s">
        <v>18</v>
      </c>
      <c r="H1104" s="50" t="s">
        <v>18</v>
      </c>
      <c r="I1104" s="49" t="s">
        <v>18</v>
      </c>
    </row>
    <row r="1105">
      <c r="E1105" s="9" t="s">
        <v>15</v>
      </c>
      <c r="F1105" s="8"/>
      <c r="G1105" s="14">
        <v>1104</v>
      </c>
      <c r="H1105" s="15">
        <v>1044</v>
      </c>
      <c r="I1105" s="17">
        <v>60</v>
      </c>
    </row>
    <row r="1106">
      <c r="E1106" s="13"/>
      <c r="F1106" s="12"/>
      <c r="G1106" s="10">
        <v>100</v>
      </c>
      <c r="H1106" s="16">
        <v>94.565217391304003</v>
      </c>
      <c r="I1106" s="11">
        <v>5.4347826086959996</v>
      </c>
    </row>
    <row r="1107">
      <c r="E1107" s="9" t="s">
        <v>16</v>
      </c>
      <c r="F1107" s="8"/>
      <c r="G1107" s="47">
        <v>0</v>
      </c>
      <c r="H1107" s="46">
        <v>0</v>
      </c>
      <c r="I1107" s="48">
        <v>0</v>
      </c>
    </row>
    <row r="1108">
      <c r="E1108" s="13"/>
      <c r="F1108" s="12"/>
      <c r="G1108" s="51" t="s">
        <v>18</v>
      </c>
      <c r="H1108" s="50" t="s">
        <v>18</v>
      </c>
      <c r="I1108" s="49" t="s">
        <v>18</v>
      </c>
    </row>
    <row r="1109">
      <c r="E1109" s="9" t="s">
        <v>17</v>
      </c>
      <c r="F1109" s="8"/>
      <c r="G1109" s="47">
        <v>0</v>
      </c>
      <c r="H1109" s="46">
        <v>0</v>
      </c>
      <c r="I1109" s="48">
        <v>0</v>
      </c>
    </row>
    <row r="1110">
      <c r="E1110" s="18"/>
      <c r="F1110" s="32"/>
      <c r="G1110" s="63" t="s">
        <v>18</v>
      </c>
      <c r="H1110" s="64" t="s">
        <v>18</v>
      </c>
      <c r="I1110" s="57" t="s">
        <v>18</v>
      </c>
    </row>
  </sheetData>
  <mergeCells count="65">
    <mergeCell ref="E11:F12"/>
    <mergeCell ref="E28:F29"/>
    <mergeCell ref="E45:F46"/>
    <mergeCell ref="E62:F63"/>
    <mergeCell ref="E79:F80"/>
    <mergeCell ref="E96:F97"/>
    <mergeCell ref="E113:F114"/>
    <mergeCell ref="E130:F131"/>
    <mergeCell ref="E147:F148"/>
    <mergeCell ref="E164:F165"/>
    <mergeCell ref="E181:F182"/>
    <mergeCell ref="E198:F199"/>
    <mergeCell ref="E215:F216"/>
    <mergeCell ref="E232:F233"/>
    <mergeCell ref="E249:F250"/>
    <mergeCell ref="E266:F267"/>
    <mergeCell ref="E283:F284"/>
    <mergeCell ref="E300:F301"/>
    <mergeCell ref="E317:F318"/>
    <mergeCell ref="E334:F335"/>
    <mergeCell ref="E351:F352"/>
    <mergeCell ref="E368:F369"/>
    <mergeCell ref="E385:F386"/>
    <mergeCell ref="E402:F403"/>
    <mergeCell ref="E419:F420"/>
    <mergeCell ref="E436:F437"/>
    <mergeCell ref="E453:F454"/>
    <mergeCell ref="E470:F471"/>
    <mergeCell ref="E487:F488"/>
    <mergeCell ref="E504:F505"/>
    <mergeCell ref="E521:F522"/>
    <mergeCell ref="E538:F539"/>
    <mergeCell ref="E555:F556"/>
    <mergeCell ref="E572:F573"/>
    <mergeCell ref="E589:F590"/>
    <mergeCell ref="E606:F607"/>
    <mergeCell ref="E623:F624"/>
    <mergeCell ref="E640:F641"/>
    <mergeCell ref="E657:F658"/>
    <mergeCell ref="E674:F675"/>
    <mergeCell ref="E691:F692"/>
    <mergeCell ref="E708:F709"/>
    <mergeCell ref="E725:F726"/>
    <mergeCell ref="E742:F743"/>
    <mergeCell ref="E759:F760"/>
    <mergeCell ref="E776:F777"/>
    <mergeCell ref="E793:F794"/>
    <mergeCell ref="E810:F811"/>
    <mergeCell ref="E827:F828"/>
    <mergeCell ref="E844:F845"/>
    <mergeCell ref="E861:F862"/>
    <mergeCell ref="E878:F879"/>
    <mergeCell ref="E895:F896"/>
    <mergeCell ref="E912:F913"/>
    <mergeCell ref="E929:F930"/>
    <mergeCell ref="E946:F947"/>
    <mergeCell ref="E963:F964"/>
    <mergeCell ref="E980:F981"/>
    <mergeCell ref="E997:F998"/>
    <mergeCell ref="E1014:F1015"/>
    <mergeCell ref="E1031:F1032"/>
    <mergeCell ref="E1048:F1049"/>
    <mergeCell ref="E1065:F1066"/>
    <mergeCell ref="E1082:F1083"/>
    <mergeCell ref="E1099:F1100"/>
  </mergeCells>
  <pageMargins left="0.7" right="0.7" top="0.75" bottom="0.75" header="0.3" footer="0.3"/>
  <pageSetup paperSize="9" scale="63" pageOrder="overThenDown" orientation="landscape"/>
  <headerFooter>
    <oddFooter>&amp;CNP(1)</oddFooter>
  </headerFooter>
  <rowBreaks count="65" manualBreakCount="65">
    <brk id="22" max="16383" man="1"/>
    <brk id="39" max="16383" man="1"/>
    <brk id="56" max="16383" man="1"/>
    <brk id="73" max="16383" man="1"/>
    <brk id="90" max="16383" man="1"/>
    <brk id="107" max="16383" man="1"/>
    <brk id="124" max="16383" man="1"/>
    <brk id="141" max="16383" man="1"/>
    <brk id="158" max="16383" man="1"/>
    <brk id="175" max="16383" man="1"/>
    <brk id="192" max="16383" man="1"/>
    <brk id="209" max="16383" man="1"/>
    <brk id="226" max="16383" man="1"/>
    <brk id="243" max="16383" man="1"/>
    <brk id="260" max="16383" man="1"/>
    <brk id="277" max="16383" man="1"/>
    <brk id="294" max="16383" man="1"/>
    <brk id="311" max="16383" man="1"/>
    <brk id="328" max="16383" man="1"/>
    <brk id="345" max="16383" man="1"/>
    <brk id="362" max="16383" man="1"/>
    <brk id="379" max="16383" man="1"/>
    <brk id="396" max="16383" man="1"/>
    <brk id="413" max="16383" man="1"/>
    <brk id="430" max="16383" man="1"/>
    <brk id="447" max="16383" man="1"/>
    <brk id="464" max="16383" man="1"/>
    <brk id="481" max="16383" man="1"/>
    <brk id="498" max="16383" man="1"/>
    <brk id="515" max="16383" man="1"/>
    <brk id="532" max="16383" man="1"/>
    <brk id="549" max="16383" man="1"/>
    <brk id="566" max="16383" man="1"/>
    <brk id="583" max="16383" man="1"/>
    <brk id="600" max="16383" man="1"/>
    <brk id="617" max="16383" man="1"/>
    <brk id="634" max="16383" man="1"/>
    <brk id="651" max="16383" man="1"/>
    <brk id="668" max="16383" man="1"/>
    <brk id="685" max="16383" man="1"/>
    <brk id="702" max="16383" man="1"/>
    <brk id="719" max="16383" man="1"/>
    <brk id="736" max="16383" man="1"/>
    <brk id="753" max="16383" man="1"/>
    <brk id="770" max="16383" man="1"/>
    <brk id="787" max="16383" man="1"/>
    <brk id="804" max="16383" man="1"/>
    <brk id="821" max="16383" man="1"/>
    <brk id="838" max="16383" man="1"/>
    <brk id="855" max="16383" man="1"/>
    <brk id="872" max="16383" man="1"/>
    <brk id="889" max="16383" man="1"/>
    <brk id="906" max="16383" man="1"/>
    <brk id="923" max="16383" man="1"/>
    <brk id="940" max="16383" man="1"/>
    <brk id="957" max="16383" man="1"/>
    <brk id="974" max="16383" man="1"/>
    <brk id="991" max="16383" man="1"/>
    <brk id="1008" max="16383" man="1"/>
    <brk id="1025" max="16383" man="1"/>
    <brk id="1042" max="16383" man="1"/>
    <brk id="1059" max="16383" man="1"/>
    <brk id="1076" max="16383" man="1"/>
    <brk id="1093" max="16383" man="1"/>
    <brk id="1110" max="16383" man="1"/>
  </rowBreaks>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E5BCA87D8A3D9C4183C8300473320595" ma:contentTypeVersion="19" ma:contentTypeDescription="新しいドキュメントを作成します。" ma:contentTypeScope="" ma:versionID="3dea12bd5e27aa3697bbeb4aea5c7b0c">
  <xsd:schema xmlns:xsd="http://www.w3.org/2001/XMLSchema" xmlns:xs="http://www.w3.org/2001/XMLSchema" xmlns:p="http://schemas.microsoft.com/office/2006/metadata/properties" xmlns:ns2="573a0119-864b-4a12-bc43-d0bb91a52363" xmlns:ns3="307bff3f-f9bd-4b5d-b86e-6a51af770dea" targetNamespace="http://schemas.microsoft.com/office/2006/metadata/properties" ma:root="true" ma:fieldsID="b7826c6c5eba4e52a643b26869dace70" ns2:_="" ns3:_="">
    <xsd:import namespace="573a0119-864b-4a12-bc43-d0bb91a52363"/>
    <xsd:import namespace="307bff3f-f9bd-4b5d-b86e-6a51af770de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3:SharedWithUsers" minOccurs="0"/>
                <xsd:element ref="ns3:SharedWithDetails" minOccurs="0"/>
                <xsd:element ref="ns2:MediaServiceLocation" minOccurs="0"/>
                <xsd:element ref="ns2:_Flow_SignoffStatus" minOccurs="0"/>
                <xsd:element ref="ns2:_x66f4__x65b0__x62c5__x5f53__x8005_" minOccurs="0"/>
                <xsd:element ref="ns2:_x30c6__x30b9__x30c8_"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73a0119-864b-4a12-bc43-d0bb91a523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2" nillable="true" ma:displayName="Location" ma:description="" ma:indexed="true" ma:internalName="MediaServiceLocation" ma:readOnly="true">
      <xsd:simpleType>
        <xsd:restriction base="dms:Text"/>
      </xsd:simpleType>
    </xsd:element>
    <xsd:element name="_Flow_SignoffStatus" ma:index="23" nillable="true" ma:displayName="承認の状態" ma:internalName="_x0024_Resources_x003a_core_x002c_Signoff_Status">
      <xsd:simpleType>
        <xsd:restriction base="dms:Text"/>
      </xsd:simpleType>
    </xsd:element>
    <xsd:element name="_x66f4__x65b0__x62c5__x5f53__x8005_" ma:index="24" nillable="true" ma:displayName="更新担当者" ma:format="Dropdown" ma:internalName="_x66f4__x65b0__x62c5__x5f53__x8005_">
      <xsd:simpleType>
        <xsd:restriction base="dms:Text">
          <xsd:maxLength value="255"/>
        </xsd:restriction>
      </xsd:simpleType>
    </xsd:element>
    <xsd:element name="_x30c6__x30b9__x30c8_" ma:index="25" nillable="true" ma:displayName="テスト" ma:format="Dropdown" ma:internalName="_x30c6__x30b9__x30c8_">
      <xsd:simpleType>
        <xsd:restriction base="dms:Text">
          <xsd:maxLength value="255"/>
        </xsd:restriction>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07bff3f-f9bd-4b5d-b86e-6a51af770dea"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9e48c753-b4a7-475d-b06d-904f06caaab4}" ma:internalName="TaxCatchAll" ma:showField="CatchAllData" ma:web="307bff3f-f9bd-4b5d-b86e-6a51af770dea">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30c6__x30b9__x30c8_ xmlns="573a0119-864b-4a12-bc43-d0bb91a52363" xsi:nil="true"/>
    <lcf76f155ced4ddcb4097134ff3c332f xmlns="573a0119-864b-4a12-bc43-d0bb91a52363">
      <Terms xmlns="http://schemas.microsoft.com/office/infopath/2007/PartnerControls"/>
    </lcf76f155ced4ddcb4097134ff3c332f>
    <_Flow_SignoffStatus xmlns="573a0119-864b-4a12-bc43-d0bb91a52363" xsi:nil="true"/>
    <_x66f4__x65b0__x62c5__x5f53__x8005_ xmlns="573a0119-864b-4a12-bc43-d0bb91a52363" xsi:nil="true"/>
    <TaxCatchAll xmlns="307bff3f-f9bd-4b5d-b86e-6a51af770dea" xsi:nil="true"/>
  </documentManagement>
</p:properties>
</file>

<file path=customXml/itemProps1.xml><?xml version="1.0" encoding="utf-8"?>
<ds:datastoreItem xmlns:ds="http://schemas.openxmlformats.org/officeDocument/2006/customXml" ds:itemID="{250CFE41-917E-418E-9293-35C26BE7C8D4}"/>
</file>

<file path=customXml/itemProps2.xml><?xml version="1.0" encoding="utf-8"?>
<ds:datastoreItem xmlns:ds="http://schemas.openxmlformats.org/officeDocument/2006/customXml" ds:itemID="{8DF7674F-F1B4-4CBA-95C8-000E965E8E31}"/>
</file>

<file path=customXml/itemProps3.xml><?xml version="1.0" encoding="utf-8"?>
<ds:datastoreItem xmlns:ds="http://schemas.openxmlformats.org/officeDocument/2006/customXml" ds:itemID="{2664AC46-3B51-4D87-9B29-94E4C79FD7EF}"/>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0x010100E5BCA87D8A3D9C4183C8300473320595</vt:lpwstr>
  </property>
</Properties>
</file>