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1.xml" ContentType="application/vnd.openxmlformats-officedocument.spreadsheetml.worksheet+xml"/>
  <Override PartName="/xl/theme/theme1.xml" ContentType="application/vnd.openxmlformats-officedocument.theme+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08C056B6-5479-46EC-AA6E-D1E4399472FB}" xr6:coauthVersionLast="47" xr6:coauthVersionMax="47" xr10:uidLastSave="{00000000-0000-0000-0000-000000000000}"/>
  <bookViews>
    <workbookView xWindow="-98" yWindow="-98" windowWidth="20715" windowHeight="13155" xr2:uid="{6054D59C-4672-46E4-855A-C6F7BEB84C54}"/>
  </bookViews>
  <sheets>
    <sheet name="Ⅰ事業活動収支等の状況" sheetId="1" r:id="rId1"/>
  </sheets>
  <definedNames>
    <definedName name="_xlnm.Print_Area" localSheetId="0">Ⅰ事業活動収支等の状況!$A$1:$K$1302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1" l="1"/>
  <c r="F7" i="1"/>
  <c r="H7" i="1"/>
  <c r="F8" i="1"/>
  <c r="H8" i="1"/>
  <c r="F9" i="1"/>
  <c r="H9" i="1"/>
  <c r="F10" i="1"/>
  <c r="H10" i="1"/>
  <c r="F11" i="1"/>
  <c r="H11" i="1"/>
  <c r="F12" i="1"/>
  <c r="H12" i="1"/>
  <c r="F13" i="1"/>
  <c r="H13" i="1"/>
  <c r="F14" i="1"/>
  <c r="H14" i="1"/>
  <c r="F15" i="1"/>
  <c r="H15" i="1"/>
  <c r="F16" i="1"/>
  <c r="H16" i="1"/>
  <c r="F17" i="1"/>
  <c r="H17" i="1"/>
  <c r="F18" i="1"/>
  <c r="H18" i="1"/>
  <c r="F19" i="1"/>
  <c r="H19" i="1"/>
  <c r="E20" i="1"/>
  <c r="F20" i="1"/>
  <c r="G20" i="1"/>
  <c r="H20" i="1"/>
  <c r="E21" i="1"/>
  <c r="F21" i="1"/>
  <c r="G21" i="1"/>
  <c r="H21" i="1"/>
  <c r="E22" i="1"/>
  <c r="F22" i="1"/>
  <c r="G22" i="1"/>
  <c r="H22" i="1"/>
  <c r="F23" i="1"/>
  <c r="H23" i="1"/>
  <c r="E24" i="1"/>
  <c r="F24" i="1"/>
  <c r="G24" i="1"/>
  <c r="H24" i="1"/>
  <c r="E28" i="1"/>
  <c r="B45" i="1"/>
  <c r="F49" i="1"/>
  <c r="H49" i="1"/>
  <c r="F50" i="1"/>
  <c r="H50" i="1"/>
  <c r="F51" i="1"/>
  <c r="H51" i="1"/>
  <c r="F52" i="1"/>
  <c r="H52" i="1"/>
  <c r="F53" i="1"/>
  <c r="H53" i="1"/>
  <c r="F54" i="1"/>
  <c r="H54" i="1"/>
  <c r="F55" i="1"/>
  <c r="H55" i="1"/>
  <c r="F56" i="1"/>
  <c r="H56" i="1"/>
  <c r="F57" i="1"/>
  <c r="H57" i="1"/>
  <c r="F58" i="1"/>
  <c r="H58" i="1"/>
  <c r="F59" i="1"/>
  <c r="H59" i="1"/>
  <c r="F60" i="1"/>
  <c r="H60" i="1"/>
  <c r="F61" i="1"/>
  <c r="H61" i="1"/>
  <c r="E62" i="1"/>
  <c r="F62" i="1"/>
  <c r="G62" i="1"/>
  <c r="H62" i="1"/>
  <c r="E63" i="1"/>
  <c r="F63" i="1"/>
  <c r="G63" i="1"/>
  <c r="H63" i="1"/>
  <c r="E64" i="1"/>
  <c r="F64" i="1"/>
  <c r="G64" i="1"/>
  <c r="H64" i="1"/>
  <c r="F65" i="1"/>
  <c r="H65" i="1"/>
  <c r="E66" i="1"/>
  <c r="F66" i="1" s="1"/>
  <c r="G66" i="1"/>
  <c r="H66" i="1"/>
  <c r="E70" i="1"/>
  <c r="E71" i="1"/>
  <c r="E72" i="1"/>
  <c r="E74" i="1"/>
  <c r="B90" i="1"/>
  <c r="F94" i="1"/>
  <c r="H94" i="1"/>
  <c r="F95" i="1"/>
  <c r="H95" i="1"/>
  <c r="F96" i="1"/>
  <c r="H96" i="1"/>
  <c r="F97" i="1"/>
  <c r="H97" i="1"/>
  <c r="F98" i="1"/>
  <c r="H98" i="1"/>
  <c r="F99" i="1"/>
  <c r="H99" i="1"/>
  <c r="F100" i="1"/>
  <c r="H100" i="1"/>
  <c r="F101" i="1"/>
  <c r="H101" i="1"/>
  <c r="F102" i="1"/>
  <c r="H102" i="1"/>
  <c r="F103" i="1"/>
  <c r="H103" i="1"/>
  <c r="F104" i="1"/>
  <c r="H104" i="1"/>
  <c r="F105" i="1"/>
  <c r="H105" i="1"/>
  <c r="F106" i="1"/>
  <c r="H106" i="1"/>
  <c r="E107" i="1"/>
  <c r="F107" i="1"/>
  <c r="G107" i="1"/>
  <c r="H107" i="1"/>
  <c r="E108" i="1"/>
  <c r="E109" i="1" s="1"/>
  <c r="F108" i="1"/>
  <c r="G108" i="1"/>
  <c r="H108" i="1"/>
  <c r="G109" i="1"/>
  <c r="H109" i="1"/>
  <c r="F110" i="1"/>
  <c r="H110" i="1"/>
  <c r="G111" i="1"/>
  <c r="H111" i="1"/>
  <c r="E115" i="1"/>
  <c r="E116" i="1"/>
  <c r="E119" i="1"/>
  <c r="B135" i="1"/>
  <c r="F139" i="1"/>
  <c r="H139" i="1"/>
  <c r="F140" i="1"/>
  <c r="H140" i="1"/>
  <c r="F141" i="1"/>
  <c r="H141" i="1"/>
  <c r="F142" i="1"/>
  <c r="H142" i="1"/>
  <c r="F143" i="1"/>
  <c r="H143" i="1"/>
  <c r="F144" i="1"/>
  <c r="H144" i="1"/>
  <c r="F145" i="1"/>
  <c r="H145" i="1"/>
  <c r="F146" i="1"/>
  <c r="H146" i="1"/>
  <c r="F147" i="1"/>
  <c r="H147" i="1"/>
  <c r="F148" i="1"/>
  <c r="H148" i="1"/>
  <c r="F149" i="1"/>
  <c r="H149" i="1"/>
  <c r="F150" i="1"/>
  <c r="H150" i="1"/>
  <c r="F151" i="1"/>
  <c r="H151" i="1"/>
  <c r="E152" i="1"/>
  <c r="F152" i="1"/>
  <c r="G152" i="1"/>
  <c r="H152" i="1"/>
  <c r="E153" i="1"/>
  <c r="F153" i="1"/>
  <c r="G153" i="1"/>
  <c r="H153" i="1"/>
  <c r="E154" i="1"/>
  <c r="F154" i="1"/>
  <c r="G154" i="1"/>
  <c r="H154" i="1"/>
  <c r="F155" i="1"/>
  <c r="H155" i="1"/>
  <c r="E156" i="1"/>
  <c r="F156" i="1" s="1"/>
  <c r="G156" i="1"/>
  <c r="H156" i="1"/>
  <c r="E160" i="1"/>
  <c r="E161" i="1"/>
  <c r="E162" i="1"/>
  <c r="E164" i="1"/>
  <c r="B180" i="1"/>
  <c r="F184" i="1"/>
  <c r="F185" i="1"/>
  <c r="F186" i="1"/>
  <c r="H186" i="1"/>
  <c r="F187" i="1"/>
  <c r="F188" i="1"/>
  <c r="F189" i="1"/>
  <c r="F190" i="1"/>
  <c r="H190" i="1"/>
  <c r="F191" i="1"/>
  <c r="F192" i="1"/>
  <c r="F193" i="1"/>
  <c r="F194" i="1"/>
  <c r="H194" i="1"/>
  <c r="F195" i="1"/>
  <c r="F196" i="1"/>
  <c r="E197" i="1"/>
  <c r="F197" i="1"/>
  <c r="G197" i="1"/>
  <c r="H187" i="1" s="1"/>
  <c r="H197" i="1"/>
  <c r="E198" i="1"/>
  <c r="F198" i="1"/>
  <c r="G198" i="1"/>
  <c r="E199" i="1"/>
  <c r="F199" i="1"/>
  <c r="F200" i="1"/>
  <c r="E201" i="1"/>
  <c r="F201" i="1"/>
  <c r="E205" i="1"/>
  <c r="E206" i="1"/>
  <c r="E207" i="1"/>
  <c r="E209" i="1"/>
  <c r="B225" i="1"/>
  <c r="F229" i="1"/>
  <c r="H229" i="1"/>
  <c r="F230" i="1"/>
  <c r="H230" i="1"/>
  <c r="F231" i="1"/>
  <c r="H231" i="1"/>
  <c r="F232" i="1"/>
  <c r="H232" i="1"/>
  <c r="F233" i="1"/>
  <c r="H233" i="1"/>
  <c r="F234" i="1"/>
  <c r="H234" i="1"/>
  <c r="F235" i="1"/>
  <c r="H235" i="1"/>
  <c r="F236" i="1"/>
  <c r="H236" i="1"/>
  <c r="F237" i="1"/>
  <c r="H237" i="1"/>
  <c r="F238" i="1"/>
  <c r="H238" i="1"/>
  <c r="F239" i="1"/>
  <c r="H239" i="1"/>
  <c r="F240" i="1"/>
  <c r="H240" i="1"/>
  <c r="F241" i="1"/>
  <c r="H241" i="1"/>
  <c r="E242" i="1"/>
  <c r="F242" i="1"/>
  <c r="G242" i="1"/>
  <c r="H242" i="1"/>
  <c r="E243" i="1"/>
  <c r="F243" i="1"/>
  <c r="G243" i="1"/>
  <c r="H243" i="1"/>
  <c r="E244" i="1"/>
  <c r="F244" i="1"/>
  <c r="G244" i="1"/>
  <c r="H244" i="1"/>
  <c r="F245" i="1"/>
  <c r="H245" i="1"/>
  <c r="E246" i="1"/>
  <c r="F246" i="1"/>
  <c r="G246" i="1"/>
  <c r="H246" i="1"/>
  <c r="E250" i="1"/>
  <c r="E251" i="1"/>
  <c r="E252" i="1"/>
  <c r="E254" i="1"/>
  <c r="B270" i="1"/>
  <c r="H274" i="1"/>
  <c r="H275" i="1"/>
  <c r="H276" i="1"/>
  <c r="H277" i="1"/>
  <c r="H278" i="1"/>
  <c r="H279" i="1"/>
  <c r="H280" i="1"/>
  <c r="H281" i="1"/>
  <c r="H282" i="1"/>
  <c r="H283" i="1"/>
  <c r="H284" i="1"/>
  <c r="H285" i="1"/>
  <c r="H286" i="1"/>
  <c r="E287" i="1"/>
  <c r="F276" i="1" s="1"/>
  <c r="F287" i="1"/>
  <c r="G287" i="1"/>
  <c r="H287" i="1"/>
  <c r="E288" i="1"/>
  <c r="G288" i="1"/>
  <c r="H288" i="1"/>
  <c r="G289" i="1"/>
  <c r="H289" i="1"/>
  <c r="H290" i="1"/>
  <c r="G291" i="1"/>
  <c r="H291" i="1"/>
  <c r="E297" i="1"/>
  <c r="E299" i="1"/>
  <c r="B315" i="1"/>
  <c r="F319" i="1"/>
  <c r="H319" i="1"/>
  <c r="F320" i="1"/>
  <c r="H320" i="1"/>
  <c r="F321" i="1"/>
  <c r="H321" i="1"/>
  <c r="F322" i="1"/>
  <c r="H322" i="1"/>
  <c r="F323" i="1"/>
  <c r="H323" i="1"/>
  <c r="F324" i="1"/>
  <c r="H324" i="1"/>
  <c r="F325" i="1"/>
  <c r="H325" i="1"/>
  <c r="F326" i="1"/>
  <c r="H326" i="1"/>
  <c r="F327" i="1"/>
  <c r="H327" i="1"/>
  <c r="F328" i="1"/>
  <c r="H328" i="1"/>
  <c r="F329" i="1"/>
  <c r="H329" i="1"/>
  <c r="F330" i="1"/>
  <c r="H330" i="1"/>
  <c r="F331" i="1"/>
  <c r="H331" i="1"/>
  <c r="E332" i="1"/>
  <c r="F332" i="1"/>
  <c r="G332" i="1"/>
  <c r="H332" i="1"/>
  <c r="E333" i="1"/>
  <c r="F333" i="1"/>
  <c r="G333" i="1"/>
  <c r="H333" i="1"/>
  <c r="E334" i="1"/>
  <c r="F334" i="1"/>
  <c r="G334" i="1"/>
  <c r="H334" i="1"/>
  <c r="F335" i="1"/>
  <c r="H335" i="1"/>
  <c r="E336" i="1"/>
  <c r="F336" i="1"/>
  <c r="G336" i="1"/>
  <c r="H336" i="1" s="1"/>
  <c r="E340" i="1"/>
  <c r="E341" i="1"/>
  <c r="E342" i="1"/>
  <c r="E344" i="1"/>
  <c r="B360" i="1"/>
  <c r="F364" i="1"/>
  <c r="H364" i="1"/>
  <c r="F365" i="1"/>
  <c r="H365" i="1"/>
  <c r="F366" i="1"/>
  <c r="H366" i="1"/>
  <c r="F367" i="1"/>
  <c r="H367" i="1"/>
  <c r="F368" i="1"/>
  <c r="H368" i="1"/>
  <c r="F369" i="1"/>
  <c r="H369" i="1"/>
  <c r="F370" i="1"/>
  <c r="H370" i="1"/>
  <c r="F371" i="1"/>
  <c r="H371" i="1"/>
  <c r="F372" i="1"/>
  <c r="H372" i="1"/>
  <c r="F373" i="1"/>
  <c r="H373" i="1"/>
  <c r="F374" i="1"/>
  <c r="H374" i="1"/>
  <c r="F375" i="1"/>
  <c r="H375" i="1"/>
  <c r="F376" i="1"/>
  <c r="H376" i="1"/>
  <c r="E377" i="1"/>
  <c r="F377" i="1"/>
  <c r="G377" i="1"/>
  <c r="H377" i="1"/>
  <c r="E378" i="1"/>
  <c r="F378" i="1"/>
  <c r="G378" i="1"/>
  <c r="G379" i="1" s="1"/>
  <c r="H378" i="1"/>
  <c r="E379" i="1"/>
  <c r="F379" i="1"/>
  <c r="F380" i="1"/>
  <c r="H380" i="1"/>
  <c r="E381" i="1"/>
  <c r="F381" i="1"/>
  <c r="E385" i="1"/>
  <c r="E386" i="1"/>
  <c r="E387" i="1"/>
  <c r="E389" i="1"/>
  <c r="B405" i="1"/>
  <c r="F409" i="1"/>
  <c r="H409" i="1"/>
  <c r="F410" i="1"/>
  <c r="H410" i="1"/>
  <c r="F411" i="1"/>
  <c r="H411" i="1"/>
  <c r="F412" i="1"/>
  <c r="H412" i="1"/>
  <c r="F413" i="1"/>
  <c r="H413" i="1"/>
  <c r="F414" i="1"/>
  <c r="H414" i="1"/>
  <c r="F415" i="1"/>
  <c r="H415" i="1"/>
  <c r="F416" i="1"/>
  <c r="H416" i="1"/>
  <c r="F417" i="1"/>
  <c r="H417" i="1"/>
  <c r="F418" i="1"/>
  <c r="H418" i="1"/>
  <c r="F419" i="1"/>
  <c r="H419" i="1"/>
  <c r="F420" i="1"/>
  <c r="H420" i="1"/>
  <c r="F421" i="1"/>
  <c r="H421" i="1"/>
  <c r="E422" i="1"/>
  <c r="F422" i="1"/>
  <c r="G422" i="1"/>
  <c r="H422" i="1"/>
  <c r="E423" i="1"/>
  <c r="F423" i="1"/>
  <c r="G423" i="1"/>
  <c r="H423" i="1"/>
  <c r="E424" i="1"/>
  <c r="F424" i="1"/>
  <c r="G424" i="1"/>
  <c r="H424" i="1"/>
  <c r="F425" i="1"/>
  <c r="H425" i="1"/>
  <c r="E426" i="1"/>
  <c r="F426" i="1" s="1"/>
  <c r="G426" i="1"/>
  <c r="H426" i="1" s="1"/>
  <c r="E430" i="1"/>
  <c r="E431" i="1"/>
  <c r="E432" i="1"/>
  <c r="E434" i="1"/>
  <c r="B450" i="1"/>
  <c r="F454" i="1"/>
  <c r="H454" i="1"/>
  <c r="F455" i="1"/>
  <c r="H455" i="1"/>
  <c r="F456" i="1"/>
  <c r="H456" i="1"/>
  <c r="F457" i="1"/>
  <c r="H457" i="1"/>
  <c r="F458" i="1"/>
  <c r="H458" i="1"/>
  <c r="F459" i="1"/>
  <c r="H459" i="1"/>
  <c r="F460" i="1"/>
  <c r="H460" i="1"/>
  <c r="F461" i="1"/>
  <c r="H461" i="1"/>
  <c r="F462" i="1"/>
  <c r="H462" i="1"/>
  <c r="F463" i="1"/>
  <c r="H463" i="1"/>
  <c r="F464" i="1"/>
  <c r="H464" i="1"/>
  <c r="F465" i="1"/>
  <c r="H465" i="1"/>
  <c r="F466" i="1"/>
  <c r="H466" i="1"/>
  <c r="E467" i="1"/>
  <c r="F467" i="1"/>
  <c r="G467" i="1"/>
  <c r="H467" i="1"/>
  <c r="E468" i="1"/>
  <c r="E469" i="1" s="1"/>
  <c r="F468" i="1"/>
  <c r="G468" i="1"/>
  <c r="H468" i="1"/>
  <c r="G469" i="1"/>
  <c r="H469" i="1"/>
  <c r="F470" i="1"/>
  <c r="H470" i="1"/>
  <c r="G471" i="1"/>
  <c r="H471" i="1"/>
  <c r="E475" i="1"/>
  <c r="E476" i="1"/>
  <c r="E479" i="1"/>
  <c r="B495" i="1"/>
  <c r="F499" i="1"/>
  <c r="H499" i="1"/>
  <c r="F500" i="1"/>
  <c r="H500" i="1"/>
  <c r="F501" i="1"/>
  <c r="H501" i="1"/>
  <c r="F502" i="1"/>
  <c r="H502" i="1"/>
  <c r="F503" i="1"/>
  <c r="H503" i="1"/>
  <c r="F504" i="1"/>
  <c r="H504" i="1"/>
  <c r="F505" i="1"/>
  <c r="H505" i="1"/>
  <c r="F506" i="1"/>
  <c r="H506" i="1"/>
  <c r="F507" i="1"/>
  <c r="H507" i="1"/>
  <c r="F508" i="1"/>
  <c r="H508" i="1"/>
  <c r="F509" i="1"/>
  <c r="H509" i="1"/>
  <c r="F510" i="1"/>
  <c r="H510" i="1"/>
  <c r="F511" i="1"/>
  <c r="H511" i="1"/>
  <c r="E512" i="1"/>
  <c r="F512" i="1"/>
  <c r="G512" i="1"/>
  <c r="H512" i="1"/>
  <c r="E513" i="1"/>
  <c r="F513" i="1"/>
  <c r="G513" i="1"/>
  <c r="H513" i="1"/>
  <c r="E514" i="1"/>
  <c r="F514" i="1"/>
  <c r="G514" i="1"/>
  <c r="H514" i="1"/>
  <c r="F515" i="1"/>
  <c r="H515" i="1"/>
  <c r="E516" i="1"/>
  <c r="F516" i="1"/>
  <c r="G516" i="1"/>
  <c r="H516" i="1"/>
  <c r="E520" i="1"/>
  <c r="E521" i="1"/>
  <c r="E522" i="1"/>
  <c r="E524" i="1"/>
  <c r="B540" i="1"/>
  <c r="F544" i="1"/>
  <c r="F545" i="1"/>
  <c r="F546" i="1"/>
  <c r="H546" i="1"/>
  <c r="F547" i="1"/>
  <c r="F548" i="1"/>
  <c r="F549" i="1"/>
  <c r="F550" i="1"/>
  <c r="H550" i="1"/>
  <c r="F551" i="1"/>
  <c r="F552" i="1"/>
  <c r="F553" i="1"/>
  <c r="F554" i="1"/>
  <c r="H554" i="1"/>
  <c r="F555" i="1"/>
  <c r="F556" i="1"/>
  <c r="E557" i="1"/>
  <c r="F557" i="1"/>
  <c r="G557" i="1"/>
  <c r="H547" i="1" s="1"/>
  <c r="H557" i="1"/>
  <c r="E558" i="1"/>
  <c r="F558" i="1"/>
  <c r="G558" i="1"/>
  <c r="E559" i="1"/>
  <c r="F559" i="1"/>
  <c r="F560" i="1"/>
  <c r="E561" i="1"/>
  <c r="F561" i="1"/>
  <c r="E565" i="1"/>
  <c r="E566" i="1"/>
  <c r="E567" i="1"/>
  <c r="E569" i="1"/>
  <c r="B585" i="1"/>
  <c r="F589" i="1"/>
  <c r="H589" i="1"/>
  <c r="F590" i="1"/>
  <c r="H590" i="1"/>
  <c r="F591" i="1"/>
  <c r="H591" i="1"/>
  <c r="F592" i="1"/>
  <c r="H592" i="1"/>
  <c r="F593" i="1"/>
  <c r="H593" i="1"/>
  <c r="F594" i="1"/>
  <c r="H594" i="1"/>
  <c r="F595" i="1"/>
  <c r="H595" i="1"/>
  <c r="F596" i="1"/>
  <c r="H596" i="1"/>
  <c r="F597" i="1"/>
  <c r="H597" i="1"/>
  <c r="F598" i="1"/>
  <c r="H598" i="1"/>
  <c r="F599" i="1"/>
  <c r="H599" i="1"/>
  <c r="F600" i="1"/>
  <c r="H600" i="1"/>
  <c r="F601" i="1"/>
  <c r="H601" i="1"/>
  <c r="E602" i="1"/>
  <c r="F602" i="1"/>
  <c r="G602" i="1"/>
  <c r="H602" i="1"/>
  <c r="E603" i="1"/>
  <c r="F603" i="1"/>
  <c r="G603" i="1"/>
  <c r="H603" i="1"/>
  <c r="E604" i="1"/>
  <c r="F604" i="1"/>
  <c r="G604" i="1"/>
  <c r="H604" i="1"/>
  <c r="F605" i="1"/>
  <c r="H605" i="1"/>
  <c r="E606" i="1"/>
  <c r="F606" i="1" s="1"/>
  <c r="G606" i="1"/>
  <c r="H606" i="1"/>
  <c r="E610" i="1"/>
  <c r="E611" i="1"/>
  <c r="E612" i="1"/>
  <c r="E614" i="1"/>
  <c r="B630" i="1"/>
  <c r="H634" i="1"/>
  <c r="H635" i="1"/>
  <c r="H636" i="1"/>
  <c r="H637" i="1"/>
  <c r="H638" i="1"/>
  <c r="H639" i="1"/>
  <c r="H640" i="1"/>
  <c r="H641" i="1"/>
  <c r="H642" i="1"/>
  <c r="H643" i="1"/>
  <c r="H644" i="1"/>
  <c r="H645" i="1"/>
  <c r="H646" i="1"/>
  <c r="E647" i="1"/>
  <c r="F636" i="1" s="1"/>
  <c r="F647" i="1"/>
  <c r="G647" i="1"/>
  <c r="H647" i="1"/>
  <c r="E648" i="1"/>
  <c r="G648" i="1"/>
  <c r="H648" i="1"/>
  <c r="G649" i="1"/>
  <c r="H649" i="1"/>
  <c r="H650" i="1"/>
  <c r="G651" i="1"/>
  <c r="H651" i="1"/>
  <c r="E657" i="1"/>
  <c r="E659" i="1"/>
  <c r="B675" i="1"/>
  <c r="H679" i="1"/>
  <c r="H680" i="1"/>
  <c r="H681" i="1"/>
  <c r="H682" i="1"/>
  <c r="H683" i="1"/>
  <c r="H684" i="1"/>
  <c r="H685" i="1"/>
  <c r="H686" i="1"/>
  <c r="H687" i="1"/>
  <c r="H688" i="1"/>
  <c r="H689" i="1"/>
  <c r="H690" i="1"/>
  <c r="H691" i="1"/>
  <c r="E692" i="1"/>
  <c r="F692" i="1" s="1"/>
  <c r="G692" i="1"/>
  <c r="H692" i="1"/>
  <c r="E693" i="1"/>
  <c r="G693" i="1"/>
  <c r="H693" i="1"/>
  <c r="E694" i="1"/>
  <c r="F694" i="1" s="1"/>
  <c r="G694" i="1"/>
  <c r="H694" i="1"/>
  <c r="H695" i="1"/>
  <c r="G696" i="1"/>
  <c r="H696" i="1" s="1"/>
  <c r="E702" i="1"/>
  <c r="E704" i="1"/>
  <c r="B720" i="1"/>
  <c r="F724" i="1"/>
  <c r="H724" i="1"/>
  <c r="F725" i="1"/>
  <c r="H725" i="1"/>
  <c r="F726" i="1"/>
  <c r="H726" i="1"/>
  <c r="F727" i="1"/>
  <c r="H727" i="1"/>
  <c r="F728" i="1"/>
  <c r="H728" i="1"/>
  <c r="F729" i="1"/>
  <c r="H729" i="1"/>
  <c r="F730" i="1"/>
  <c r="H730" i="1"/>
  <c r="F731" i="1"/>
  <c r="H731" i="1"/>
  <c r="F732" i="1"/>
  <c r="H732" i="1"/>
  <c r="F733" i="1"/>
  <c r="H733" i="1"/>
  <c r="F734" i="1"/>
  <c r="H734" i="1"/>
  <c r="F735" i="1"/>
  <c r="H735" i="1"/>
  <c r="F736" i="1"/>
  <c r="H736" i="1"/>
  <c r="E737" i="1"/>
  <c r="F737" i="1"/>
  <c r="G737" i="1"/>
  <c r="H737" i="1"/>
  <c r="E738" i="1"/>
  <c r="F738" i="1"/>
  <c r="G738" i="1"/>
  <c r="G739" i="1" s="1"/>
  <c r="H738" i="1"/>
  <c r="E739" i="1"/>
  <c r="F739" i="1" s="1"/>
  <c r="F740" i="1"/>
  <c r="H740" i="1"/>
  <c r="E741" i="1"/>
  <c r="F741" i="1"/>
  <c r="E745" i="1"/>
  <c r="E746" i="1"/>
  <c r="E747" i="1"/>
  <c r="E749" i="1"/>
  <c r="B765" i="1"/>
  <c r="F769" i="1"/>
  <c r="H769" i="1"/>
  <c r="F770" i="1"/>
  <c r="H770" i="1"/>
  <c r="F771" i="1"/>
  <c r="H771" i="1"/>
  <c r="F772" i="1"/>
  <c r="H772" i="1"/>
  <c r="F773" i="1"/>
  <c r="H773" i="1"/>
  <c r="F774" i="1"/>
  <c r="H774" i="1"/>
  <c r="F775" i="1"/>
  <c r="H775" i="1"/>
  <c r="F776" i="1"/>
  <c r="H776" i="1"/>
  <c r="F777" i="1"/>
  <c r="H777" i="1"/>
  <c r="F778" i="1"/>
  <c r="H778" i="1"/>
  <c r="F779" i="1"/>
  <c r="H779" i="1"/>
  <c r="F780" i="1"/>
  <c r="H780" i="1"/>
  <c r="F781" i="1"/>
  <c r="H781" i="1"/>
  <c r="E782" i="1"/>
  <c r="F782" i="1"/>
  <c r="G782" i="1"/>
  <c r="H782" i="1"/>
  <c r="E783" i="1"/>
  <c r="F783" i="1"/>
  <c r="G783" i="1"/>
  <c r="H783" i="1" s="1"/>
  <c r="E784" i="1"/>
  <c r="F784" i="1"/>
  <c r="F785" i="1"/>
  <c r="H785" i="1"/>
  <c r="E786" i="1"/>
  <c r="F786" i="1" s="1"/>
  <c r="E790" i="1"/>
  <c r="E791" i="1"/>
  <c r="E792" i="1"/>
  <c r="E794" i="1"/>
  <c r="B809" i="1"/>
  <c r="F813" i="1"/>
  <c r="H813" i="1"/>
  <c r="F814" i="1"/>
  <c r="H814" i="1"/>
  <c r="F815" i="1"/>
  <c r="H815" i="1"/>
  <c r="F816" i="1"/>
  <c r="H816" i="1"/>
  <c r="F817" i="1"/>
  <c r="H817" i="1"/>
  <c r="F818" i="1"/>
  <c r="H818" i="1"/>
  <c r="F819" i="1"/>
  <c r="H819" i="1"/>
  <c r="F820" i="1"/>
  <c r="H820" i="1"/>
  <c r="F821" i="1"/>
  <c r="H821" i="1"/>
  <c r="F822" i="1"/>
  <c r="H822" i="1"/>
  <c r="F823" i="1"/>
  <c r="H823" i="1"/>
  <c r="F824" i="1"/>
  <c r="H824" i="1"/>
  <c r="F825" i="1"/>
  <c r="H825" i="1"/>
  <c r="E826" i="1"/>
  <c r="F826" i="1"/>
  <c r="G826" i="1"/>
  <c r="H826" i="1"/>
  <c r="E827" i="1"/>
  <c r="E836" i="1" s="1"/>
  <c r="F827" i="1"/>
  <c r="G827" i="1"/>
  <c r="H827" i="1"/>
  <c r="G828" i="1"/>
  <c r="H828" i="1"/>
  <c r="F829" i="1"/>
  <c r="H829" i="1"/>
  <c r="G830" i="1"/>
  <c r="H830" i="1"/>
  <c r="E834" i="1"/>
  <c r="E835" i="1"/>
  <c r="E838" i="1"/>
  <c r="B854" i="1"/>
  <c r="F858" i="1"/>
  <c r="H858" i="1"/>
  <c r="F859" i="1"/>
  <c r="H859" i="1"/>
  <c r="F860" i="1"/>
  <c r="H860" i="1"/>
  <c r="F861" i="1"/>
  <c r="H861" i="1"/>
  <c r="F862" i="1"/>
  <c r="H862" i="1"/>
  <c r="F863" i="1"/>
  <c r="H863" i="1"/>
  <c r="F864" i="1"/>
  <c r="H864" i="1"/>
  <c r="F865" i="1"/>
  <c r="H865" i="1"/>
  <c r="F866" i="1"/>
  <c r="H866" i="1"/>
  <c r="F867" i="1"/>
  <c r="H867" i="1"/>
  <c r="F868" i="1"/>
  <c r="H868" i="1"/>
  <c r="F869" i="1"/>
  <c r="H869" i="1"/>
  <c r="F870" i="1"/>
  <c r="H870" i="1"/>
  <c r="E871" i="1"/>
  <c r="F871" i="1"/>
  <c r="G871" i="1"/>
  <c r="H871" i="1"/>
  <c r="E872" i="1"/>
  <c r="F872" i="1" s="1"/>
  <c r="G872" i="1"/>
  <c r="H872" i="1"/>
  <c r="G873" i="1"/>
  <c r="H873" i="1"/>
  <c r="F874" i="1"/>
  <c r="H874" i="1"/>
  <c r="G875" i="1"/>
  <c r="H875" i="1"/>
  <c r="E879" i="1"/>
  <c r="E880" i="1"/>
  <c r="E881" i="1"/>
  <c r="E883" i="1"/>
  <c r="B899" i="1"/>
  <c r="F903" i="1"/>
  <c r="F904" i="1"/>
  <c r="F905" i="1"/>
  <c r="H905" i="1"/>
  <c r="F906" i="1"/>
  <c r="F907" i="1"/>
  <c r="F908" i="1"/>
  <c r="F909" i="1"/>
  <c r="H909" i="1"/>
  <c r="F910" i="1"/>
  <c r="F911" i="1"/>
  <c r="F912" i="1"/>
  <c r="F913" i="1"/>
  <c r="H913" i="1"/>
  <c r="F914" i="1"/>
  <c r="F915" i="1"/>
  <c r="E916" i="1"/>
  <c r="F916" i="1"/>
  <c r="G916" i="1"/>
  <c r="H906" i="1" s="1"/>
  <c r="H916" i="1"/>
  <c r="E917" i="1"/>
  <c r="F917" i="1"/>
  <c r="G917" i="1"/>
  <c r="E918" i="1"/>
  <c r="F918" i="1" s="1"/>
  <c r="G918" i="1"/>
  <c r="G920" i="1" s="1"/>
  <c r="H920" i="1" s="1"/>
  <c r="H918" i="1"/>
  <c r="F919" i="1"/>
  <c r="E920" i="1"/>
  <c r="F920" i="1"/>
  <c r="E924" i="1"/>
  <c r="E925" i="1"/>
  <c r="E926" i="1"/>
  <c r="E928" i="1"/>
  <c r="B944" i="1"/>
  <c r="F948" i="1"/>
  <c r="F949" i="1"/>
  <c r="F950" i="1"/>
  <c r="F951" i="1"/>
  <c r="F952" i="1"/>
  <c r="F953" i="1"/>
  <c r="F954" i="1"/>
  <c r="F955" i="1"/>
  <c r="F956" i="1"/>
  <c r="F957" i="1"/>
  <c r="F958" i="1"/>
  <c r="F959" i="1"/>
  <c r="F960" i="1"/>
  <c r="E961" i="1"/>
  <c r="F961" i="1"/>
  <c r="G961" i="1"/>
  <c r="H950" i="1" s="1"/>
  <c r="E962" i="1"/>
  <c r="F962" i="1"/>
  <c r="G962" i="1"/>
  <c r="E963" i="1"/>
  <c r="F963" i="1"/>
  <c r="G963" i="1"/>
  <c r="H963" i="1" s="1"/>
  <c r="F964" i="1"/>
  <c r="E965" i="1"/>
  <c r="F965" i="1" s="1"/>
  <c r="E969" i="1"/>
  <c r="E970" i="1"/>
  <c r="E971" i="1"/>
  <c r="E973" i="1"/>
  <c r="B989" i="1"/>
  <c r="H993" i="1"/>
  <c r="H994" i="1"/>
  <c r="H995" i="1"/>
  <c r="H996" i="1"/>
  <c r="H997" i="1"/>
  <c r="H998" i="1"/>
  <c r="H999" i="1"/>
  <c r="H1000" i="1"/>
  <c r="H1001" i="1"/>
  <c r="H1002" i="1"/>
  <c r="H1003" i="1"/>
  <c r="H1004" i="1"/>
  <c r="H1005" i="1"/>
  <c r="E1006" i="1"/>
  <c r="F995" i="1" s="1"/>
  <c r="F1006" i="1"/>
  <c r="G1006" i="1"/>
  <c r="H1006" i="1"/>
  <c r="E1007" i="1"/>
  <c r="G1007" i="1"/>
  <c r="H1007" i="1"/>
  <c r="G1008" i="1"/>
  <c r="H1008" i="1"/>
  <c r="H1009" i="1"/>
  <c r="G1010" i="1"/>
  <c r="H1010" i="1"/>
  <c r="E1016" i="1"/>
  <c r="E1018" i="1"/>
  <c r="B1034" i="1"/>
  <c r="H1038" i="1"/>
  <c r="H1039" i="1"/>
  <c r="H1040" i="1"/>
  <c r="H1041" i="1"/>
  <c r="H1042" i="1"/>
  <c r="H1043" i="1"/>
  <c r="H1044" i="1"/>
  <c r="H1045" i="1"/>
  <c r="H1046" i="1"/>
  <c r="H1047" i="1"/>
  <c r="H1048" i="1"/>
  <c r="H1049" i="1"/>
  <c r="H1050" i="1"/>
  <c r="E1051" i="1"/>
  <c r="F1051" i="1" s="1"/>
  <c r="G1051" i="1"/>
  <c r="H1051" i="1"/>
  <c r="E1052" i="1"/>
  <c r="G1052" i="1"/>
  <c r="H1052" i="1"/>
  <c r="E1053" i="1"/>
  <c r="F1053" i="1" s="1"/>
  <c r="G1053" i="1"/>
  <c r="H1053" i="1"/>
  <c r="H1054" i="1"/>
  <c r="G1055" i="1"/>
  <c r="H1055" i="1" s="1"/>
  <c r="E1061" i="1"/>
  <c r="E1063" i="1"/>
  <c r="B1079" i="1"/>
  <c r="F1083" i="1"/>
  <c r="H1083" i="1"/>
  <c r="F1084" i="1"/>
  <c r="H1084" i="1"/>
  <c r="F1085" i="1"/>
  <c r="H1085" i="1"/>
  <c r="F1086" i="1"/>
  <c r="H1086" i="1"/>
  <c r="F1087" i="1"/>
  <c r="H1087" i="1"/>
  <c r="F1088" i="1"/>
  <c r="H1088" i="1"/>
  <c r="F1089" i="1"/>
  <c r="H1089" i="1"/>
  <c r="F1090" i="1"/>
  <c r="H1090" i="1"/>
  <c r="F1091" i="1"/>
  <c r="H1091" i="1"/>
  <c r="F1092" i="1"/>
  <c r="H1092" i="1"/>
  <c r="F1093" i="1"/>
  <c r="H1093" i="1"/>
  <c r="F1094" i="1"/>
  <c r="H1094" i="1"/>
  <c r="F1095" i="1"/>
  <c r="H1095" i="1"/>
  <c r="E1096" i="1"/>
  <c r="F1096" i="1"/>
  <c r="G1096" i="1"/>
  <c r="H1096" i="1"/>
  <c r="E1097" i="1"/>
  <c r="F1097" i="1"/>
  <c r="G1097" i="1"/>
  <c r="G1098" i="1" s="1"/>
  <c r="H1097" i="1"/>
  <c r="E1098" i="1"/>
  <c r="F1098" i="1" s="1"/>
  <c r="F1099" i="1"/>
  <c r="H1099" i="1"/>
  <c r="E1100" i="1"/>
  <c r="F1100" i="1"/>
  <c r="E1104" i="1"/>
  <c r="E1105" i="1"/>
  <c r="E1106" i="1"/>
  <c r="E1108" i="1"/>
  <c r="B1124" i="1"/>
  <c r="F1128" i="1"/>
  <c r="H1128" i="1"/>
  <c r="F1129" i="1"/>
  <c r="H1129" i="1"/>
  <c r="F1130" i="1"/>
  <c r="H1130" i="1"/>
  <c r="F1131" i="1"/>
  <c r="H1131" i="1"/>
  <c r="F1132" i="1"/>
  <c r="H1132" i="1"/>
  <c r="F1133" i="1"/>
  <c r="H1133" i="1"/>
  <c r="F1134" i="1"/>
  <c r="H1134" i="1"/>
  <c r="F1135" i="1"/>
  <c r="H1135" i="1"/>
  <c r="F1136" i="1"/>
  <c r="H1136" i="1"/>
  <c r="F1137" i="1"/>
  <c r="H1137" i="1"/>
  <c r="F1138" i="1"/>
  <c r="H1138" i="1"/>
  <c r="F1139" i="1"/>
  <c r="H1139" i="1"/>
  <c r="F1140" i="1"/>
  <c r="H1140" i="1"/>
  <c r="E1141" i="1"/>
  <c r="F1141" i="1"/>
  <c r="G1141" i="1"/>
  <c r="H1141" i="1"/>
  <c r="E1142" i="1"/>
  <c r="F1142" i="1"/>
  <c r="G1142" i="1"/>
  <c r="H1142" i="1" s="1"/>
  <c r="E1143" i="1"/>
  <c r="F1143" i="1"/>
  <c r="F1144" i="1"/>
  <c r="H1144" i="1"/>
  <c r="E1145" i="1"/>
  <c r="F1145" i="1" s="1"/>
  <c r="E1149" i="1"/>
  <c r="E1150" i="1"/>
  <c r="E1151" i="1"/>
  <c r="E1153" i="1"/>
  <c r="B1169" i="1"/>
  <c r="F1173" i="1"/>
  <c r="F1174" i="1"/>
  <c r="F1175" i="1"/>
  <c r="F1176" i="1"/>
  <c r="H1176" i="1"/>
  <c r="F1177" i="1"/>
  <c r="F1178" i="1"/>
  <c r="F1179" i="1"/>
  <c r="F1180" i="1"/>
  <c r="H1180" i="1"/>
  <c r="F1181" i="1"/>
  <c r="F1182" i="1"/>
  <c r="F1183" i="1"/>
  <c r="F1184" i="1"/>
  <c r="H1184" i="1"/>
  <c r="F1185" i="1"/>
  <c r="E1186" i="1"/>
  <c r="F1186" i="1"/>
  <c r="G1186" i="1"/>
  <c r="H1173" i="1" s="1"/>
  <c r="E1187" i="1"/>
  <c r="E1188" i="1" s="1"/>
  <c r="F1187" i="1"/>
  <c r="G1187" i="1"/>
  <c r="H1187" i="1" s="1"/>
  <c r="F1189" i="1"/>
  <c r="H1189" i="1"/>
  <c r="E1194" i="1"/>
  <c r="E1195" i="1"/>
  <c r="E1198" i="1"/>
  <c r="B1214" i="1"/>
  <c r="H1219" i="1"/>
  <c r="H1220" i="1"/>
  <c r="F1221" i="1"/>
  <c r="H1221" i="1"/>
  <c r="H1223" i="1"/>
  <c r="H1224" i="1"/>
  <c r="F1225" i="1"/>
  <c r="H1225" i="1"/>
  <c r="H1227" i="1"/>
  <c r="H1228" i="1"/>
  <c r="F1229" i="1"/>
  <c r="H1229" i="1"/>
  <c r="E1231" i="1"/>
  <c r="F1218" i="1" s="1"/>
  <c r="G1231" i="1"/>
  <c r="H1218" i="1" s="1"/>
  <c r="H1231" i="1"/>
  <c r="E1232" i="1"/>
  <c r="F1232" i="1" s="1"/>
  <c r="G1232" i="1"/>
  <c r="H1232" i="1" s="1"/>
  <c r="F1234" i="1"/>
  <c r="H1234" i="1"/>
  <c r="E1240" i="1"/>
  <c r="E1241" i="1"/>
  <c r="E1243" i="1"/>
  <c r="B1259" i="1"/>
  <c r="F1265" i="1"/>
  <c r="H1265" i="1"/>
  <c r="F1266" i="1"/>
  <c r="F1269" i="1"/>
  <c r="H1269" i="1"/>
  <c r="F1270" i="1"/>
  <c r="F1273" i="1"/>
  <c r="H1273" i="1"/>
  <c r="F1274" i="1"/>
  <c r="E1276" i="1"/>
  <c r="F1263" i="1" s="1"/>
  <c r="G1276" i="1"/>
  <c r="H1266" i="1" s="1"/>
  <c r="H1276" i="1"/>
  <c r="E1277" i="1"/>
  <c r="F1277" i="1" s="1"/>
  <c r="G1277" i="1"/>
  <c r="F1279" i="1"/>
  <c r="E1284" i="1"/>
  <c r="E1285" i="1"/>
  <c r="E1286" i="1"/>
  <c r="E1288" i="1"/>
  <c r="G1100" i="1" l="1"/>
  <c r="H1100" i="1" s="1"/>
  <c r="H1098" i="1"/>
  <c r="E471" i="1"/>
  <c r="F471" i="1" s="1"/>
  <c r="F469" i="1"/>
  <c r="E111" i="1"/>
  <c r="F111" i="1" s="1"/>
  <c r="F109" i="1"/>
  <c r="G741" i="1"/>
  <c r="H741" i="1" s="1"/>
  <c r="H739" i="1"/>
  <c r="E1190" i="1"/>
  <c r="F1190" i="1" s="1"/>
  <c r="F1188" i="1"/>
  <c r="G381" i="1"/>
  <c r="H381" i="1" s="1"/>
  <c r="H379" i="1"/>
  <c r="F1047" i="1"/>
  <c r="F1043" i="1"/>
  <c r="F1039" i="1"/>
  <c r="F688" i="1"/>
  <c r="F684" i="1"/>
  <c r="F680" i="1"/>
  <c r="E1196" i="1"/>
  <c r="H949" i="1"/>
  <c r="F635" i="1"/>
  <c r="E289" i="1"/>
  <c r="F1276" i="1"/>
  <c r="H1272" i="1"/>
  <c r="H1268" i="1"/>
  <c r="H1264" i="1"/>
  <c r="E1239" i="1"/>
  <c r="G1233" i="1"/>
  <c r="F1228" i="1"/>
  <c r="F1224" i="1"/>
  <c r="F1220" i="1"/>
  <c r="H1186" i="1"/>
  <c r="H1183" i="1"/>
  <c r="H1179" i="1"/>
  <c r="H1175" i="1"/>
  <c r="E1055" i="1"/>
  <c r="F1055" i="1" s="1"/>
  <c r="F1050" i="1"/>
  <c r="F1046" i="1"/>
  <c r="F1042" i="1"/>
  <c r="F1038" i="1"/>
  <c r="G965" i="1"/>
  <c r="H965" i="1" s="1"/>
  <c r="H912" i="1"/>
  <c r="H908" i="1"/>
  <c r="H904" i="1"/>
  <c r="E696" i="1"/>
  <c r="F696" i="1" s="1"/>
  <c r="F691" i="1"/>
  <c r="F687" i="1"/>
  <c r="F683" i="1"/>
  <c r="F679" i="1"/>
  <c r="H553" i="1"/>
  <c r="H549" i="1"/>
  <c r="H545" i="1"/>
  <c r="H193" i="1"/>
  <c r="H189" i="1"/>
  <c r="H185" i="1"/>
  <c r="G1278" i="1"/>
  <c r="F994" i="1"/>
  <c r="H953" i="1"/>
  <c r="E649" i="1"/>
  <c r="E1278" i="1"/>
  <c r="F1272" i="1"/>
  <c r="F1268" i="1"/>
  <c r="F1264" i="1"/>
  <c r="F1231" i="1"/>
  <c r="G1188" i="1"/>
  <c r="F1052" i="1"/>
  <c r="F1005" i="1"/>
  <c r="F1001" i="1"/>
  <c r="F997" i="1"/>
  <c r="F993" i="1"/>
  <c r="H962" i="1"/>
  <c r="H960" i="1"/>
  <c r="H956" i="1"/>
  <c r="H952" i="1"/>
  <c r="H948" i="1"/>
  <c r="F693" i="1"/>
  <c r="F646" i="1"/>
  <c r="F642" i="1"/>
  <c r="F638" i="1"/>
  <c r="F634" i="1"/>
  <c r="F286" i="1"/>
  <c r="F282" i="1"/>
  <c r="F278" i="1"/>
  <c r="F274" i="1"/>
  <c r="E1008" i="1"/>
  <c r="H957" i="1"/>
  <c r="F643" i="1"/>
  <c r="G559" i="1"/>
  <c r="F283" i="1"/>
  <c r="F279" i="1"/>
  <c r="G199" i="1"/>
  <c r="E117" i="1"/>
  <c r="H1277" i="1"/>
  <c r="H1275" i="1"/>
  <c r="H1271" i="1"/>
  <c r="H1267" i="1"/>
  <c r="H1263" i="1"/>
  <c r="E1233" i="1"/>
  <c r="F1227" i="1"/>
  <c r="F1223" i="1"/>
  <c r="F1219" i="1"/>
  <c r="H1182" i="1"/>
  <c r="H1178" i="1"/>
  <c r="H1174" i="1"/>
  <c r="G1143" i="1"/>
  <c r="F1054" i="1"/>
  <c r="F1049" i="1"/>
  <c r="F1045" i="1"/>
  <c r="F1041" i="1"/>
  <c r="F1007" i="1"/>
  <c r="H917" i="1"/>
  <c r="H915" i="1"/>
  <c r="H911" i="1"/>
  <c r="H907" i="1"/>
  <c r="H903" i="1"/>
  <c r="E873" i="1"/>
  <c r="G784" i="1"/>
  <c r="F695" i="1"/>
  <c r="F690" i="1"/>
  <c r="F686" i="1"/>
  <c r="F682" i="1"/>
  <c r="F648" i="1"/>
  <c r="H558" i="1"/>
  <c r="H556" i="1"/>
  <c r="H552" i="1"/>
  <c r="H548" i="1"/>
  <c r="H544" i="1"/>
  <c r="F288" i="1"/>
  <c r="H198" i="1"/>
  <c r="H196" i="1"/>
  <c r="H192" i="1"/>
  <c r="H188" i="1"/>
  <c r="H184" i="1"/>
  <c r="F1002" i="1"/>
  <c r="F639" i="1"/>
  <c r="E477" i="1"/>
  <c r="F1275" i="1"/>
  <c r="F1271" i="1"/>
  <c r="F1267" i="1"/>
  <c r="H1230" i="1"/>
  <c r="H1226" i="1"/>
  <c r="H1222" i="1"/>
  <c r="E1060" i="1"/>
  <c r="F1009" i="1"/>
  <c r="F1004" i="1"/>
  <c r="F1000" i="1"/>
  <c r="F996" i="1"/>
  <c r="H964" i="1"/>
  <c r="H959" i="1"/>
  <c r="H955" i="1"/>
  <c r="H951" i="1"/>
  <c r="E828" i="1"/>
  <c r="E701" i="1"/>
  <c r="F650" i="1"/>
  <c r="F645" i="1"/>
  <c r="F641" i="1"/>
  <c r="F637" i="1"/>
  <c r="F290" i="1"/>
  <c r="F285" i="1"/>
  <c r="F281" i="1"/>
  <c r="F277" i="1"/>
  <c r="H1279" i="1"/>
  <c r="H1274" i="1"/>
  <c r="H1270" i="1"/>
  <c r="F1230" i="1"/>
  <c r="F1226" i="1"/>
  <c r="F1222" i="1"/>
  <c r="H1185" i="1"/>
  <c r="H1181" i="1"/>
  <c r="H1177" i="1"/>
  <c r="E1059" i="1"/>
  <c r="F1048" i="1"/>
  <c r="F1044" i="1"/>
  <c r="F1040" i="1"/>
  <c r="E1015" i="1"/>
  <c r="H919" i="1"/>
  <c r="H914" i="1"/>
  <c r="H910" i="1"/>
  <c r="E700" i="1"/>
  <c r="F689" i="1"/>
  <c r="F685" i="1"/>
  <c r="F681" i="1"/>
  <c r="E656" i="1"/>
  <c r="H560" i="1"/>
  <c r="H555" i="1"/>
  <c r="H551" i="1"/>
  <c r="E296" i="1"/>
  <c r="H200" i="1"/>
  <c r="H195" i="1"/>
  <c r="H191" i="1"/>
  <c r="F998" i="1"/>
  <c r="F275" i="1"/>
  <c r="E1014" i="1"/>
  <c r="F1003" i="1"/>
  <c r="F999" i="1"/>
  <c r="H961" i="1"/>
  <c r="H958" i="1"/>
  <c r="H954" i="1"/>
  <c r="E655" i="1"/>
  <c r="F644" i="1"/>
  <c r="F640" i="1"/>
  <c r="E295" i="1"/>
  <c r="F284" i="1"/>
  <c r="F280" i="1"/>
  <c r="G561" i="1" l="1"/>
  <c r="H561" i="1" s="1"/>
  <c r="H559" i="1"/>
  <c r="E830" i="1"/>
  <c r="F830" i="1" s="1"/>
  <c r="F828" i="1"/>
  <c r="G1280" i="1"/>
  <c r="H1280" i="1" s="1"/>
  <c r="H1278" i="1"/>
  <c r="E291" i="1"/>
  <c r="F291" i="1" s="1"/>
  <c r="F289" i="1"/>
  <c r="G786" i="1"/>
  <c r="H786" i="1" s="1"/>
  <c r="H784" i="1"/>
  <c r="E1010" i="1"/>
  <c r="F1010" i="1" s="1"/>
  <c r="F1008" i="1"/>
  <c r="E875" i="1"/>
  <c r="F875" i="1" s="1"/>
  <c r="F873" i="1"/>
  <c r="E1280" i="1"/>
  <c r="F1280" i="1" s="1"/>
  <c r="F1278" i="1"/>
  <c r="G1235" i="1"/>
  <c r="H1235" i="1" s="1"/>
  <c r="H1233" i="1"/>
  <c r="G201" i="1"/>
  <c r="H201" i="1" s="1"/>
  <c r="H199" i="1"/>
  <c r="E651" i="1"/>
  <c r="F651" i="1" s="1"/>
  <c r="F649" i="1"/>
  <c r="E1235" i="1"/>
  <c r="F1235" i="1" s="1"/>
  <c r="F1233" i="1"/>
  <c r="G1145" i="1"/>
  <c r="H1145" i="1" s="1"/>
  <c r="H1143" i="1"/>
  <c r="G1190" i="1"/>
  <c r="H1190" i="1" s="1"/>
  <c r="H1188" i="1"/>
</calcChain>
</file>

<file path=xl/sharedStrings.xml><?xml version="1.0" encoding="utf-8"?>
<sst xmlns="http://schemas.openxmlformats.org/spreadsheetml/2006/main" count="1281" uniqueCount="52">
  <si>
    <t>※無回答の施設・事業所は含まれない。</t>
    <rPh sb="1" eb="4">
      <t>ムカイトウ</t>
    </rPh>
    <rPh sb="5" eb="7">
      <t>シセツ</t>
    </rPh>
    <rPh sb="8" eb="11">
      <t>ジギョウショ</t>
    </rPh>
    <rPh sb="12" eb="13">
      <t>フク</t>
    </rPh>
    <phoneticPr fontId="9"/>
  </si>
  <si>
    <t>－</t>
    <phoneticPr fontId="9"/>
  </si>
  <si>
    <t>サービス換算職員数あたり給与費</t>
    <rPh sb="4" eb="6">
      <t>カンサン</t>
    </rPh>
    <rPh sb="6" eb="9">
      <t>ショクインスウ</t>
    </rPh>
    <rPh sb="12" eb="14">
      <t>キュウヨ</t>
    </rPh>
    <rPh sb="14" eb="15">
      <t>ヒ</t>
    </rPh>
    <phoneticPr fontId="9"/>
  </si>
  <si>
    <t>１施設・事業所あたりサービス換算職員数</t>
    <rPh sb="1" eb="3">
      <t>シセツ</t>
    </rPh>
    <rPh sb="4" eb="7">
      <t>ジギョウショ</t>
    </rPh>
    <rPh sb="14" eb="16">
      <t>カンサン</t>
    </rPh>
    <rPh sb="16" eb="19">
      <t>ショクインスウ</t>
    </rPh>
    <phoneticPr fontId="9"/>
  </si>
  <si>
    <t>定員あたり支出</t>
    <rPh sb="0" eb="2">
      <t>テイイン</t>
    </rPh>
    <rPh sb="5" eb="7">
      <t>シシュツ</t>
    </rPh>
    <phoneticPr fontId="9"/>
  </si>
  <si>
    <t>－</t>
  </si>
  <si>
    <t>（物価高騰対策関連等の補助金収入を含めた定員あたり収入）</t>
    <rPh sb="17" eb="18">
      <t>フク</t>
    </rPh>
    <rPh sb="20" eb="22">
      <t>テイイン</t>
    </rPh>
    <rPh sb="25" eb="27">
      <t>シュウニュウ</t>
    </rPh>
    <phoneticPr fontId="3"/>
  </si>
  <si>
    <t>定員あたり収入</t>
    <rPh sb="0" eb="2">
      <t>テイイン</t>
    </rPh>
    <rPh sb="5" eb="7">
      <t>シュウニュウ</t>
    </rPh>
    <phoneticPr fontId="9"/>
  </si>
  <si>
    <t>１施設・事業所あたり定員数</t>
    <rPh sb="1" eb="3">
      <t>シセツ</t>
    </rPh>
    <rPh sb="4" eb="7">
      <t>ジギョウショ</t>
    </rPh>
    <rPh sb="10" eb="13">
      <t>テイインスウ</t>
    </rPh>
    <phoneticPr fontId="9"/>
  </si>
  <si>
    <t>客体数</t>
    <rPh sb="0" eb="1">
      <t>キャク</t>
    </rPh>
    <rPh sb="1" eb="3">
      <t>タイスウ</t>
    </rPh>
    <phoneticPr fontId="9"/>
  </si>
  <si>
    <t>（物価高騰対策関連等の補助金収入を含めた収支差）</t>
    <rPh sb="17" eb="18">
      <t>フク</t>
    </rPh>
    <rPh sb="20" eb="23">
      <t>シュウシサ</t>
    </rPh>
    <phoneticPr fontId="3"/>
  </si>
  <si>
    <t>（物価高騰対策関連等の補助金収入）</t>
    <phoneticPr fontId="3"/>
  </si>
  <si>
    <t>収支差（③＝①－②）</t>
    <phoneticPr fontId="9"/>
  </si>
  <si>
    <t>支出（②＝Ⅱ＋Ⅳ＋Ⅵ）</t>
    <phoneticPr fontId="9"/>
  </si>
  <si>
    <t>収入（①＝Ⅰ＋Ⅲ＋Ⅴ）</t>
    <phoneticPr fontId="9"/>
  </si>
  <si>
    <t>（１）本部への繰入</t>
    <rPh sb="3" eb="5">
      <t>ホンブ</t>
    </rPh>
    <rPh sb="7" eb="9">
      <t>クリイレ</t>
    </rPh>
    <phoneticPr fontId="9"/>
  </si>
  <si>
    <t>Ⅵ　特別費用</t>
    <rPh sb="2" eb="4">
      <t>トクベツ</t>
    </rPh>
    <rPh sb="4" eb="6">
      <t>ヒヨウ</t>
    </rPh>
    <phoneticPr fontId="9"/>
  </si>
  <si>
    <t>（１）本部からの繰入</t>
    <rPh sb="3" eb="5">
      <t>ホンブ</t>
    </rPh>
    <rPh sb="8" eb="10">
      <t>クリイレ</t>
    </rPh>
    <phoneticPr fontId="9"/>
  </si>
  <si>
    <t>Ｖ　特別収益</t>
    <rPh sb="2" eb="4">
      <t>トクベツ</t>
    </rPh>
    <rPh sb="4" eb="6">
      <t>シュウエキ</t>
    </rPh>
    <phoneticPr fontId="9"/>
  </si>
  <si>
    <t>（１）借入金利息</t>
  </si>
  <si>
    <t>Ⅳ　事業活動外費用</t>
    <rPh sb="2" eb="4">
      <t>ジギョウ</t>
    </rPh>
    <rPh sb="4" eb="7">
      <t>カツドウガイ</t>
    </rPh>
    <rPh sb="7" eb="9">
      <t>ヒヨウ</t>
    </rPh>
    <phoneticPr fontId="9"/>
  </si>
  <si>
    <t>（１）借入金利息補助金収入</t>
    <phoneticPr fontId="9"/>
  </si>
  <si>
    <t>Ⅲ　事業活動外収益</t>
    <rPh sb="2" eb="4">
      <t>ジギョウ</t>
    </rPh>
    <rPh sb="4" eb="6">
      <t>カツドウ</t>
    </rPh>
    <rPh sb="6" eb="7">
      <t>ガイ</t>
    </rPh>
    <rPh sb="7" eb="9">
      <t>シュウエキ</t>
    </rPh>
    <phoneticPr fontId="9"/>
  </si>
  <si>
    <t>（５）その他</t>
    <phoneticPr fontId="9"/>
  </si>
  <si>
    <t>（４）委託費</t>
    <phoneticPr fontId="9"/>
  </si>
  <si>
    <t>（３）国庫補助金等特別積立金取崩額</t>
    <phoneticPr fontId="9"/>
  </si>
  <si>
    <t>（２）減価償却費</t>
  </si>
  <si>
    <t>（１）給与費</t>
    <rPh sb="3" eb="6">
      <t>キュウヨヒ</t>
    </rPh>
    <phoneticPr fontId="9"/>
  </si>
  <si>
    <t>Ⅱ　事業活動費用</t>
    <rPh sb="2" eb="4">
      <t>ジギョウ</t>
    </rPh>
    <rPh sb="4" eb="6">
      <t>カツドウ</t>
    </rPh>
    <rPh sb="6" eb="8">
      <t>ヒヨウ</t>
    </rPh>
    <phoneticPr fontId="9"/>
  </si>
  <si>
    <t>（４）その他</t>
    <phoneticPr fontId="9"/>
  </si>
  <si>
    <t>（３）補助事業等収益</t>
    <rPh sb="8" eb="10">
      <t>シュウエキ</t>
    </rPh>
    <phoneticPr fontId="9"/>
  </si>
  <si>
    <t>（２）利用料収益</t>
    <rPh sb="6" eb="8">
      <t>シュウエキ</t>
    </rPh>
    <phoneticPr fontId="9"/>
  </si>
  <si>
    <t>（１）自立支援費等・措置費・運営費収益</t>
    <rPh sb="17" eb="19">
      <t>シュウエキ</t>
    </rPh>
    <phoneticPr fontId="9"/>
  </si>
  <si>
    <t>Ⅰ　事業活動収益</t>
    <rPh sb="2" eb="4">
      <t>ジギョウ</t>
    </rPh>
    <rPh sb="4" eb="6">
      <t>カツドウ</t>
    </rPh>
    <rPh sb="6" eb="8">
      <t>シュウエキ</t>
    </rPh>
    <phoneticPr fontId="9"/>
  </si>
  <si>
    <t>令和４年度決算</t>
    <rPh sb="4" eb="5">
      <t>ド</t>
    </rPh>
    <rPh sb="5" eb="7">
      <t>ケッサン</t>
    </rPh>
    <phoneticPr fontId="9"/>
  </si>
  <si>
    <t>令和５年度決算</t>
    <rPh sb="5" eb="7">
      <t>ケッサン</t>
    </rPh>
    <phoneticPr fontId="9"/>
  </si>
  <si>
    <t>令和６年度決算</t>
    <rPh sb="5" eb="7">
      <t>ケッサン</t>
    </rPh>
    <phoneticPr fontId="9"/>
  </si>
  <si>
    <t>（参考）令和５年経営実態調査</t>
  </si>
  <si>
    <t>令和７年経営概況調査</t>
  </si>
  <si>
    <t>（単位：千円）</t>
    <rPh sb="1" eb="3">
      <t>タンイ</t>
    </rPh>
    <rPh sb="4" eb="6">
      <t>センエン</t>
    </rPh>
    <phoneticPr fontId="9"/>
  </si>
  <si>
    <t>※延べ訪問回数は月間値</t>
    <rPh sb="1" eb="2">
      <t>ノ</t>
    </rPh>
    <rPh sb="3" eb="5">
      <t>ホウモン</t>
    </rPh>
    <rPh sb="5" eb="7">
      <t>カイスウ</t>
    </rPh>
    <rPh sb="8" eb="10">
      <t>ゲッカン</t>
    </rPh>
    <rPh sb="10" eb="11">
      <t>チ</t>
    </rPh>
    <phoneticPr fontId="9"/>
  </si>
  <si>
    <t>延べ訪問回数あたり支出</t>
    <rPh sb="0" eb="1">
      <t>ノ</t>
    </rPh>
    <rPh sb="2" eb="4">
      <t>ホウモン</t>
    </rPh>
    <rPh sb="4" eb="6">
      <t>カイスウ</t>
    </rPh>
    <rPh sb="9" eb="11">
      <t>シシュツ</t>
    </rPh>
    <phoneticPr fontId="9"/>
  </si>
  <si>
    <t>（物価高騰対策関連等の補助金収入を含めた延べ訪問回数あたり収入）</t>
    <rPh sb="17" eb="18">
      <t>フク</t>
    </rPh>
    <rPh sb="20" eb="21">
      <t>ノ</t>
    </rPh>
    <rPh sb="22" eb="26">
      <t>ホウモンカイスウ</t>
    </rPh>
    <rPh sb="29" eb="31">
      <t>シュウニュウ</t>
    </rPh>
    <phoneticPr fontId="3"/>
  </si>
  <si>
    <t>延べ訪問回数あたり収入</t>
    <rPh sb="0" eb="1">
      <t>ノ</t>
    </rPh>
    <rPh sb="2" eb="4">
      <t>ホウモン</t>
    </rPh>
    <rPh sb="4" eb="6">
      <t>カイスウ</t>
    </rPh>
    <rPh sb="9" eb="11">
      <t>シュウニュウ</t>
    </rPh>
    <phoneticPr fontId="9"/>
  </si>
  <si>
    <t>１施設・事業所あたり延べ訪問回数</t>
    <rPh sb="1" eb="3">
      <t>シセツ</t>
    </rPh>
    <rPh sb="4" eb="7">
      <t>ジギョウショ</t>
    </rPh>
    <rPh sb="10" eb="11">
      <t>ノ</t>
    </rPh>
    <rPh sb="12" eb="14">
      <t>ホウモン</t>
    </rPh>
    <rPh sb="14" eb="16">
      <t>カイスウ</t>
    </rPh>
    <phoneticPr fontId="9"/>
  </si>
  <si>
    <t>※延べ利用者数は月間値</t>
    <rPh sb="1" eb="2">
      <t>ノ</t>
    </rPh>
    <rPh sb="3" eb="5">
      <t>リヨウ</t>
    </rPh>
    <rPh sb="5" eb="6">
      <t>シャ</t>
    </rPh>
    <rPh sb="6" eb="7">
      <t>スウ</t>
    </rPh>
    <rPh sb="8" eb="10">
      <t>ゲッカン</t>
    </rPh>
    <rPh sb="10" eb="11">
      <t>チ</t>
    </rPh>
    <phoneticPr fontId="9"/>
  </si>
  <si>
    <t>延べ利用者数あたり支出</t>
    <rPh sb="0" eb="1">
      <t>ノ</t>
    </rPh>
    <rPh sb="2" eb="4">
      <t>リヨウ</t>
    </rPh>
    <rPh sb="4" eb="5">
      <t>シャ</t>
    </rPh>
    <rPh sb="5" eb="6">
      <t>スウ</t>
    </rPh>
    <rPh sb="9" eb="11">
      <t>シシュツ</t>
    </rPh>
    <phoneticPr fontId="9"/>
  </si>
  <si>
    <t>（物価高騰対策関連等の補助金収入を含めた延べ利用者数あたり収入）</t>
    <rPh sb="17" eb="18">
      <t>フク</t>
    </rPh>
    <rPh sb="20" eb="21">
      <t>ノ</t>
    </rPh>
    <rPh sb="22" eb="26">
      <t>リヨウシャスウ</t>
    </rPh>
    <rPh sb="29" eb="31">
      <t>シュウニュウ</t>
    </rPh>
    <phoneticPr fontId="3"/>
  </si>
  <si>
    <t>延べ利用者数あたり収入</t>
    <rPh sb="0" eb="1">
      <t>ノ</t>
    </rPh>
    <rPh sb="2" eb="4">
      <t>リヨウ</t>
    </rPh>
    <rPh sb="4" eb="5">
      <t>シャ</t>
    </rPh>
    <rPh sb="5" eb="6">
      <t>スウ</t>
    </rPh>
    <rPh sb="9" eb="11">
      <t>シュウニュウ</t>
    </rPh>
    <phoneticPr fontId="9"/>
  </si>
  <si>
    <t>１施設・事業所あたり延べ利用者数</t>
    <rPh sb="1" eb="3">
      <t>シセツ</t>
    </rPh>
    <rPh sb="4" eb="7">
      <t>ジギョウショ</t>
    </rPh>
    <rPh sb="10" eb="11">
      <t>ノ</t>
    </rPh>
    <rPh sb="12" eb="14">
      <t>リヨウ</t>
    </rPh>
    <rPh sb="14" eb="15">
      <t>シャ</t>
    </rPh>
    <rPh sb="15" eb="16">
      <t>スウ</t>
    </rPh>
    <phoneticPr fontId="9"/>
  </si>
  <si>
    <t>（物価高騰対策関連等の補助金収入を含めた延べ訪問回数あたり収入）</t>
    <rPh sb="17" eb="18">
      <t>フク</t>
    </rPh>
    <rPh sb="20" eb="21">
      <t>ノ</t>
    </rPh>
    <rPh sb="22" eb="24">
      <t>ホウモン</t>
    </rPh>
    <rPh sb="24" eb="26">
      <t>カイスウ</t>
    </rPh>
    <rPh sb="29" eb="31">
      <t>シュウニュウ</t>
    </rPh>
    <phoneticPr fontId="3"/>
  </si>
  <si>
    <t>Ⅰ．事業活動収支等の状況</t>
    <rPh sb="2" eb="4">
      <t>ジギョウ</t>
    </rPh>
    <rPh sb="4" eb="6">
      <t>カツドウ</t>
    </rPh>
    <rPh sb="6" eb="8">
      <t>シュウシ</t>
    </rPh>
    <rPh sb="8" eb="9">
      <t>トウ</t>
    </rPh>
    <rPh sb="10" eb="12">
      <t>ジョウキョウ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</si>
</sst>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quot;▲ &quot;#,##0"/>
    <numFmt numFmtId="178" formatCode="0.0%"/>
  </numFmts>
  <fonts count="16">
    <font>
      <sz val="11"/>
      <color theme="1"/>
      <name val="ＭＳ Ｐゴシック"/>
      <family val="3"/>
      <charset val="128"/>
      <scheme val="minor"/>
    </font>
    <font>
      <sz val="11"/>
      <color theme="1"/>
      <name val="ＭＳ Ｐゴシック"/>
      <family val="3"/>
      <charset val="128"/>
      <scheme val="minor"/>
    </font>
    <font>
      <sz val="11"/>
      <name val="ＭＳ Ｐゴシック"/>
      <family val="3"/>
      <charset val="128"/>
      <scheme val="minor"/>
    </font>
    <font>
      <sz val="6"/>
      <name val="ＭＳ Ｐゴシック"/>
      <family val="3"/>
      <charset val="128"/>
      <scheme val="minor"/>
    </font>
    <font>
      <sz val="8"/>
      <name val="Meiryo UI"/>
      <family val="3"/>
      <charset val="128"/>
    </font>
    <font>
      <sz val="7.5"/>
      <name val="ＭＳ Ｐゴシック"/>
      <family val="3"/>
      <charset val="128"/>
      <scheme val="minor"/>
    </font>
    <font>
      <sz val="7.5"/>
      <name val="ＭＳ 明朝"/>
      <family val="1"/>
      <charset val="128"/>
    </font>
    <font>
      <sz val="7.5"/>
      <name val="メイリオ"/>
      <family val="3"/>
      <charset val="128"/>
    </font>
    <font>
      <sz val="8"/>
      <name val="ＭＳ Ｐゴシック"/>
      <family val="3"/>
      <charset val="128"/>
    </font>
    <font>
      <sz val="6"/>
      <name val="ＭＳ Ｐゴシック"/>
      <family val="3"/>
      <charset val="128"/>
    </font>
    <font>
      <sz val="7"/>
      <name val="ＭＳ 明朝"/>
      <family val="1"/>
      <charset val="128"/>
    </font>
    <font>
      <sz val="6.5"/>
      <name val="ＭＳ 明朝"/>
      <family val="1"/>
      <charset val="128"/>
    </font>
    <font>
      <b/>
      <sz val="7.5"/>
      <name val="ＭＳ Ｐゴシック"/>
      <family val="3"/>
      <charset val="128"/>
    </font>
    <font>
      <b/>
      <sz val="12"/>
      <name val="ＭＳ Ｐゴシック"/>
      <family val="3"/>
      <charset val="128"/>
    </font>
    <font>
      <b/>
      <sz val="8.5"/>
      <name val="ＭＳ Ｐゴシック"/>
      <family val="3"/>
      <charset val="128"/>
    </font>
    <font>
      <b/>
      <sz val="16"/>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CCFFFF"/>
        <bgColor indexed="64"/>
      </patternFill>
    </fill>
  </fills>
  <borders count="14">
    <border>
      <left/>
      <right/>
      <top/>
      <bottom/>
      <diagonal/>
    </border>
    <border>
      <left style="hair">
        <color indexed="64"/>
      </left>
      <right/>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99">
    <xf numFmtId="0" fontId="0" fillId="0" borderId="0" xfId="0">
      <alignment vertical="center"/>
    </xf>
    <xf numFmtId="0" fontId="2" fillId="0" borderId="0" xfId="0" applyFont="1">
      <alignment vertical="center"/>
    </xf>
    <xf numFmtId="0" fontId="4" fillId="0" borderId="0" xfId="0" applyFont="1">
      <alignment vertical="center"/>
    </xf>
    <xf numFmtId="176" fontId="4" fillId="0" borderId="0" xfId="1" applyNumberFormat="1" applyFont="1">
      <alignment vertical="center"/>
    </xf>
    <xf numFmtId="0" fontId="5" fillId="0" borderId="0" xfId="0" applyFont="1">
      <alignment vertical="center"/>
    </xf>
    <xf numFmtId="177" fontId="5" fillId="0" borderId="0" xfId="1" applyNumberFormat="1" applyFont="1">
      <alignment vertical="center"/>
    </xf>
    <xf numFmtId="3" fontId="6" fillId="0" borderId="0" xfId="0" applyNumberFormat="1" applyFont="1">
      <alignment vertical="center"/>
    </xf>
    <xf numFmtId="3" fontId="6" fillId="2" borderId="0" xfId="0" applyNumberFormat="1" applyFont="1" applyFill="1">
      <alignment vertical="center"/>
    </xf>
    <xf numFmtId="176" fontId="4" fillId="2" borderId="0" xfId="1" applyNumberFormat="1" applyFont="1" applyFill="1" applyBorder="1" applyAlignment="1">
      <alignment vertical="center"/>
    </xf>
    <xf numFmtId="178" fontId="4" fillId="2" borderId="0" xfId="2" applyNumberFormat="1" applyFont="1" applyFill="1" applyBorder="1" applyAlignment="1">
      <alignment vertical="center"/>
    </xf>
    <xf numFmtId="178" fontId="4" fillId="2" borderId="0" xfId="2" applyNumberFormat="1" applyFont="1" applyFill="1" applyBorder="1">
      <alignment vertical="center"/>
    </xf>
    <xf numFmtId="0" fontId="6" fillId="2" borderId="0" xfId="0" applyFont="1" applyFill="1" applyAlignment="1">
      <alignment horizontal="center" vertical="center" wrapText="1"/>
    </xf>
    <xf numFmtId="0" fontId="7" fillId="0" borderId="0" xfId="0" applyFont="1">
      <alignment vertical="center"/>
    </xf>
    <xf numFmtId="176" fontId="4" fillId="0" borderId="0" xfId="1" applyNumberFormat="1" applyFont="1" applyAlignment="1">
      <alignment vertical="center"/>
    </xf>
    <xf numFmtId="0" fontId="8" fillId="0" borderId="0" xfId="0" applyFont="1">
      <alignment vertical="center"/>
    </xf>
    <xf numFmtId="0" fontId="4" fillId="2" borderId="0" xfId="0" applyFont="1" applyFill="1" applyAlignment="1">
      <alignment horizontal="center" vertical="center" wrapText="1"/>
    </xf>
    <xf numFmtId="3" fontId="8" fillId="2" borderId="1" xfId="0" applyNumberFormat="1" applyFont="1" applyFill="1" applyBorder="1">
      <alignment vertical="center"/>
    </xf>
    <xf numFmtId="0" fontId="4" fillId="0" borderId="0" xfId="0" applyFont="1" applyAlignment="1">
      <alignment horizontal="right" vertical="center"/>
    </xf>
    <xf numFmtId="38" fontId="4" fillId="0" borderId="0" xfId="1" applyFont="1" applyAlignment="1">
      <alignment vertical="center"/>
    </xf>
    <xf numFmtId="38" fontId="4" fillId="0" borderId="0" xfId="1" applyFont="1" applyBorder="1" applyAlignment="1">
      <alignment vertical="center"/>
    </xf>
    <xf numFmtId="0" fontId="6" fillId="2" borderId="0" xfId="0" applyFont="1" applyFill="1">
      <alignment vertical="center"/>
    </xf>
    <xf numFmtId="38" fontId="6" fillId="0" borderId="0" xfId="0" applyNumberFormat="1" applyFont="1">
      <alignment vertical="center"/>
    </xf>
    <xf numFmtId="177" fontId="6" fillId="0" borderId="0" xfId="1" applyNumberFormat="1" applyFont="1" applyBorder="1" applyAlignment="1">
      <alignment vertical="center"/>
    </xf>
    <xf numFmtId="0" fontId="6" fillId="0" borderId="0" xfId="0" applyFont="1" applyAlignment="1">
      <alignment vertical="center" wrapText="1"/>
    </xf>
    <xf numFmtId="0" fontId="6" fillId="0" borderId="0" xfId="0" applyFont="1">
      <alignment vertical="center"/>
    </xf>
    <xf numFmtId="38" fontId="6" fillId="2" borderId="0" xfId="0" applyNumberFormat="1" applyFont="1" applyFill="1">
      <alignment vertical="center"/>
    </xf>
    <xf numFmtId="3" fontId="4" fillId="2" borderId="0" xfId="0" applyNumberFormat="1" applyFont="1" applyFill="1">
      <alignment vertical="center"/>
    </xf>
    <xf numFmtId="176" fontId="4" fillId="2" borderId="0" xfId="1" applyNumberFormat="1" applyFont="1" applyFill="1" applyBorder="1">
      <alignment vertical="center"/>
    </xf>
    <xf numFmtId="38" fontId="6" fillId="0" borderId="2" xfId="1" applyFont="1" applyBorder="1">
      <alignment vertical="center"/>
    </xf>
    <xf numFmtId="38" fontId="6" fillId="0" borderId="3" xfId="1" applyFont="1" applyBorder="1" applyAlignment="1">
      <alignment horizontal="right" vertical="center"/>
    </xf>
    <xf numFmtId="38" fontId="6" fillId="0" borderId="0" xfId="1" applyFont="1" applyFill="1" applyBorder="1">
      <alignment vertical="center"/>
    </xf>
    <xf numFmtId="38" fontId="6" fillId="0" borderId="2" xfId="1" applyFont="1" applyFill="1" applyBorder="1">
      <alignment vertical="center"/>
    </xf>
    <xf numFmtId="38" fontId="6" fillId="3" borderId="2" xfId="0" applyNumberFormat="1" applyFont="1" applyFill="1" applyBorder="1" applyAlignment="1">
      <alignment horizontal="left" vertical="center"/>
    </xf>
    <xf numFmtId="0" fontId="6" fillId="3" borderId="4" xfId="0" applyFont="1" applyFill="1" applyBorder="1" applyAlignment="1">
      <alignment horizontal="left" vertical="center" wrapText="1"/>
    </xf>
    <xf numFmtId="0" fontId="6" fillId="3" borderId="3" xfId="0" applyFont="1" applyFill="1" applyBorder="1" applyAlignment="1">
      <alignment horizontal="left" vertical="center"/>
    </xf>
    <xf numFmtId="38" fontId="10" fillId="0" borderId="2" xfId="1" applyFont="1" applyBorder="1">
      <alignment vertical="center"/>
    </xf>
    <xf numFmtId="38" fontId="10" fillId="0" borderId="3" xfId="1" applyFont="1" applyBorder="1" applyAlignment="1">
      <alignment horizontal="right" vertical="center"/>
    </xf>
    <xf numFmtId="38" fontId="10" fillId="0" borderId="0" xfId="1" applyFont="1" applyFill="1" applyBorder="1">
      <alignment vertical="center"/>
    </xf>
    <xf numFmtId="38" fontId="10" fillId="0" borderId="2" xfId="1" applyFont="1" applyFill="1" applyBorder="1">
      <alignment vertical="center"/>
    </xf>
    <xf numFmtId="177" fontId="6" fillId="0" borderId="3" xfId="1" applyNumberFormat="1" applyFont="1" applyBorder="1">
      <alignment vertical="center"/>
    </xf>
    <xf numFmtId="38" fontId="6" fillId="0" borderId="3" xfId="1" applyFont="1" applyFill="1" applyBorder="1">
      <alignment vertical="center"/>
    </xf>
    <xf numFmtId="178" fontId="10" fillId="0" borderId="2" xfId="2" applyNumberFormat="1" applyFont="1" applyFill="1" applyBorder="1">
      <alignment vertical="center"/>
    </xf>
    <xf numFmtId="177" fontId="10" fillId="0" borderId="3" xfId="1" applyNumberFormat="1" applyFont="1" applyFill="1" applyBorder="1">
      <alignment vertical="center"/>
    </xf>
    <xf numFmtId="178" fontId="11" fillId="0" borderId="0" xfId="2" applyNumberFormat="1" applyFont="1" applyFill="1" applyBorder="1">
      <alignment vertical="center"/>
    </xf>
    <xf numFmtId="38" fontId="4" fillId="2" borderId="0" xfId="1" applyFont="1" applyFill="1" applyBorder="1" applyAlignment="1">
      <alignment vertical="center"/>
    </xf>
    <xf numFmtId="178" fontId="6" fillId="0" borderId="2" xfId="2" applyNumberFormat="1" applyFont="1" applyFill="1" applyBorder="1">
      <alignment vertical="center"/>
    </xf>
    <xf numFmtId="177" fontId="6" fillId="0" borderId="3" xfId="1" applyNumberFormat="1" applyFont="1" applyFill="1" applyBorder="1">
      <alignment vertical="center"/>
    </xf>
    <xf numFmtId="178" fontId="6" fillId="0" borderId="0" xfId="2" applyNumberFormat="1" applyFont="1" applyFill="1" applyBorder="1">
      <alignment vertical="center"/>
    </xf>
    <xf numFmtId="38" fontId="6" fillId="0" borderId="3" xfId="0" applyNumberFormat="1" applyFont="1" applyBorder="1">
      <alignment vertical="center"/>
    </xf>
    <xf numFmtId="0" fontId="6" fillId="3" borderId="5" xfId="0" applyFont="1" applyFill="1" applyBorder="1" applyAlignment="1">
      <alignment vertical="top"/>
    </xf>
    <xf numFmtId="0" fontId="6" fillId="3" borderId="5" xfId="0" applyFont="1" applyFill="1" applyBorder="1" applyAlignment="1">
      <alignment vertical="top" wrapText="1"/>
    </xf>
    <xf numFmtId="0" fontId="6" fillId="3" borderId="6" xfId="0" applyFont="1" applyFill="1" applyBorder="1" applyAlignment="1">
      <alignment vertical="top" wrapText="1"/>
    </xf>
    <xf numFmtId="0" fontId="6" fillId="3" borderId="7" xfId="0" applyFont="1" applyFill="1" applyBorder="1" applyAlignment="1">
      <alignment vertical="top" wrapText="1"/>
    </xf>
    <xf numFmtId="177" fontId="6" fillId="0" borderId="3" xfId="0" applyNumberFormat="1" applyFont="1" applyBorder="1">
      <alignment vertical="center"/>
    </xf>
    <xf numFmtId="3" fontId="6" fillId="0" borderId="3" xfId="0" applyNumberFormat="1" applyFont="1" applyBorder="1">
      <alignment vertical="center"/>
    </xf>
    <xf numFmtId="38" fontId="4" fillId="2" borderId="0" xfId="1" applyFont="1" applyFill="1" applyBorder="1" applyAlignment="1">
      <alignment vertical="center" wrapText="1"/>
    </xf>
    <xf numFmtId="38" fontId="4" fillId="0" borderId="0" xfId="1" quotePrefix="1" applyFont="1" applyAlignment="1">
      <alignment vertical="center"/>
    </xf>
    <xf numFmtId="0" fontId="6" fillId="0" borderId="0" xfId="0" applyFont="1" applyAlignment="1">
      <alignment horizontal="center" vertical="center" wrapText="1"/>
    </xf>
    <xf numFmtId="0" fontId="6" fillId="3" borderId="8" xfId="0" applyFont="1" applyFill="1" applyBorder="1" applyAlignment="1">
      <alignment vertical="center" wrapText="1"/>
    </xf>
    <xf numFmtId="0" fontId="6" fillId="3" borderId="9" xfId="0" applyFont="1" applyFill="1" applyBorder="1" applyAlignment="1">
      <alignment vertical="center" wrapText="1"/>
    </xf>
    <xf numFmtId="0" fontId="6" fillId="3" borderId="10" xfId="0" applyFont="1" applyFill="1" applyBorder="1" applyAlignment="1">
      <alignment vertical="center" wrapText="1"/>
    </xf>
    <xf numFmtId="0" fontId="6" fillId="3" borderId="11" xfId="0" applyFont="1" applyFill="1" applyBorder="1" applyAlignment="1">
      <alignment vertical="center" wrapText="1"/>
    </xf>
    <xf numFmtId="0" fontId="6" fillId="3" borderId="12" xfId="0" applyFont="1" applyFill="1" applyBorder="1" applyAlignment="1">
      <alignment vertical="center" wrapText="1"/>
    </xf>
    <xf numFmtId="0" fontId="6" fillId="3" borderId="13" xfId="0" applyFont="1" applyFill="1" applyBorder="1" applyAlignment="1">
      <alignment vertical="center" wrapText="1"/>
    </xf>
    <xf numFmtId="0" fontId="6" fillId="0" borderId="0" xfId="0" applyFont="1" applyAlignment="1">
      <alignment horizontal="right" vertical="center"/>
    </xf>
    <xf numFmtId="0" fontId="12" fillId="0" borderId="0" xfId="0" applyFont="1">
      <alignment vertical="center"/>
    </xf>
    <xf numFmtId="0" fontId="13" fillId="0" borderId="0" xfId="0" applyFont="1">
      <alignment vertical="center"/>
    </xf>
    <xf numFmtId="176" fontId="4" fillId="0" borderId="0" xfId="1" applyNumberFormat="1" applyFont="1" applyBorder="1" applyAlignment="1">
      <alignment vertical="center"/>
    </xf>
    <xf numFmtId="176" fontId="6" fillId="0" borderId="0" xfId="1" applyNumberFormat="1" applyFont="1" applyFill="1" applyBorder="1">
      <alignment vertical="center"/>
    </xf>
    <xf numFmtId="176" fontId="4" fillId="2" borderId="0" xfId="1" applyNumberFormat="1" applyFont="1" applyFill="1" applyBorder="1" applyAlignment="1">
      <alignment vertical="center" wrapText="1"/>
    </xf>
    <xf numFmtId="38" fontId="4" fillId="2" borderId="0" xfId="0" applyNumberFormat="1" applyFont="1" applyFill="1">
      <alignment vertical="center"/>
    </xf>
    <xf numFmtId="0" fontId="5" fillId="2" borderId="0" xfId="0" applyFont="1" applyFill="1">
      <alignment vertical="center"/>
    </xf>
    <xf numFmtId="176" fontId="4" fillId="2" borderId="0" xfId="1" applyNumberFormat="1" applyFont="1" applyFill="1">
      <alignment vertical="center"/>
    </xf>
    <xf numFmtId="176" fontId="2" fillId="0" borderId="0" xfId="1" applyNumberFormat="1" applyFont="1">
      <alignment vertical="center"/>
    </xf>
    <xf numFmtId="176" fontId="4" fillId="2" borderId="0" xfId="1" applyNumberFormat="1" applyFont="1" applyFill="1" applyBorder="1" applyAlignment="1">
      <alignment horizontal="center" vertical="center" wrapText="1"/>
    </xf>
    <xf numFmtId="176" fontId="4" fillId="0" borderId="0" xfId="1" applyNumberFormat="1" applyFont="1" applyAlignment="1">
      <alignment horizontal="right" vertical="center"/>
    </xf>
    <xf numFmtId="0" fontId="8" fillId="2" borderId="1" xfId="0" applyFont="1" applyFill="1" applyBorder="1" applyAlignment="1">
      <alignment vertical="center" wrapText="1"/>
    </xf>
    <xf numFmtId="178" fontId="10" fillId="0" borderId="0" xfId="2" applyNumberFormat="1" applyFont="1" applyFill="1" applyBorder="1">
      <alignment vertical="center"/>
    </xf>
    <xf numFmtId="38" fontId="8" fillId="0" borderId="0" xfId="0" applyNumberFormat="1" applyFont="1">
      <alignment vertical="center"/>
    </xf>
    <xf numFmtId="3" fontId="8" fillId="0" borderId="0" xfId="0" applyNumberFormat="1" applyFont="1">
      <alignment vertical="center"/>
    </xf>
    <xf numFmtId="177" fontId="7" fillId="0" borderId="0" xfId="1" applyNumberFormat="1" applyFont="1">
      <alignment vertical="center"/>
    </xf>
    <xf numFmtId="0" fontId="14" fillId="0" borderId="0" xfId="0" applyFont="1">
      <alignment vertical="center"/>
    </xf>
    <xf numFmtId="0" fontId="11" fillId="3" borderId="3" xfId="0" applyFont="1" applyFill="1" applyBorder="1" applyAlignment="1">
      <alignment vertical="center" wrapText="1"/>
    </xf>
    <xf numFmtId="0" fontId="11" fillId="3" borderId="4" xfId="0" applyFont="1" applyFill="1" applyBorder="1" applyAlignment="1">
      <alignment vertical="center" wrapText="1"/>
    </xf>
    <xf numFmtId="0" fontId="11" fillId="3" borderId="2" xfId="0" applyFont="1" applyFill="1" applyBorder="1" applyAlignment="1">
      <alignment vertical="center" wrapText="1"/>
    </xf>
    <xf numFmtId="0" fontId="6" fillId="3" borderId="3" xfId="0" applyFont="1" applyFill="1" applyBorder="1" applyAlignment="1">
      <alignment vertical="center" wrapText="1"/>
    </xf>
    <xf numFmtId="0" fontId="6" fillId="3" borderId="2" xfId="0" applyFont="1" applyFill="1" applyBorder="1" applyAlignment="1">
      <alignment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2" xfId="0" applyFont="1" applyFill="1" applyBorder="1" applyAlignment="1">
      <alignment horizontal="left" vertical="center" wrapText="1"/>
    </xf>
    <xf numFmtId="0" fontId="11" fillId="3" borderId="3" xfId="0" applyFont="1" applyFill="1" applyBorder="1" applyAlignment="1">
      <alignment vertical="center" shrinkToFit="1"/>
    </xf>
    <xf numFmtId="0" fontId="11" fillId="3" borderId="4" xfId="0" applyFont="1" applyFill="1" applyBorder="1" applyAlignment="1">
      <alignment vertical="center" shrinkToFit="1"/>
    </xf>
    <xf numFmtId="0" fontId="11" fillId="3" borderId="2" xfId="0" applyFont="1" applyFill="1" applyBorder="1" applyAlignment="1">
      <alignment vertical="center" shrinkToFi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justify" vertical="center" wrapText="1"/>
    </xf>
    <xf numFmtId="0" fontId="6" fillId="3" borderId="2" xfId="0" applyFont="1" applyFill="1" applyBorder="1" applyAlignment="1">
      <alignment horizontal="justify" vertical="center" wrapText="1"/>
    </xf>
    <xf numFmtId="0" fontId="15" fillId="0" borderId="0" xfId="0" applyFont="1" applyAlignment="1">
      <alignment horizontal="lef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18" Type="http://schemas.openxmlformats.org/officeDocument/2006/relationships/image" Target="../media/image18.emf"/><Relationship Id="rId26" Type="http://schemas.openxmlformats.org/officeDocument/2006/relationships/image" Target="../media/image26.emf"/><Relationship Id="rId3" Type="http://schemas.openxmlformats.org/officeDocument/2006/relationships/image" Target="../media/image3.emf"/><Relationship Id="rId21" Type="http://schemas.openxmlformats.org/officeDocument/2006/relationships/image" Target="../media/image21.emf"/><Relationship Id="rId7" Type="http://schemas.openxmlformats.org/officeDocument/2006/relationships/image" Target="../media/image7.emf"/><Relationship Id="rId12" Type="http://schemas.openxmlformats.org/officeDocument/2006/relationships/image" Target="../media/image12.emf"/><Relationship Id="rId17" Type="http://schemas.openxmlformats.org/officeDocument/2006/relationships/image" Target="../media/image17.emf"/><Relationship Id="rId25" Type="http://schemas.openxmlformats.org/officeDocument/2006/relationships/image" Target="../media/image25.emf"/><Relationship Id="rId2" Type="http://schemas.openxmlformats.org/officeDocument/2006/relationships/image" Target="../media/image2.emf"/><Relationship Id="rId16" Type="http://schemas.openxmlformats.org/officeDocument/2006/relationships/image" Target="../media/image16.emf"/><Relationship Id="rId20" Type="http://schemas.openxmlformats.org/officeDocument/2006/relationships/image" Target="../media/image20.emf"/><Relationship Id="rId29" Type="http://schemas.openxmlformats.org/officeDocument/2006/relationships/image" Target="../media/image29.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24" Type="http://schemas.openxmlformats.org/officeDocument/2006/relationships/image" Target="../media/image24.emf"/><Relationship Id="rId5" Type="http://schemas.openxmlformats.org/officeDocument/2006/relationships/image" Target="../media/image5.emf"/><Relationship Id="rId15" Type="http://schemas.openxmlformats.org/officeDocument/2006/relationships/image" Target="../media/image15.emf"/><Relationship Id="rId23" Type="http://schemas.openxmlformats.org/officeDocument/2006/relationships/image" Target="../media/image23.emf"/><Relationship Id="rId28" Type="http://schemas.openxmlformats.org/officeDocument/2006/relationships/image" Target="../media/image28.emf"/><Relationship Id="rId10" Type="http://schemas.openxmlformats.org/officeDocument/2006/relationships/image" Target="../media/image10.emf"/><Relationship Id="rId19" Type="http://schemas.openxmlformats.org/officeDocument/2006/relationships/image" Target="../media/image19.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 Id="rId22" Type="http://schemas.openxmlformats.org/officeDocument/2006/relationships/image" Target="../media/image22.emf"/><Relationship Id="rId27" Type="http://schemas.openxmlformats.org/officeDocument/2006/relationships/image" Target="../media/image27.emf"/></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30</xdr:row>
      <xdr:rowOff>52387</xdr:rowOff>
    </xdr:from>
    <xdr:to>
      <xdr:col>10</xdr:col>
      <xdr:colOff>552451</xdr:colOff>
      <xdr:row>41</xdr:row>
      <xdr:rowOff>57151</xdr:rowOff>
    </xdr:to>
    <xdr:pic>
      <xdr:nvPicPr>
        <xdr:cNvPr id="31" name="図 30">
          <a:extLst>
            <a:ext uri="{FF2B5EF4-FFF2-40B4-BE49-F238E27FC236}">
              <a16:creationId xmlns:a16="http://schemas.microsoft.com/office/drawing/2014/main" id="{B3312965-DAFE-200E-2ECB-D9E23D8141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063" y="4162425"/>
          <a:ext cx="7834313" cy="14192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80962</xdr:colOff>
      <xdr:row>76</xdr:row>
      <xdr:rowOff>71438</xdr:rowOff>
    </xdr:from>
    <xdr:to>
      <xdr:col>10</xdr:col>
      <xdr:colOff>614363</xdr:colOff>
      <xdr:row>87</xdr:row>
      <xdr:rowOff>80962</xdr:rowOff>
    </xdr:to>
    <xdr:pic>
      <xdr:nvPicPr>
        <xdr:cNvPr id="32" name="図 31">
          <a:extLst>
            <a:ext uri="{FF2B5EF4-FFF2-40B4-BE49-F238E27FC236}">
              <a16:creationId xmlns:a16="http://schemas.microsoft.com/office/drawing/2014/main" id="{7AC00CFE-482A-3FA7-D94C-788B43F7D5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10177463"/>
          <a:ext cx="7834313" cy="14239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xdr:colOff>
      <xdr:row>121</xdr:row>
      <xdr:rowOff>66675</xdr:rowOff>
    </xdr:from>
    <xdr:to>
      <xdr:col>10</xdr:col>
      <xdr:colOff>600076</xdr:colOff>
      <xdr:row>132</xdr:row>
      <xdr:rowOff>76200</xdr:rowOff>
    </xdr:to>
    <xdr:pic>
      <xdr:nvPicPr>
        <xdr:cNvPr id="33" name="図 32">
          <a:extLst>
            <a:ext uri="{FF2B5EF4-FFF2-40B4-BE49-F238E27FC236}">
              <a16:creationId xmlns:a16="http://schemas.microsoft.com/office/drawing/2014/main" id="{165E6007-BA75-9F87-D99D-B0B6EA40380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6688" y="16011525"/>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52388</xdr:colOff>
      <xdr:row>166</xdr:row>
      <xdr:rowOff>71437</xdr:rowOff>
    </xdr:from>
    <xdr:to>
      <xdr:col>10</xdr:col>
      <xdr:colOff>585789</xdr:colOff>
      <xdr:row>177</xdr:row>
      <xdr:rowOff>80962</xdr:rowOff>
    </xdr:to>
    <xdr:pic>
      <xdr:nvPicPr>
        <xdr:cNvPr id="34" name="図 33">
          <a:extLst>
            <a:ext uri="{FF2B5EF4-FFF2-40B4-BE49-F238E27FC236}">
              <a16:creationId xmlns:a16="http://schemas.microsoft.com/office/drawing/2014/main" id="{93BA0D26-DDB5-C08B-CEF2-0F42DEDECF3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52401" y="21807487"/>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52388</xdr:colOff>
      <xdr:row>211</xdr:row>
      <xdr:rowOff>66675</xdr:rowOff>
    </xdr:from>
    <xdr:to>
      <xdr:col>10</xdr:col>
      <xdr:colOff>585789</xdr:colOff>
      <xdr:row>222</xdr:row>
      <xdr:rowOff>76200</xdr:rowOff>
    </xdr:to>
    <xdr:pic>
      <xdr:nvPicPr>
        <xdr:cNvPr id="35" name="図 34">
          <a:extLst>
            <a:ext uri="{FF2B5EF4-FFF2-40B4-BE49-F238E27FC236}">
              <a16:creationId xmlns:a16="http://schemas.microsoft.com/office/drawing/2014/main" id="{A6E54170-5974-4541-C35A-A151CF5108E9}"/>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52401" y="27593925"/>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255</xdr:row>
      <xdr:rowOff>71437</xdr:rowOff>
    </xdr:from>
    <xdr:to>
      <xdr:col>10</xdr:col>
      <xdr:colOff>571501</xdr:colOff>
      <xdr:row>266</xdr:row>
      <xdr:rowOff>80963</xdr:rowOff>
    </xdr:to>
    <xdr:pic>
      <xdr:nvPicPr>
        <xdr:cNvPr id="36" name="図 35">
          <a:extLst>
            <a:ext uri="{FF2B5EF4-FFF2-40B4-BE49-F238E27FC236}">
              <a16:creationId xmlns:a16="http://schemas.microsoft.com/office/drawing/2014/main" id="{6972E914-E295-9993-6823-6D68365F3E9F}"/>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8113" y="33270825"/>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61913</xdr:colOff>
      <xdr:row>300</xdr:row>
      <xdr:rowOff>80962</xdr:rowOff>
    </xdr:from>
    <xdr:to>
      <xdr:col>10</xdr:col>
      <xdr:colOff>595314</xdr:colOff>
      <xdr:row>311</xdr:row>
      <xdr:rowOff>90488</xdr:rowOff>
    </xdr:to>
    <xdr:pic>
      <xdr:nvPicPr>
        <xdr:cNvPr id="37" name="図 36">
          <a:extLst>
            <a:ext uri="{FF2B5EF4-FFF2-40B4-BE49-F238E27FC236}">
              <a16:creationId xmlns:a16="http://schemas.microsoft.com/office/drawing/2014/main" id="{B9594C83-29C4-CE5F-1F5F-00654038401C}"/>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161926" y="39100125"/>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xdr:colOff>
      <xdr:row>345</xdr:row>
      <xdr:rowOff>76200</xdr:rowOff>
    </xdr:from>
    <xdr:to>
      <xdr:col>10</xdr:col>
      <xdr:colOff>590551</xdr:colOff>
      <xdr:row>356</xdr:row>
      <xdr:rowOff>85726</xdr:rowOff>
    </xdr:to>
    <xdr:pic>
      <xdr:nvPicPr>
        <xdr:cNvPr id="38" name="図 37">
          <a:extLst>
            <a:ext uri="{FF2B5EF4-FFF2-40B4-BE49-F238E27FC236}">
              <a16:creationId xmlns:a16="http://schemas.microsoft.com/office/drawing/2014/main" id="{22598769-4ED8-4B8D-6254-523A6389017B}"/>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57163" y="44896088"/>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xdr:colOff>
      <xdr:row>390</xdr:row>
      <xdr:rowOff>80962</xdr:rowOff>
    </xdr:from>
    <xdr:to>
      <xdr:col>10</xdr:col>
      <xdr:colOff>590551</xdr:colOff>
      <xdr:row>401</xdr:row>
      <xdr:rowOff>90488</xdr:rowOff>
    </xdr:to>
    <xdr:pic>
      <xdr:nvPicPr>
        <xdr:cNvPr id="39" name="図 38">
          <a:extLst>
            <a:ext uri="{FF2B5EF4-FFF2-40B4-BE49-F238E27FC236}">
              <a16:creationId xmlns:a16="http://schemas.microsoft.com/office/drawing/2014/main" id="{993E37C0-EF63-B299-ABD6-BE2FBD1DE7B5}"/>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57163" y="50701575"/>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52388</xdr:colOff>
      <xdr:row>435</xdr:row>
      <xdr:rowOff>66675</xdr:rowOff>
    </xdr:from>
    <xdr:to>
      <xdr:col>10</xdr:col>
      <xdr:colOff>585789</xdr:colOff>
      <xdr:row>446</xdr:row>
      <xdr:rowOff>76201</xdr:rowOff>
    </xdr:to>
    <xdr:pic>
      <xdr:nvPicPr>
        <xdr:cNvPr id="40" name="図 39">
          <a:extLst>
            <a:ext uri="{FF2B5EF4-FFF2-40B4-BE49-F238E27FC236}">
              <a16:creationId xmlns:a16="http://schemas.microsoft.com/office/drawing/2014/main" id="{13B4EDA1-9889-0A65-486C-5FFC88B4A0EA}"/>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52401" y="56488013"/>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71437</xdr:colOff>
      <xdr:row>480</xdr:row>
      <xdr:rowOff>71437</xdr:rowOff>
    </xdr:from>
    <xdr:to>
      <xdr:col>10</xdr:col>
      <xdr:colOff>604838</xdr:colOff>
      <xdr:row>491</xdr:row>
      <xdr:rowOff>80963</xdr:rowOff>
    </xdr:to>
    <xdr:pic>
      <xdr:nvPicPr>
        <xdr:cNvPr id="41" name="図 40">
          <a:extLst>
            <a:ext uri="{FF2B5EF4-FFF2-40B4-BE49-F238E27FC236}">
              <a16:creationId xmlns:a16="http://schemas.microsoft.com/office/drawing/2014/main" id="{08B2266D-67AD-E629-081B-1C3375AB24A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71450" y="62293500"/>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52388</xdr:colOff>
      <xdr:row>525</xdr:row>
      <xdr:rowOff>80962</xdr:rowOff>
    </xdr:from>
    <xdr:to>
      <xdr:col>10</xdr:col>
      <xdr:colOff>585789</xdr:colOff>
      <xdr:row>536</xdr:row>
      <xdr:rowOff>90488</xdr:rowOff>
    </xdr:to>
    <xdr:pic>
      <xdr:nvPicPr>
        <xdr:cNvPr id="42" name="図 41">
          <a:extLst>
            <a:ext uri="{FF2B5EF4-FFF2-40B4-BE49-F238E27FC236}">
              <a16:creationId xmlns:a16="http://schemas.microsoft.com/office/drawing/2014/main" id="{D21547DD-0D27-2E5D-D62F-B16C44487994}"/>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52401" y="68103750"/>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xdr:colOff>
      <xdr:row>570</xdr:row>
      <xdr:rowOff>71437</xdr:rowOff>
    </xdr:from>
    <xdr:to>
      <xdr:col>10</xdr:col>
      <xdr:colOff>590551</xdr:colOff>
      <xdr:row>581</xdr:row>
      <xdr:rowOff>80963</xdr:rowOff>
    </xdr:to>
    <xdr:pic>
      <xdr:nvPicPr>
        <xdr:cNvPr id="43" name="図 42">
          <a:extLst>
            <a:ext uri="{FF2B5EF4-FFF2-40B4-BE49-F238E27FC236}">
              <a16:creationId xmlns:a16="http://schemas.microsoft.com/office/drawing/2014/main" id="{603B1049-FAB5-0CD4-E866-FF7DF38143A1}"/>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57163" y="73894950"/>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71438</xdr:colOff>
      <xdr:row>615</xdr:row>
      <xdr:rowOff>57150</xdr:rowOff>
    </xdr:from>
    <xdr:to>
      <xdr:col>10</xdr:col>
      <xdr:colOff>604839</xdr:colOff>
      <xdr:row>626</xdr:row>
      <xdr:rowOff>66676</xdr:rowOff>
    </xdr:to>
    <xdr:pic>
      <xdr:nvPicPr>
        <xdr:cNvPr id="44" name="図 43">
          <a:extLst>
            <a:ext uri="{FF2B5EF4-FFF2-40B4-BE49-F238E27FC236}">
              <a16:creationId xmlns:a16="http://schemas.microsoft.com/office/drawing/2014/main" id="{366ED42A-87CE-E75E-BCCD-115029722698}"/>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71451" y="79681388"/>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71438</xdr:colOff>
      <xdr:row>661</xdr:row>
      <xdr:rowOff>57150</xdr:rowOff>
    </xdr:from>
    <xdr:to>
      <xdr:col>10</xdr:col>
      <xdr:colOff>604839</xdr:colOff>
      <xdr:row>672</xdr:row>
      <xdr:rowOff>76200</xdr:rowOff>
    </xdr:to>
    <xdr:pic>
      <xdr:nvPicPr>
        <xdr:cNvPr id="45" name="図 44">
          <a:extLst>
            <a:ext uri="{FF2B5EF4-FFF2-40B4-BE49-F238E27FC236}">
              <a16:creationId xmlns:a16="http://schemas.microsoft.com/office/drawing/2014/main" id="{4F601556-47A9-08C0-08C5-E64688B1773C}"/>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71451" y="85582125"/>
          <a:ext cx="7834313" cy="14335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52387</xdr:colOff>
      <xdr:row>706</xdr:row>
      <xdr:rowOff>61913</xdr:rowOff>
    </xdr:from>
    <xdr:to>
      <xdr:col>10</xdr:col>
      <xdr:colOff>585788</xdr:colOff>
      <xdr:row>717</xdr:row>
      <xdr:rowOff>80963</xdr:rowOff>
    </xdr:to>
    <xdr:pic>
      <xdr:nvPicPr>
        <xdr:cNvPr id="46" name="図 45">
          <a:extLst>
            <a:ext uri="{FF2B5EF4-FFF2-40B4-BE49-F238E27FC236}">
              <a16:creationId xmlns:a16="http://schemas.microsoft.com/office/drawing/2014/main" id="{80CF9475-C024-E8FD-5164-B11380528DF5}"/>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52400" y="91387613"/>
          <a:ext cx="7834313" cy="14335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xdr:colOff>
      <xdr:row>750</xdr:row>
      <xdr:rowOff>80963</xdr:rowOff>
    </xdr:from>
    <xdr:to>
      <xdr:col>10</xdr:col>
      <xdr:colOff>590551</xdr:colOff>
      <xdr:row>761</xdr:row>
      <xdr:rowOff>90487</xdr:rowOff>
    </xdr:to>
    <xdr:pic>
      <xdr:nvPicPr>
        <xdr:cNvPr id="47" name="図 46">
          <a:extLst>
            <a:ext uri="{FF2B5EF4-FFF2-40B4-BE49-F238E27FC236}">
              <a16:creationId xmlns:a16="http://schemas.microsoft.com/office/drawing/2014/main" id="{A7B7FBF5-908F-1E1E-440C-B3CBA0656AC8}"/>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157163" y="97112138"/>
          <a:ext cx="7834313" cy="14239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57150</xdr:colOff>
      <xdr:row>795</xdr:row>
      <xdr:rowOff>14288</xdr:rowOff>
    </xdr:from>
    <xdr:to>
      <xdr:col>10</xdr:col>
      <xdr:colOff>590551</xdr:colOff>
      <xdr:row>806</xdr:row>
      <xdr:rowOff>23812</xdr:rowOff>
    </xdr:to>
    <xdr:pic>
      <xdr:nvPicPr>
        <xdr:cNvPr id="48" name="図 47">
          <a:extLst>
            <a:ext uri="{FF2B5EF4-FFF2-40B4-BE49-F238E27FC236}">
              <a16:creationId xmlns:a16="http://schemas.microsoft.com/office/drawing/2014/main" id="{714E5FDD-9BE9-E44E-48A0-12AFA16827FE}"/>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57163" y="102846188"/>
          <a:ext cx="7834313" cy="14239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839</xdr:row>
      <xdr:rowOff>71438</xdr:rowOff>
    </xdr:from>
    <xdr:to>
      <xdr:col>10</xdr:col>
      <xdr:colOff>609601</xdr:colOff>
      <xdr:row>850</xdr:row>
      <xdr:rowOff>80962</xdr:rowOff>
    </xdr:to>
    <xdr:pic>
      <xdr:nvPicPr>
        <xdr:cNvPr id="49" name="図 48">
          <a:extLst>
            <a:ext uri="{FF2B5EF4-FFF2-40B4-BE49-F238E27FC236}">
              <a16:creationId xmlns:a16="http://schemas.microsoft.com/office/drawing/2014/main" id="{FA88EBE7-0CEB-1902-367D-93559E6824CD}"/>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76213" y="108608813"/>
          <a:ext cx="7834313" cy="14239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xdr:colOff>
      <xdr:row>885</xdr:row>
      <xdr:rowOff>80963</xdr:rowOff>
    </xdr:from>
    <xdr:to>
      <xdr:col>10</xdr:col>
      <xdr:colOff>600076</xdr:colOff>
      <xdr:row>896</xdr:row>
      <xdr:rowOff>90489</xdr:rowOff>
    </xdr:to>
    <xdr:pic>
      <xdr:nvPicPr>
        <xdr:cNvPr id="50" name="図 49">
          <a:extLst>
            <a:ext uri="{FF2B5EF4-FFF2-40B4-BE49-F238E27FC236}">
              <a16:creationId xmlns:a16="http://schemas.microsoft.com/office/drawing/2014/main" id="{C239D75F-F60A-11A0-3D33-280A75EED8E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166688" y="114519076"/>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52387</xdr:colOff>
      <xdr:row>930</xdr:row>
      <xdr:rowOff>85725</xdr:rowOff>
    </xdr:from>
    <xdr:to>
      <xdr:col>10</xdr:col>
      <xdr:colOff>585788</xdr:colOff>
      <xdr:row>941</xdr:row>
      <xdr:rowOff>95250</xdr:rowOff>
    </xdr:to>
    <xdr:pic>
      <xdr:nvPicPr>
        <xdr:cNvPr id="51" name="図 50">
          <a:extLst>
            <a:ext uri="{FF2B5EF4-FFF2-40B4-BE49-F238E27FC236}">
              <a16:creationId xmlns:a16="http://schemas.microsoft.com/office/drawing/2014/main" id="{B1489059-9FE6-91ED-75A4-C1E9FBF61B0C}"/>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52400" y="120329325"/>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xdr:colOff>
      <xdr:row>975</xdr:row>
      <xdr:rowOff>57150</xdr:rowOff>
    </xdr:from>
    <xdr:to>
      <xdr:col>10</xdr:col>
      <xdr:colOff>600076</xdr:colOff>
      <xdr:row>986</xdr:row>
      <xdr:rowOff>66676</xdr:rowOff>
    </xdr:to>
    <xdr:pic>
      <xdr:nvPicPr>
        <xdr:cNvPr id="52" name="図 51">
          <a:extLst>
            <a:ext uri="{FF2B5EF4-FFF2-40B4-BE49-F238E27FC236}">
              <a16:creationId xmlns:a16="http://schemas.microsoft.com/office/drawing/2014/main" id="{1C39FDE2-148D-6600-4C9F-E832B8BFC2E2}"/>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166688" y="126106238"/>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52388</xdr:colOff>
      <xdr:row>1020</xdr:row>
      <xdr:rowOff>42863</xdr:rowOff>
    </xdr:from>
    <xdr:to>
      <xdr:col>10</xdr:col>
      <xdr:colOff>585789</xdr:colOff>
      <xdr:row>1031</xdr:row>
      <xdr:rowOff>52388</xdr:rowOff>
    </xdr:to>
    <xdr:pic>
      <xdr:nvPicPr>
        <xdr:cNvPr id="53" name="図 52">
          <a:extLst>
            <a:ext uri="{FF2B5EF4-FFF2-40B4-BE49-F238E27FC236}">
              <a16:creationId xmlns:a16="http://schemas.microsoft.com/office/drawing/2014/main" id="{93FBE19F-326C-9B0D-3A6C-F3D795CFAA45}"/>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152401" y="131864101"/>
          <a:ext cx="7834313" cy="14239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76200</xdr:colOff>
      <xdr:row>1064</xdr:row>
      <xdr:rowOff>76199</xdr:rowOff>
    </xdr:from>
    <xdr:to>
      <xdr:col>10</xdr:col>
      <xdr:colOff>609601</xdr:colOff>
      <xdr:row>1075</xdr:row>
      <xdr:rowOff>85725</xdr:rowOff>
    </xdr:to>
    <xdr:pic>
      <xdr:nvPicPr>
        <xdr:cNvPr id="54" name="図 53">
          <a:extLst>
            <a:ext uri="{FF2B5EF4-FFF2-40B4-BE49-F238E27FC236}">
              <a16:creationId xmlns:a16="http://schemas.microsoft.com/office/drawing/2014/main" id="{65C3B339-5DFA-796E-CB1D-C3B1F0BBC7E3}"/>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176213" y="137602912"/>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66675</xdr:colOff>
      <xdr:row>1109</xdr:row>
      <xdr:rowOff>61912</xdr:rowOff>
    </xdr:from>
    <xdr:to>
      <xdr:col>10</xdr:col>
      <xdr:colOff>600076</xdr:colOff>
      <xdr:row>1120</xdr:row>
      <xdr:rowOff>71438</xdr:rowOff>
    </xdr:to>
    <xdr:pic>
      <xdr:nvPicPr>
        <xdr:cNvPr id="55" name="図 54">
          <a:extLst>
            <a:ext uri="{FF2B5EF4-FFF2-40B4-BE49-F238E27FC236}">
              <a16:creationId xmlns:a16="http://schemas.microsoft.com/office/drawing/2014/main" id="{0FC9E797-D2A4-5B4D-8A1B-FF4CA3E03B23}"/>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166688" y="143389350"/>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1155</xdr:row>
      <xdr:rowOff>85725</xdr:rowOff>
    </xdr:from>
    <xdr:to>
      <xdr:col>10</xdr:col>
      <xdr:colOff>581026</xdr:colOff>
      <xdr:row>1166</xdr:row>
      <xdr:rowOff>95249</xdr:rowOff>
    </xdr:to>
    <xdr:pic>
      <xdr:nvPicPr>
        <xdr:cNvPr id="56" name="図 55">
          <a:extLst>
            <a:ext uri="{FF2B5EF4-FFF2-40B4-BE49-F238E27FC236}">
              <a16:creationId xmlns:a16="http://schemas.microsoft.com/office/drawing/2014/main" id="{22402CCC-6144-F768-E02F-33D69E6ED076}"/>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147638" y="149342475"/>
          <a:ext cx="7834313" cy="14239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61912</xdr:colOff>
      <xdr:row>1200</xdr:row>
      <xdr:rowOff>80962</xdr:rowOff>
    </xdr:from>
    <xdr:to>
      <xdr:col>10</xdr:col>
      <xdr:colOff>595313</xdr:colOff>
      <xdr:row>1211</xdr:row>
      <xdr:rowOff>90487</xdr:rowOff>
    </xdr:to>
    <xdr:pic>
      <xdr:nvPicPr>
        <xdr:cNvPr id="57" name="図 56">
          <a:extLst>
            <a:ext uri="{FF2B5EF4-FFF2-40B4-BE49-F238E27FC236}">
              <a16:creationId xmlns:a16="http://schemas.microsoft.com/office/drawing/2014/main" id="{B0C7D05D-D921-8CB9-987F-1A35E59F7D95}"/>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161925" y="155109862"/>
          <a:ext cx="7834313" cy="1423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61912</xdr:colOff>
      <xdr:row>1244</xdr:row>
      <xdr:rowOff>76200</xdr:rowOff>
    </xdr:from>
    <xdr:to>
      <xdr:col>10</xdr:col>
      <xdr:colOff>595313</xdr:colOff>
      <xdr:row>1255</xdr:row>
      <xdr:rowOff>85725</xdr:rowOff>
    </xdr:to>
    <xdr:pic>
      <xdr:nvPicPr>
        <xdr:cNvPr id="58" name="図 57">
          <a:extLst>
            <a:ext uri="{FF2B5EF4-FFF2-40B4-BE49-F238E27FC236}">
              <a16:creationId xmlns:a16="http://schemas.microsoft.com/office/drawing/2014/main" id="{64257AD4-AA62-DBA0-EE92-F6127325255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161925" y="160796288"/>
          <a:ext cx="7834313" cy="1409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42863</xdr:colOff>
      <xdr:row>1289</xdr:row>
      <xdr:rowOff>42863</xdr:rowOff>
    </xdr:from>
    <xdr:to>
      <xdr:col>10</xdr:col>
      <xdr:colOff>576264</xdr:colOff>
      <xdr:row>1300</xdr:row>
      <xdr:rowOff>52387</xdr:rowOff>
    </xdr:to>
    <xdr:pic>
      <xdr:nvPicPr>
        <xdr:cNvPr id="59" name="図 58">
          <a:extLst>
            <a:ext uri="{FF2B5EF4-FFF2-40B4-BE49-F238E27FC236}">
              <a16:creationId xmlns:a16="http://schemas.microsoft.com/office/drawing/2014/main" id="{34B337F8-485D-AA21-51D5-62025DF59AAF}"/>
            </a:ext>
          </a:extLst>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142876" y="166568438"/>
          <a:ext cx="7834313" cy="14239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8F17C-69E1-412D-80FE-096B9695F580}">
  <sheetPr>
    <pageSetUpPr fitToPage="1"/>
  </sheetPr>
  <dimension ref="A1:BW1352"/>
  <sheetViews>
    <sheetView showGridLines="0" tabSelected="1" view="pageBreakPreview" zoomScaleNormal="100" zoomScaleSheetLayoutView="100" workbookViewId="0">
      <selection sqref="A1:K1"/>
    </sheetView>
  </sheetViews>
  <sheetFormatPr defaultRowHeight="12.75"/>
  <cols>
    <col min="1" max="1" width="1.3984375" style="1" customWidth="1"/>
    <col min="2" max="2" width="12.3984375" style="1" customWidth="1"/>
    <col min="3" max="3" width="15.73046875" style="1" customWidth="1"/>
    <col min="4" max="4" width="11.86328125" style="1" customWidth="1"/>
    <col min="5" max="8" width="12.265625" style="1" customWidth="1"/>
    <col min="9" max="9" width="0.86328125" style="1" customWidth="1"/>
    <col min="10" max="10" width="12.265625" style="5" customWidth="1"/>
    <col min="11" max="11" width="12.265625" style="4" customWidth="1"/>
    <col min="12" max="12" width="3.3984375" style="1" customWidth="1"/>
    <col min="13" max="13" width="10.3984375" style="2" customWidth="1"/>
    <col min="14" max="15" width="5.86328125" style="3" customWidth="1"/>
    <col min="16" max="16" width="3.73046875" style="2" customWidth="1"/>
    <col min="17" max="17" width="10.3984375" style="2" customWidth="1"/>
    <col min="18" max="75" width="6" style="2" customWidth="1"/>
    <col min="76" max="255" width="9.06640625" style="1"/>
    <col min="256" max="256" width="1.3984375" style="1" customWidth="1"/>
    <col min="257" max="257" width="14.73046875" style="1" customWidth="1"/>
    <col min="258" max="259" width="15.73046875" style="1" customWidth="1"/>
    <col min="260" max="260" width="12.3984375" style="1" customWidth="1"/>
    <col min="261" max="261" width="8.3984375" style="1" customWidth="1"/>
    <col min="262" max="262" width="12.3984375" style="1" customWidth="1"/>
    <col min="263" max="263" width="8.3984375" style="1" customWidth="1"/>
    <col min="264" max="264" width="1.3984375" style="1" customWidth="1"/>
    <col min="265" max="265" width="12.3984375" style="1" customWidth="1"/>
    <col min="266" max="266" width="8.3984375" style="1" customWidth="1"/>
    <col min="267" max="267" width="7.3984375" style="1" customWidth="1"/>
    <col min="268" max="268" width="10.73046875" style="1" customWidth="1"/>
    <col min="269" max="269" width="6.265625" style="1" customWidth="1"/>
    <col min="270" max="270" width="7.3984375" style="1" customWidth="1"/>
    <col min="271" max="271" width="6.265625" style="1" customWidth="1"/>
    <col min="272" max="272" width="6.1328125" style="1" customWidth="1"/>
    <col min="273" max="511" width="9.06640625" style="1"/>
    <col min="512" max="512" width="1.3984375" style="1" customWidth="1"/>
    <col min="513" max="513" width="14.73046875" style="1" customWidth="1"/>
    <col min="514" max="515" width="15.73046875" style="1" customWidth="1"/>
    <col min="516" max="516" width="12.3984375" style="1" customWidth="1"/>
    <col min="517" max="517" width="8.3984375" style="1" customWidth="1"/>
    <col min="518" max="518" width="12.3984375" style="1" customWidth="1"/>
    <col min="519" max="519" width="8.3984375" style="1" customWidth="1"/>
    <col min="520" max="520" width="1.3984375" style="1" customWidth="1"/>
    <col min="521" max="521" width="12.3984375" style="1" customWidth="1"/>
    <col min="522" max="522" width="8.3984375" style="1" customWidth="1"/>
    <col min="523" max="523" width="7.3984375" style="1" customWidth="1"/>
    <col min="524" max="524" width="10.73046875" style="1" customWidth="1"/>
    <col min="525" max="525" width="6.265625" style="1" customWidth="1"/>
    <col min="526" max="526" width="7.3984375" style="1" customWidth="1"/>
    <col min="527" max="527" width="6.265625" style="1" customWidth="1"/>
    <col min="528" max="528" width="6.1328125" style="1" customWidth="1"/>
    <col min="529" max="767" width="9.06640625" style="1"/>
    <col min="768" max="768" width="1.3984375" style="1" customWidth="1"/>
    <col min="769" max="769" width="14.73046875" style="1" customWidth="1"/>
    <col min="770" max="771" width="15.73046875" style="1" customWidth="1"/>
    <col min="772" max="772" width="12.3984375" style="1" customWidth="1"/>
    <col min="773" max="773" width="8.3984375" style="1" customWidth="1"/>
    <col min="774" max="774" width="12.3984375" style="1" customWidth="1"/>
    <col min="775" max="775" width="8.3984375" style="1" customWidth="1"/>
    <col min="776" max="776" width="1.3984375" style="1" customWidth="1"/>
    <col min="777" max="777" width="12.3984375" style="1" customWidth="1"/>
    <col min="778" max="778" width="8.3984375" style="1" customWidth="1"/>
    <col min="779" max="779" width="7.3984375" style="1" customWidth="1"/>
    <col min="780" max="780" width="10.73046875" style="1" customWidth="1"/>
    <col min="781" max="781" width="6.265625" style="1" customWidth="1"/>
    <col min="782" max="782" width="7.3984375" style="1" customWidth="1"/>
    <col min="783" max="783" width="6.265625" style="1" customWidth="1"/>
    <col min="784" max="784" width="6.1328125" style="1" customWidth="1"/>
    <col min="785" max="1023" width="9.06640625" style="1"/>
    <col min="1024" max="1024" width="1.3984375" style="1" customWidth="1"/>
    <col min="1025" max="1025" width="14.73046875" style="1" customWidth="1"/>
    <col min="1026" max="1027" width="15.73046875" style="1" customWidth="1"/>
    <col min="1028" max="1028" width="12.3984375" style="1" customWidth="1"/>
    <col min="1029" max="1029" width="8.3984375" style="1" customWidth="1"/>
    <col min="1030" max="1030" width="12.3984375" style="1" customWidth="1"/>
    <col min="1031" max="1031" width="8.3984375" style="1" customWidth="1"/>
    <col min="1032" max="1032" width="1.3984375" style="1" customWidth="1"/>
    <col min="1033" max="1033" width="12.3984375" style="1" customWidth="1"/>
    <col min="1034" max="1034" width="8.3984375" style="1" customWidth="1"/>
    <col min="1035" max="1035" width="7.3984375" style="1" customWidth="1"/>
    <col min="1036" max="1036" width="10.73046875" style="1" customWidth="1"/>
    <col min="1037" max="1037" width="6.265625" style="1" customWidth="1"/>
    <col min="1038" max="1038" width="7.3984375" style="1" customWidth="1"/>
    <col min="1039" max="1039" width="6.265625" style="1" customWidth="1"/>
    <col min="1040" max="1040" width="6.1328125" style="1" customWidth="1"/>
    <col min="1041" max="1279" width="9.06640625" style="1"/>
    <col min="1280" max="1280" width="1.3984375" style="1" customWidth="1"/>
    <col min="1281" max="1281" width="14.73046875" style="1" customWidth="1"/>
    <col min="1282" max="1283" width="15.73046875" style="1" customWidth="1"/>
    <col min="1284" max="1284" width="12.3984375" style="1" customWidth="1"/>
    <col min="1285" max="1285" width="8.3984375" style="1" customWidth="1"/>
    <col min="1286" max="1286" width="12.3984375" style="1" customWidth="1"/>
    <col min="1287" max="1287" width="8.3984375" style="1" customWidth="1"/>
    <col min="1288" max="1288" width="1.3984375" style="1" customWidth="1"/>
    <col min="1289" max="1289" width="12.3984375" style="1" customWidth="1"/>
    <col min="1290" max="1290" width="8.3984375" style="1" customWidth="1"/>
    <col min="1291" max="1291" width="7.3984375" style="1" customWidth="1"/>
    <col min="1292" max="1292" width="10.73046875" style="1" customWidth="1"/>
    <col min="1293" max="1293" width="6.265625" style="1" customWidth="1"/>
    <col min="1294" max="1294" width="7.3984375" style="1" customWidth="1"/>
    <col min="1295" max="1295" width="6.265625" style="1" customWidth="1"/>
    <col min="1296" max="1296" width="6.1328125" style="1" customWidth="1"/>
    <col min="1297" max="1535" width="9.06640625" style="1"/>
    <col min="1536" max="1536" width="1.3984375" style="1" customWidth="1"/>
    <col min="1537" max="1537" width="14.73046875" style="1" customWidth="1"/>
    <col min="1538" max="1539" width="15.73046875" style="1" customWidth="1"/>
    <col min="1540" max="1540" width="12.3984375" style="1" customWidth="1"/>
    <col min="1541" max="1541" width="8.3984375" style="1" customWidth="1"/>
    <col min="1542" max="1542" width="12.3984375" style="1" customWidth="1"/>
    <col min="1543" max="1543" width="8.3984375" style="1" customWidth="1"/>
    <col min="1544" max="1544" width="1.3984375" style="1" customWidth="1"/>
    <col min="1545" max="1545" width="12.3984375" style="1" customWidth="1"/>
    <col min="1546" max="1546" width="8.3984375" style="1" customWidth="1"/>
    <col min="1547" max="1547" width="7.3984375" style="1" customWidth="1"/>
    <col min="1548" max="1548" width="10.73046875" style="1" customWidth="1"/>
    <col min="1549" max="1549" width="6.265625" style="1" customWidth="1"/>
    <col min="1550" max="1550" width="7.3984375" style="1" customWidth="1"/>
    <col min="1551" max="1551" width="6.265625" style="1" customWidth="1"/>
    <col min="1552" max="1552" width="6.1328125" style="1" customWidth="1"/>
    <col min="1553" max="1791" width="9.06640625" style="1"/>
    <col min="1792" max="1792" width="1.3984375" style="1" customWidth="1"/>
    <col min="1793" max="1793" width="14.73046875" style="1" customWidth="1"/>
    <col min="1794" max="1795" width="15.73046875" style="1" customWidth="1"/>
    <col min="1796" max="1796" width="12.3984375" style="1" customWidth="1"/>
    <col min="1797" max="1797" width="8.3984375" style="1" customWidth="1"/>
    <col min="1798" max="1798" width="12.3984375" style="1" customWidth="1"/>
    <col min="1799" max="1799" width="8.3984375" style="1" customWidth="1"/>
    <col min="1800" max="1800" width="1.3984375" style="1" customWidth="1"/>
    <col min="1801" max="1801" width="12.3984375" style="1" customWidth="1"/>
    <col min="1802" max="1802" width="8.3984375" style="1" customWidth="1"/>
    <col min="1803" max="1803" width="7.3984375" style="1" customWidth="1"/>
    <col min="1804" max="1804" width="10.73046875" style="1" customWidth="1"/>
    <col min="1805" max="1805" width="6.265625" style="1" customWidth="1"/>
    <col min="1806" max="1806" width="7.3984375" style="1" customWidth="1"/>
    <col min="1807" max="1807" width="6.265625" style="1" customWidth="1"/>
    <col min="1808" max="1808" width="6.1328125" style="1" customWidth="1"/>
    <col min="1809" max="2047" width="9.06640625" style="1"/>
    <col min="2048" max="2048" width="1.3984375" style="1" customWidth="1"/>
    <col min="2049" max="2049" width="14.73046875" style="1" customWidth="1"/>
    <col min="2050" max="2051" width="15.73046875" style="1" customWidth="1"/>
    <col min="2052" max="2052" width="12.3984375" style="1" customWidth="1"/>
    <col min="2053" max="2053" width="8.3984375" style="1" customWidth="1"/>
    <col min="2054" max="2054" width="12.3984375" style="1" customWidth="1"/>
    <col min="2055" max="2055" width="8.3984375" style="1" customWidth="1"/>
    <col min="2056" max="2056" width="1.3984375" style="1" customWidth="1"/>
    <col min="2057" max="2057" width="12.3984375" style="1" customWidth="1"/>
    <col min="2058" max="2058" width="8.3984375" style="1" customWidth="1"/>
    <col min="2059" max="2059" width="7.3984375" style="1" customWidth="1"/>
    <col min="2060" max="2060" width="10.73046875" style="1" customWidth="1"/>
    <col min="2061" max="2061" width="6.265625" style="1" customWidth="1"/>
    <col min="2062" max="2062" width="7.3984375" style="1" customWidth="1"/>
    <col min="2063" max="2063" width="6.265625" style="1" customWidth="1"/>
    <col min="2064" max="2064" width="6.1328125" style="1" customWidth="1"/>
    <col min="2065" max="2303" width="9.06640625" style="1"/>
    <col min="2304" max="2304" width="1.3984375" style="1" customWidth="1"/>
    <col min="2305" max="2305" width="14.73046875" style="1" customWidth="1"/>
    <col min="2306" max="2307" width="15.73046875" style="1" customWidth="1"/>
    <col min="2308" max="2308" width="12.3984375" style="1" customWidth="1"/>
    <col min="2309" max="2309" width="8.3984375" style="1" customWidth="1"/>
    <col min="2310" max="2310" width="12.3984375" style="1" customWidth="1"/>
    <col min="2311" max="2311" width="8.3984375" style="1" customWidth="1"/>
    <col min="2312" max="2312" width="1.3984375" style="1" customWidth="1"/>
    <col min="2313" max="2313" width="12.3984375" style="1" customWidth="1"/>
    <col min="2314" max="2314" width="8.3984375" style="1" customWidth="1"/>
    <col min="2315" max="2315" width="7.3984375" style="1" customWidth="1"/>
    <col min="2316" max="2316" width="10.73046875" style="1" customWidth="1"/>
    <col min="2317" max="2317" width="6.265625" style="1" customWidth="1"/>
    <col min="2318" max="2318" width="7.3984375" style="1" customWidth="1"/>
    <col min="2319" max="2319" width="6.265625" style="1" customWidth="1"/>
    <col min="2320" max="2320" width="6.1328125" style="1" customWidth="1"/>
    <col min="2321" max="2559" width="9.06640625" style="1"/>
    <col min="2560" max="2560" width="1.3984375" style="1" customWidth="1"/>
    <col min="2561" max="2561" width="14.73046875" style="1" customWidth="1"/>
    <col min="2562" max="2563" width="15.73046875" style="1" customWidth="1"/>
    <col min="2564" max="2564" width="12.3984375" style="1" customWidth="1"/>
    <col min="2565" max="2565" width="8.3984375" style="1" customWidth="1"/>
    <col min="2566" max="2566" width="12.3984375" style="1" customWidth="1"/>
    <col min="2567" max="2567" width="8.3984375" style="1" customWidth="1"/>
    <col min="2568" max="2568" width="1.3984375" style="1" customWidth="1"/>
    <col min="2569" max="2569" width="12.3984375" style="1" customWidth="1"/>
    <col min="2570" max="2570" width="8.3984375" style="1" customWidth="1"/>
    <col min="2571" max="2571" width="7.3984375" style="1" customWidth="1"/>
    <col min="2572" max="2572" width="10.73046875" style="1" customWidth="1"/>
    <col min="2573" max="2573" width="6.265625" style="1" customWidth="1"/>
    <col min="2574" max="2574" width="7.3984375" style="1" customWidth="1"/>
    <col min="2575" max="2575" width="6.265625" style="1" customWidth="1"/>
    <col min="2576" max="2576" width="6.1328125" style="1" customWidth="1"/>
    <col min="2577" max="2815" width="9.06640625" style="1"/>
    <col min="2816" max="2816" width="1.3984375" style="1" customWidth="1"/>
    <col min="2817" max="2817" width="14.73046875" style="1" customWidth="1"/>
    <col min="2818" max="2819" width="15.73046875" style="1" customWidth="1"/>
    <col min="2820" max="2820" width="12.3984375" style="1" customWidth="1"/>
    <col min="2821" max="2821" width="8.3984375" style="1" customWidth="1"/>
    <col min="2822" max="2822" width="12.3984375" style="1" customWidth="1"/>
    <col min="2823" max="2823" width="8.3984375" style="1" customWidth="1"/>
    <col min="2824" max="2824" width="1.3984375" style="1" customWidth="1"/>
    <col min="2825" max="2825" width="12.3984375" style="1" customWidth="1"/>
    <col min="2826" max="2826" width="8.3984375" style="1" customWidth="1"/>
    <col min="2827" max="2827" width="7.3984375" style="1" customWidth="1"/>
    <col min="2828" max="2828" width="10.73046875" style="1" customWidth="1"/>
    <col min="2829" max="2829" width="6.265625" style="1" customWidth="1"/>
    <col min="2830" max="2830" width="7.3984375" style="1" customWidth="1"/>
    <col min="2831" max="2831" width="6.265625" style="1" customWidth="1"/>
    <col min="2832" max="2832" width="6.1328125" style="1" customWidth="1"/>
    <col min="2833" max="3071" width="9.06640625" style="1"/>
    <col min="3072" max="3072" width="1.3984375" style="1" customWidth="1"/>
    <col min="3073" max="3073" width="14.73046875" style="1" customWidth="1"/>
    <col min="3074" max="3075" width="15.73046875" style="1" customWidth="1"/>
    <col min="3076" max="3076" width="12.3984375" style="1" customWidth="1"/>
    <col min="3077" max="3077" width="8.3984375" style="1" customWidth="1"/>
    <col min="3078" max="3078" width="12.3984375" style="1" customWidth="1"/>
    <col min="3079" max="3079" width="8.3984375" style="1" customWidth="1"/>
    <col min="3080" max="3080" width="1.3984375" style="1" customWidth="1"/>
    <col min="3081" max="3081" width="12.3984375" style="1" customWidth="1"/>
    <col min="3082" max="3082" width="8.3984375" style="1" customWidth="1"/>
    <col min="3083" max="3083" width="7.3984375" style="1" customWidth="1"/>
    <col min="3084" max="3084" width="10.73046875" style="1" customWidth="1"/>
    <col min="3085" max="3085" width="6.265625" style="1" customWidth="1"/>
    <col min="3086" max="3086" width="7.3984375" style="1" customWidth="1"/>
    <col min="3087" max="3087" width="6.265625" style="1" customWidth="1"/>
    <col min="3088" max="3088" width="6.1328125" style="1" customWidth="1"/>
    <col min="3089" max="3327" width="9.06640625" style="1"/>
    <col min="3328" max="3328" width="1.3984375" style="1" customWidth="1"/>
    <col min="3329" max="3329" width="14.73046875" style="1" customWidth="1"/>
    <col min="3330" max="3331" width="15.73046875" style="1" customWidth="1"/>
    <col min="3332" max="3332" width="12.3984375" style="1" customWidth="1"/>
    <col min="3333" max="3333" width="8.3984375" style="1" customWidth="1"/>
    <col min="3334" max="3334" width="12.3984375" style="1" customWidth="1"/>
    <col min="3335" max="3335" width="8.3984375" style="1" customWidth="1"/>
    <col min="3336" max="3336" width="1.3984375" style="1" customWidth="1"/>
    <col min="3337" max="3337" width="12.3984375" style="1" customWidth="1"/>
    <col min="3338" max="3338" width="8.3984375" style="1" customWidth="1"/>
    <col min="3339" max="3339" width="7.3984375" style="1" customWidth="1"/>
    <col min="3340" max="3340" width="10.73046875" style="1" customWidth="1"/>
    <col min="3341" max="3341" width="6.265625" style="1" customWidth="1"/>
    <col min="3342" max="3342" width="7.3984375" style="1" customWidth="1"/>
    <col min="3343" max="3343" width="6.265625" style="1" customWidth="1"/>
    <col min="3344" max="3344" width="6.1328125" style="1" customWidth="1"/>
    <col min="3345" max="3583" width="9.06640625" style="1"/>
    <col min="3584" max="3584" width="1.3984375" style="1" customWidth="1"/>
    <col min="3585" max="3585" width="14.73046875" style="1" customWidth="1"/>
    <col min="3586" max="3587" width="15.73046875" style="1" customWidth="1"/>
    <col min="3588" max="3588" width="12.3984375" style="1" customWidth="1"/>
    <col min="3589" max="3589" width="8.3984375" style="1" customWidth="1"/>
    <col min="3590" max="3590" width="12.3984375" style="1" customWidth="1"/>
    <col min="3591" max="3591" width="8.3984375" style="1" customWidth="1"/>
    <col min="3592" max="3592" width="1.3984375" style="1" customWidth="1"/>
    <col min="3593" max="3593" width="12.3984375" style="1" customWidth="1"/>
    <col min="3594" max="3594" width="8.3984375" style="1" customWidth="1"/>
    <col min="3595" max="3595" width="7.3984375" style="1" customWidth="1"/>
    <col min="3596" max="3596" width="10.73046875" style="1" customWidth="1"/>
    <col min="3597" max="3597" width="6.265625" style="1" customWidth="1"/>
    <col min="3598" max="3598" width="7.3984375" style="1" customWidth="1"/>
    <col min="3599" max="3599" width="6.265625" style="1" customWidth="1"/>
    <col min="3600" max="3600" width="6.1328125" style="1" customWidth="1"/>
    <col min="3601" max="3839" width="9.06640625" style="1"/>
    <col min="3840" max="3840" width="1.3984375" style="1" customWidth="1"/>
    <col min="3841" max="3841" width="14.73046875" style="1" customWidth="1"/>
    <col min="3842" max="3843" width="15.73046875" style="1" customWidth="1"/>
    <col min="3844" max="3844" width="12.3984375" style="1" customWidth="1"/>
    <col min="3845" max="3845" width="8.3984375" style="1" customWidth="1"/>
    <col min="3846" max="3846" width="12.3984375" style="1" customWidth="1"/>
    <col min="3847" max="3847" width="8.3984375" style="1" customWidth="1"/>
    <col min="3848" max="3848" width="1.3984375" style="1" customWidth="1"/>
    <col min="3849" max="3849" width="12.3984375" style="1" customWidth="1"/>
    <col min="3850" max="3850" width="8.3984375" style="1" customWidth="1"/>
    <col min="3851" max="3851" width="7.3984375" style="1" customWidth="1"/>
    <col min="3852" max="3852" width="10.73046875" style="1" customWidth="1"/>
    <col min="3853" max="3853" width="6.265625" style="1" customWidth="1"/>
    <col min="3854" max="3854" width="7.3984375" style="1" customWidth="1"/>
    <col min="3855" max="3855" width="6.265625" style="1" customWidth="1"/>
    <col min="3856" max="3856" width="6.1328125" style="1" customWidth="1"/>
    <col min="3857" max="4095" width="9.06640625" style="1"/>
    <col min="4096" max="4096" width="1.3984375" style="1" customWidth="1"/>
    <col min="4097" max="4097" width="14.73046875" style="1" customWidth="1"/>
    <col min="4098" max="4099" width="15.73046875" style="1" customWidth="1"/>
    <col min="4100" max="4100" width="12.3984375" style="1" customWidth="1"/>
    <col min="4101" max="4101" width="8.3984375" style="1" customWidth="1"/>
    <col min="4102" max="4102" width="12.3984375" style="1" customWidth="1"/>
    <col min="4103" max="4103" width="8.3984375" style="1" customWidth="1"/>
    <col min="4104" max="4104" width="1.3984375" style="1" customWidth="1"/>
    <col min="4105" max="4105" width="12.3984375" style="1" customWidth="1"/>
    <col min="4106" max="4106" width="8.3984375" style="1" customWidth="1"/>
    <col min="4107" max="4107" width="7.3984375" style="1" customWidth="1"/>
    <col min="4108" max="4108" width="10.73046875" style="1" customWidth="1"/>
    <col min="4109" max="4109" width="6.265625" style="1" customWidth="1"/>
    <col min="4110" max="4110" width="7.3984375" style="1" customWidth="1"/>
    <col min="4111" max="4111" width="6.265625" style="1" customWidth="1"/>
    <col min="4112" max="4112" width="6.1328125" style="1" customWidth="1"/>
    <col min="4113" max="4351" width="9.06640625" style="1"/>
    <col min="4352" max="4352" width="1.3984375" style="1" customWidth="1"/>
    <col min="4353" max="4353" width="14.73046875" style="1" customWidth="1"/>
    <col min="4354" max="4355" width="15.73046875" style="1" customWidth="1"/>
    <col min="4356" max="4356" width="12.3984375" style="1" customWidth="1"/>
    <col min="4357" max="4357" width="8.3984375" style="1" customWidth="1"/>
    <col min="4358" max="4358" width="12.3984375" style="1" customWidth="1"/>
    <col min="4359" max="4359" width="8.3984375" style="1" customWidth="1"/>
    <col min="4360" max="4360" width="1.3984375" style="1" customWidth="1"/>
    <col min="4361" max="4361" width="12.3984375" style="1" customWidth="1"/>
    <col min="4362" max="4362" width="8.3984375" style="1" customWidth="1"/>
    <col min="4363" max="4363" width="7.3984375" style="1" customWidth="1"/>
    <col min="4364" max="4364" width="10.73046875" style="1" customWidth="1"/>
    <col min="4365" max="4365" width="6.265625" style="1" customWidth="1"/>
    <col min="4366" max="4366" width="7.3984375" style="1" customWidth="1"/>
    <col min="4367" max="4367" width="6.265625" style="1" customWidth="1"/>
    <col min="4368" max="4368" width="6.1328125" style="1" customWidth="1"/>
    <col min="4369" max="4607" width="9.06640625" style="1"/>
    <col min="4608" max="4608" width="1.3984375" style="1" customWidth="1"/>
    <col min="4609" max="4609" width="14.73046875" style="1" customWidth="1"/>
    <col min="4610" max="4611" width="15.73046875" style="1" customWidth="1"/>
    <col min="4612" max="4612" width="12.3984375" style="1" customWidth="1"/>
    <col min="4613" max="4613" width="8.3984375" style="1" customWidth="1"/>
    <col min="4614" max="4614" width="12.3984375" style="1" customWidth="1"/>
    <col min="4615" max="4615" width="8.3984375" style="1" customWidth="1"/>
    <col min="4616" max="4616" width="1.3984375" style="1" customWidth="1"/>
    <col min="4617" max="4617" width="12.3984375" style="1" customWidth="1"/>
    <col min="4618" max="4618" width="8.3984375" style="1" customWidth="1"/>
    <col min="4619" max="4619" width="7.3984375" style="1" customWidth="1"/>
    <col min="4620" max="4620" width="10.73046875" style="1" customWidth="1"/>
    <col min="4621" max="4621" width="6.265625" style="1" customWidth="1"/>
    <col min="4622" max="4622" width="7.3984375" style="1" customWidth="1"/>
    <col min="4623" max="4623" width="6.265625" style="1" customWidth="1"/>
    <col min="4624" max="4624" width="6.1328125" style="1" customWidth="1"/>
    <col min="4625" max="4863" width="9.06640625" style="1"/>
    <col min="4864" max="4864" width="1.3984375" style="1" customWidth="1"/>
    <col min="4865" max="4865" width="14.73046875" style="1" customWidth="1"/>
    <col min="4866" max="4867" width="15.73046875" style="1" customWidth="1"/>
    <col min="4868" max="4868" width="12.3984375" style="1" customWidth="1"/>
    <col min="4869" max="4869" width="8.3984375" style="1" customWidth="1"/>
    <col min="4870" max="4870" width="12.3984375" style="1" customWidth="1"/>
    <col min="4871" max="4871" width="8.3984375" style="1" customWidth="1"/>
    <col min="4872" max="4872" width="1.3984375" style="1" customWidth="1"/>
    <col min="4873" max="4873" width="12.3984375" style="1" customWidth="1"/>
    <col min="4874" max="4874" width="8.3984375" style="1" customWidth="1"/>
    <col min="4875" max="4875" width="7.3984375" style="1" customWidth="1"/>
    <col min="4876" max="4876" width="10.73046875" style="1" customWidth="1"/>
    <col min="4877" max="4877" width="6.265625" style="1" customWidth="1"/>
    <col min="4878" max="4878" width="7.3984375" style="1" customWidth="1"/>
    <col min="4879" max="4879" width="6.265625" style="1" customWidth="1"/>
    <col min="4880" max="4880" width="6.1328125" style="1" customWidth="1"/>
    <col min="4881" max="5119" width="9.06640625" style="1"/>
    <col min="5120" max="5120" width="1.3984375" style="1" customWidth="1"/>
    <col min="5121" max="5121" width="14.73046875" style="1" customWidth="1"/>
    <col min="5122" max="5123" width="15.73046875" style="1" customWidth="1"/>
    <col min="5124" max="5124" width="12.3984375" style="1" customWidth="1"/>
    <col min="5125" max="5125" width="8.3984375" style="1" customWidth="1"/>
    <col min="5126" max="5126" width="12.3984375" style="1" customWidth="1"/>
    <col min="5127" max="5127" width="8.3984375" style="1" customWidth="1"/>
    <col min="5128" max="5128" width="1.3984375" style="1" customWidth="1"/>
    <col min="5129" max="5129" width="12.3984375" style="1" customWidth="1"/>
    <col min="5130" max="5130" width="8.3984375" style="1" customWidth="1"/>
    <col min="5131" max="5131" width="7.3984375" style="1" customWidth="1"/>
    <col min="5132" max="5132" width="10.73046875" style="1" customWidth="1"/>
    <col min="5133" max="5133" width="6.265625" style="1" customWidth="1"/>
    <col min="5134" max="5134" width="7.3984375" style="1" customWidth="1"/>
    <col min="5135" max="5135" width="6.265625" style="1" customWidth="1"/>
    <col min="5136" max="5136" width="6.1328125" style="1" customWidth="1"/>
    <col min="5137" max="5375" width="9.06640625" style="1"/>
    <col min="5376" max="5376" width="1.3984375" style="1" customWidth="1"/>
    <col min="5377" max="5377" width="14.73046875" style="1" customWidth="1"/>
    <col min="5378" max="5379" width="15.73046875" style="1" customWidth="1"/>
    <col min="5380" max="5380" width="12.3984375" style="1" customWidth="1"/>
    <col min="5381" max="5381" width="8.3984375" style="1" customWidth="1"/>
    <col min="5382" max="5382" width="12.3984375" style="1" customWidth="1"/>
    <col min="5383" max="5383" width="8.3984375" style="1" customWidth="1"/>
    <col min="5384" max="5384" width="1.3984375" style="1" customWidth="1"/>
    <col min="5385" max="5385" width="12.3984375" style="1" customWidth="1"/>
    <col min="5386" max="5386" width="8.3984375" style="1" customWidth="1"/>
    <col min="5387" max="5387" width="7.3984375" style="1" customWidth="1"/>
    <col min="5388" max="5388" width="10.73046875" style="1" customWidth="1"/>
    <col min="5389" max="5389" width="6.265625" style="1" customWidth="1"/>
    <col min="5390" max="5390" width="7.3984375" style="1" customWidth="1"/>
    <col min="5391" max="5391" width="6.265625" style="1" customWidth="1"/>
    <col min="5392" max="5392" width="6.1328125" style="1" customWidth="1"/>
    <col min="5393" max="5631" width="9.06640625" style="1"/>
    <col min="5632" max="5632" width="1.3984375" style="1" customWidth="1"/>
    <col min="5633" max="5633" width="14.73046875" style="1" customWidth="1"/>
    <col min="5634" max="5635" width="15.73046875" style="1" customWidth="1"/>
    <col min="5636" max="5636" width="12.3984375" style="1" customWidth="1"/>
    <col min="5637" max="5637" width="8.3984375" style="1" customWidth="1"/>
    <col min="5638" max="5638" width="12.3984375" style="1" customWidth="1"/>
    <col min="5639" max="5639" width="8.3984375" style="1" customWidth="1"/>
    <col min="5640" max="5640" width="1.3984375" style="1" customWidth="1"/>
    <col min="5641" max="5641" width="12.3984375" style="1" customWidth="1"/>
    <col min="5642" max="5642" width="8.3984375" style="1" customWidth="1"/>
    <col min="5643" max="5643" width="7.3984375" style="1" customWidth="1"/>
    <col min="5644" max="5644" width="10.73046875" style="1" customWidth="1"/>
    <col min="5645" max="5645" width="6.265625" style="1" customWidth="1"/>
    <col min="5646" max="5646" width="7.3984375" style="1" customWidth="1"/>
    <col min="5647" max="5647" width="6.265625" style="1" customWidth="1"/>
    <col min="5648" max="5648" width="6.1328125" style="1" customWidth="1"/>
    <col min="5649" max="5887" width="9.06640625" style="1"/>
    <col min="5888" max="5888" width="1.3984375" style="1" customWidth="1"/>
    <col min="5889" max="5889" width="14.73046875" style="1" customWidth="1"/>
    <col min="5890" max="5891" width="15.73046875" style="1" customWidth="1"/>
    <col min="5892" max="5892" width="12.3984375" style="1" customWidth="1"/>
    <col min="5893" max="5893" width="8.3984375" style="1" customWidth="1"/>
    <col min="5894" max="5894" width="12.3984375" style="1" customWidth="1"/>
    <col min="5895" max="5895" width="8.3984375" style="1" customWidth="1"/>
    <col min="5896" max="5896" width="1.3984375" style="1" customWidth="1"/>
    <col min="5897" max="5897" width="12.3984375" style="1" customWidth="1"/>
    <col min="5898" max="5898" width="8.3984375" style="1" customWidth="1"/>
    <col min="5899" max="5899" width="7.3984375" style="1" customWidth="1"/>
    <col min="5900" max="5900" width="10.73046875" style="1" customWidth="1"/>
    <col min="5901" max="5901" width="6.265625" style="1" customWidth="1"/>
    <col min="5902" max="5902" width="7.3984375" style="1" customWidth="1"/>
    <col min="5903" max="5903" width="6.265625" style="1" customWidth="1"/>
    <col min="5904" max="5904" width="6.1328125" style="1" customWidth="1"/>
    <col min="5905" max="6143" width="9.06640625" style="1"/>
    <col min="6144" max="6144" width="1.3984375" style="1" customWidth="1"/>
    <col min="6145" max="6145" width="14.73046875" style="1" customWidth="1"/>
    <col min="6146" max="6147" width="15.73046875" style="1" customWidth="1"/>
    <col min="6148" max="6148" width="12.3984375" style="1" customWidth="1"/>
    <col min="6149" max="6149" width="8.3984375" style="1" customWidth="1"/>
    <col min="6150" max="6150" width="12.3984375" style="1" customWidth="1"/>
    <col min="6151" max="6151" width="8.3984375" style="1" customWidth="1"/>
    <col min="6152" max="6152" width="1.3984375" style="1" customWidth="1"/>
    <col min="6153" max="6153" width="12.3984375" style="1" customWidth="1"/>
    <col min="6154" max="6154" width="8.3984375" style="1" customWidth="1"/>
    <col min="6155" max="6155" width="7.3984375" style="1" customWidth="1"/>
    <col min="6156" max="6156" width="10.73046875" style="1" customWidth="1"/>
    <col min="6157" max="6157" width="6.265625" style="1" customWidth="1"/>
    <col min="6158" max="6158" width="7.3984375" style="1" customWidth="1"/>
    <col min="6159" max="6159" width="6.265625" style="1" customWidth="1"/>
    <col min="6160" max="6160" width="6.1328125" style="1" customWidth="1"/>
    <col min="6161" max="6399" width="9.06640625" style="1"/>
    <col min="6400" max="6400" width="1.3984375" style="1" customWidth="1"/>
    <col min="6401" max="6401" width="14.73046875" style="1" customWidth="1"/>
    <col min="6402" max="6403" width="15.73046875" style="1" customWidth="1"/>
    <col min="6404" max="6404" width="12.3984375" style="1" customWidth="1"/>
    <col min="6405" max="6405" width="8.3984375" style="1" customWidth="1"/>
    <col min="6406" max="6406" width="12.3984375" style="1" customWidth="1"/>
    <col min="6407" max="6407" width="8.3984375" style="1" customWidth="1"/>
    <col min="6408" max="6408" width="1.3984375" style="1" customWidth="1"/>
    <col min="6409" max="6409" width="12.3984375" style="1" customWidth="1"/>
    <col min="6410" max="6410" width="8.3984375" style="1" customWidth="1"/>
    <col min="6411" max="6411" width="7.3984375" style="1" customWidth="1"/>
    <col min="6412" max="6412" width="10.73046875" style="1" customWidth="1"/>
    <col min="6413" max="6413" width="6.265625" style="1" customWidth="1"/>
    <col min="6414" max="6414" width="7.3984375" style="1" customWidth="1"/>
    <col min="6415" max="6415" width="6.265625" style="1" customWidth="1"/>
    <col min="6416" max="6416" width="6.1328125" style="1" customWidth="1"/>
    <col min="6417" max="6655" width="9.06640625" style="1"/>
    <col min="6656" max="6656" width="1.3984375" style="1" customWidth="1"/>
    <col min="6657" max="6657" width="14.73046875" style="1" customWidth="1"/>
    <col min="6658" max="6659" width="15.73046875" style="1" customWidth="1"/>
    <col min="6660" max="6660" width="12.3984375" style="1" customWidth="1"/>
    <col min="6661" max="6661" width="8.3984375" style="1" customWidth="1"/>
    <col min="6662" max="6662" width="12.3984375" style="1" customWidth="1"/>
    <col min="6663" max="6663" width="8.3984375" style="1" customWidth="1"/>
    <col min="6664" max="6664" width="1.3984375" style="1" customWidth="1"/>
    <col min="6665" max="6665" width="12.3984375" style="1" customWidth="1"/>
    <col min="6666" max="6666" width="8.3984375" style="1" customWidth="1"/>
    <col min="6667" max="6667" width="7.3984375" style="1" customWidth="1"/>
    <col min="6668" max="6668" width="10.73046875" style="1" customWidth="1"/>
    <col min="6669" max="6669" width="6.265625" style="1" customWidth="1"/>
    <col min="6670" max="6670" width="7.3984375" style="1" customWidth="1"/>
    <col min="6671" max="6671" width="6.265625" style="1" customWidth="1"/>
    <col min="6672" max="6672" width="6.1328125" style="1" customWidth="1"/>
    <col min="6673" max="6911" width="9.06640625" style="1"/>
    <col min="6912" max="6912" width="1.3984375" style="1" customWidth="1"/>
    <col min="6913" max="6913" width="14.73046875" style="1" customWidth="1"/>
    <col min="6914" max="6915" width="15.73046875" style="1" customWidth="1"/>
    <col min="6916" max="6916" width="12.3984375" style="1" customWidth="1"/>
    <col min="6917" max="6917" width="8.3984375" style="1" customWidth="1"/>
    <col min="6918" max="6918" width="12.3984375" style="1" customWidth="1"/>
    <col min="6919" max="6919" width="8.3984375" style="1" customWidth="1"/>
    <col min="6920" max="6920" width="1.3984375" style="1" customWidth="1"/>
    <col min="6921" max="6921" width="12.3984375" style="1" customWidth="1"/>
    <col min="6922" max="6922" width="8.3984375" style="1" customWidth="1"/>
    <col min="6923" max="6923" width="7.3984375" style="1" customWidth="1"/>
    <col min="6924" max="6924" width="10.73046875" style="1" customWidth="1"/>
    <col min="6925" max="6925" width="6.265625" style="1" customWidth="1"/>
    <col min="6926" max="6926" width="7.3984375" style="1" customWidth="1"/>
    <col min="6927" max="6927" width="6.265625" style="1" customWidth="1"/>
    <col min="6928" max="6928" width="6.1328125" style="1" customWidth="1"/>
    <col min="6929" max="7167" width="9.06640625" style="1"/>
    <col min="7168" max="7168" width="1.3984375" style="1" customWidth="1"/>
    <col min="7169" max="7169" width="14.73046875" style="1" customWidth="1"/>
    <col min="7170" max="7171" width="15.73046875" style="1" customWidth="1"/>
    <col min="7172" max="7172" width="12.3984375" style="1" customWidth="1"/>
    <col min="7173" max="7173" width="8.3984375" style="1" customWidth="1"/>
    <col min="7174" max="7174" width="12.3984375" style="1" customWidth="1"/>
    <col min="7175" max="7175" width="8.3984375" style="1" customWidth="1"/>
    <col min="7176" max="7176" width="1.3984375" style="1" customWidth="1"/>
    <col min="7177" max="7177" width="12.3984375" style="1" customWidth="1"/>
    <col min="7178" max="7178" width="8.3984375" style="1" customWidth="1"/>
    <col min="7179" max="7179" width="7.3984375" style="1" customWidth="1"/>
    <col min="7180" max="7180" width="10.73046875" style="1" customWidth="1"/>
    <col min="7181" max="7181" width="6.265625" style="1" customWidth="1"/>
    <col min="7182" max="7182" width="7.3984375" style="1" customWidth="1"/>
    <col min="7183" max="7183" width="6.265625" style="1" customWidth="1"/>
    <col min="7184" max="7184" width="6.1328125" style="1" customWidth="1"/>
    <col min="7185" max="7423" width="9.06640625" style="1"/>
    <col min="7424" max="7424" width="1.3984375" style="1" customWidth="1"/>
    <col min="7425" max="7425" width="14.73046875" style="1" customWidth="1"/>
    <col min="7426" max="7427" width="15.73046875" style="1" customWidth="1"/>
    <col min="7428" max="7428" width="12.3984375" style="1" customWidth="1"/>
    <col min="7429" max="7429" width="8.3984375" style="1" customWidth="1"/>
    <col min="7430" max="7430" width="12.3984375" style="1" customWidth="1"/>
    <col min="7431" max="7431" width="8.3984375" style="1" customWidth="1"/>
    <col min="7432" max="7432" width="1.3984375" style="1" customWidth="1"/>
    <col min="7433" max="7433" width="12.3984375" style="1" customWidth="1"/>
    <col min="7434" max="7434" width="8.3984375" style="1" customWidth="1"/>
    <col min="7435" max="7435" width="7.3984375" style="1" customWidth="1"/>
    <col min="7436" max="7436" width="10.73046875" style="1" customWidth="1"/>
    <col min="7437" max="7437" width="6.265625" style="1" customWidth="1"/>
    <col min="7438" max="7438" width="7.3984375" style="1" customWidth="1"/>
    <col min="7439" max="7439" width="6.265625" style="1" customWidth="1"/>
    <col min="7440" max="7440" width="6.1328125" style="1" customWidth="1"/>
    <col min="7441" max="7679" width="9.06640625" style="1"/>
    <col min="7680" max="7680" width="1.3984375" style="1" customWidth="1"/>
    <col min="7681" max="7681" width="14.73046875" style="1" customWidth="1"/>
    <col min="7682" max="7683" width="15.73046875" style="1" customWidth="1"/>
    <col min="7684" max="7684" width="12.3984375" style="1" customWidth="1"/>
    <col min="7685" max="7685" width="8.3984375" style="1" customWidth="1"/>
    <col min="7686" max="7686" width="12.3984375" style="1" customWidth="1"/>
    <col min="7687" max="7687" width="8.3984375" style="1" customWidth="1"/>
    <col min="7688" max="7688" width="1.3984375" style="1" customWidth="1"/>
    <col min="7689" max="7689" width="12.3984375" style="1" customWidth="1"/>
    <col min="7690" max="7690" width="8.3984375" style="1" customWidth="1"/>
    <col min="7691" max="7691" width="7.3984375" style="1" customWidth="1"/>
    <col min="7692" max="7692" width="10.73046875" style="1" customWidth="1"/>
    <col min="7693" max="7693" width="6.265625" style="1" customWidth="1"/>
    <col min="7694" max="7694" width="7.3984375" style="1" customWidth="1"/>
    <col min="7695" max="7695" width="6.265625" style="1" customWidth="1"/>
    <col min="7696" max="7696" width="6.1328125" style="1" customWidth="1"/>
    <col min="7697" max="7935" width="9.06640625" style="1"/>
    <col min="7936" max="7936" width="1.3984375" style="1" customWidth="1"/>
    <col min="7937" max="7937" width="14.73046875" style="1" customWidth="1"/>
    <col min="7938" max="7939" width="15.73046875" style="1" customWidth="1"/>
    <col min="7940" max="7940" width="12.3984375" style="1" customWidth="1"/>
    <col min="7941" max="7941" width="8.3984375" style="1" customWidth="1"/>
    <col min="7942" max="7942" width="12.3984375" style="1" customWidth="1"/>
    <col min="7943" max="7943" width="8.3984375" style="1" customWidth="1"/>
    <col min="7944" max="7944" width="1.3984375" style="1" customWidth="1"/>
    <col min="7945" max="7945" width="12.3984375" style="1" customWidth="1"/>
    <col min="7946" max="7946" width="8.3984375" style="1" customWidth="1"/>
    <col min="7947" max="7947" width="7.3984375" style="1" customWidth="1"/>
    <col min="7948" max="7948" width="10.73046875" style="1" customWidth="1"/>
    <col min="7949" max="7949" width="6.265625" style="1" customWidth="1"/>
    <col min="7950" max="7950" width="7.3984375" style="1" customWidth="1"/>
    <col min="7951" max="7951" width="6.265625" style="1" customWidth="1"/>
    <col min="7952" max="7952" width="6.1328125" style="1" customWidth="1"/>
    <col min="7953" max="8191" width="9.06640625" style="1"/>
    <col min="8192" max="8192" width="1.3984375" style="1" customWidth="1"/>
    <col min="8193" max="8193" width="14.73046875" style="1" customWidth="1"/>
    <col min="8194" max="8195" width="15.73046875" style="1" customWidth="1"/>
    <col min="8196" max="8196" width="12.3984375" style="1" customWidth="1"/>
    <col min="8197" max="8197" width="8.3984375" style="1" customWidth="1"/>
    <col min="8198" max="8198" width="12.3984375" style="1" customWidth="1"/>
    <col min="8199" max="8199" width="8.3984375" style="1" customWidth="1"/>
    <col min="8200" max="8200" width="1.3984375" style="1" customWidth="1"/>
    <col min="8201" max="8201" width="12.3984375" style="1" customWidth="1"/>
    <col min="8202" max="8202" width="8.3984375" style="1" customWidth="1"/>
    <col min="8203" max="8203" width="7.3984375" style="1" customWidth="1"/>
    <col min="8204" max="8204" width="10.73046875" style="1" customWidth="1"/>
    <col min="8205" max="8205" width="6.265625" style="1" customWidth="1"/>
    <col min="8206" max="8206" width="7.3984375" style="1" customWidth="1"/>
    <col min="8207" max="8207" width="6.265625" style="1" customWidth="1"/>
    <col min="8208" max="8208" width="6.1328125" style="1" customWidth="1"/>
    <col min="8209" max="8447" width="9.06640625" style="1"/>
    <col min="8448" max="8448" width="1.3984375" style="1" customWidth="1"/>
    <col min="8449" max="8449" width="14.73046875" style="1" customWidth="1"/>
    <col min="8450" max="8451" width="15.73046875" style="1" customWidth="1"/>
    <col min="8452" max="8452" width="12.3984375" style="1" customWidth="1"/>
    <col min="8453" max="8453" width="8.3984375" style="1" customWidth="1"/>
    <col min="8454" max="8454" width="12.3984375" style="1" customWidth="1"/>
    <col min="8455" max="8455" width="8.3984375" style="1" customWidth="1"/>
    <col min="8456" max="8456" width="1.3984375" style="1" customWidth="1"/>
    <col min="8457" max="8457" width="12.3984375" style="1" customWidth="1"/>
    <col min="8458" max="8458" width="8.3984375" style="1" customWidth="1"/>
    <col min="8459" max="8459" width="7.3984375" style="1" customWidth="1"/>
    <col min="8460" max="8460" width="10.73046875" style="1" customWidth="1"/>
    <col min="8461" max="8461" width="6.265625" style="1" customWidth="1"/>
    <col min="8462" max="8462" width="7.3984375" style="1" customWidth="1"/>
    <col min="8463" max="8463" width="6.265625" style="1" customWidth="1"/>
    <col min="8464" max="8464" width="6.1328125" style="1" customWidth="1"/>
    <col min="8465" max="8703" width="9.06640625" style="1"/>
    <col min="8704" max="8704" width="1.3984375" style="1" customWidth="1"/>
    <col min="8705" max="8705" width="14.73046875" style="1" customWidth="1"/>
    <col min="8706" max="8707" width="15.73046875" style="1" customWidth="1"/>
    <col min="8708" max="8708" width="12.3984375" style="1" customWidth="1"/>
    <col min="8709" max="8709" width="8.3984375" style="1" customWidth="1"/>
    <col min="8710" max="8710" width="12.3984375" style="1" customWidth="1"/>
    <col min="8711" max="8711" width="8.3984375" style="1" customWidth="1"/>
    <col min="8712" max="8712" width="1.3984375" style="1" customWidth="1"/>
    <col min="8713" max="8713" width="12.3984375" style="1" customWidth="1"/>
    <col min="8714" max="8714" width="8.3984375" style="1" customWidth="1"/>
    <col min="8715" max="8715" width="7.3984375" style="1" customWidth="1"/>
    <col min="8716" max="8716" width="10.73046875" style="1" customWidth="1"/>
    <col min="8717" max="8717" width="6.265625" style="1" customWidth="1"/>
    <col min="8718" max="8718" width="7.3984375" style="1" customWidth="1"/>
    <col min="8719" max="8719" width="6.265625" style="1" customWidth="1"/>
    <col min="8720" max="8720" width="6.1328125" style="1" customWidth="1"/>
    <col min="8721" max="8959" width="9.06640625" style="1"/>
    <col min="8960" max="8960" width="1.3984375" style="1" customWidth="1"/>
    <col min="8961" max="8961" width="14.73046875" style="1" customWidth="1"/>
    <col min="8962" max="8963" width="15.73046875" style="1" customWidth="1"/>
    <col min="8964" max="8964" width="12.3984375" style="1" customWidth="1"/>
    <col min="8965" max="8965" width="8.3984375" style="1" customWidth="1"/>
    <col min="8966" max="8966" width="12.3984375" style="1" customWidth="1"/>
    <col min="8967" max="8967" width="8.3984375" style="1" customWidth="1"/>
    <col min="8968" max="8968" width="1.3984375" style="1" customWidth="1"/>
    <col min="8969" max="8969" width="12.3984375" style="1" customWidth="1"/>
    <col min="8970" max="8970" width="8.3984375" style="1" customWidth="1"/>
    <col min="8971" max="8971" width="7.3984375" style="1" customWidth="1"/>
    <col min="8972" max="8972" width="10.73046875" style="1" customWidth="1"/>
    <col min="8973" max="8973" width="6.265625" style="1" customWidth="1"/>
    <col min="8974" max="8974" width="7.3984375" style="1" customWidth="1"/>
    <col min="8975" max="8975" width="6.265625" style="1" customWidth="1"/>
    <col min="8976" max="8976" width="6.1328125" style="1" customWidth="1"/>
    <col min="8977" max="9215" width="9.06640625" style="1"/>
    <col min="9216" max="9216" width="1.3984375" style="1" customWidth="1"/>
    <col min="9217" max="9217" width="14.73046875" style="1" customWidth="1"/>
    <col min="9218" max="9219" width="15.73046875" style="1" customWidth="1"/>
    <col min="9220" max="9220" width="12.3984375" style="1" customWidth="1"/>
    <col min="9221" max="9221" width="8.3984375" style="1" customWidth="1"/>
    <col min="9222" max="9222" width="12.3984375" style="1" customWidth="1"/>
    <col min="9223" max="9223" width="8.3984375" style="1" customWidth="1"/>
    <col min="9224" max="9224" width="1.3984375" style="1" customWidth="1"/>
    <col min="9225" max="9225" width="12.3984375" style="1" customWidth="1"/>
    <col min="9226" max="9226" width="8.3984375" style="1" customWidth="1"/>
    <col min="9227" max="9227" width="7.3984375" style="1" customWidth="1"/>
    <col min="9228" max="9228" width="10.73046875" style="1" customWidth="1"/>
    <col min="9229" max="9229" width="6.265625" style="1" customWidth="1"/>
    <col min="9230" max="9230" width="7.3984375" style="1" customWidth="1"/>
    <col min="9231" max="9231" width="6.265625" style="1" customWidth="1"/>
    <col min="9232" max="9232" width="6.1328125" style="1" customWidth="1"/>
    <col min="9233" max="9471" width="9.06640625" style="1"/>
    <col min="9472" max="9472" width="1.3984375" style="1" customWidth="1"/>
    <col min="9473" max="9473" width="14.73046875" style="1" customWidth="1"/>
    <col min="9474" max="9475" width="15.73046875" style="1" customWidth="1"/>
    <col min="9476" max="9476" width="12.3984375" style="1" customWidth="1"/>
    <col min="9477" max="9477" width="8.3984375" style="1" customWidth="1"/>
    <col min="9478" max="9478" width="12.3984375" style="1" customWidth="1"/>
    <col min="9479" max="9479" width="8.3984375" style="1" customWidth="1"/>
    <col min="9480" max="9480" width="1.3984375" style="1" customWidth="1"/>
    <col min="9481" max="9481" width="12.3984375" style="1" customWidth="1"/>
    <col min="9482" max="9482" width="8.3984375" style="1" customWidth="1"/>
    <col min="9483" max="9483" width="7.3984375" style="1" customWidth="1"/>
    <col min="9484" max="9484" width="10.73046875" style="1" customWidth="1"/>
    <col min="9485" max="9485" width="6.265625" style="1" customWidth="1"/>
    <col min="9486" max="9486" width="7.3984375" style="1" customWidth="1"/>
    <col min="9487" max="9487" width="6.265625" style="1" customWidth="1"/>
    <col min="9488" max="9488" width="6.1328125" style="1" customWidth="1"/>
    <col min="9489" max="9727" width="9.06640625" style="1"/>
    <col min="9728" max="9728" width="1.3984375" style="1" customWidth="1"/>
    <col min="9729" max="9729" width="14.73046875" style="1" customWidth="1"/>
    <col min="9730" max="9731" width="15.73046875" style="1" customWidth="1"/>
    <col min="9732" max="9732" width="12.3984375" style="1" customWidth="1"/>
    <col min="9733" max="9733" width="8.3984375" style="1" customWidth="1"/>
    <col min="9734" max="9734" width="12.3984375" style="1" customWidth="1"/>
    <col min="9735" max="9735" width="8.3984375" style="1" customWidth="1"/>
    <col min="9736" max="9736" width="1.3984375" style="1" customWidth="1"/>
    <col min="9737" max="9737" width="12.3984375" style="1" customWidth="1"/>
    <col min="9738" max="9738" width="8.3984375" style="1" customWidth="1"/>
    <col min="9739" max="9739" width="7.3984375" style="1" customWidth="1"/>
    <col min="9740" max="9740" width="10.73046875" style="1" customWidth="1"/>
    <col min="9741" max="9741" width="6.265625" style="1" customWidth="1"/>
    <col min="9742" max="9742" width="7.3984375" style="1" customWidth="1"/>
    <col min="9743" max="9743" width="6.265625" style="1" customWidth="1"/>
    <col min="9744" max="9744" width="6.1328125" style="1" customWidth="1"/>
    <col min="9745" max="9983" width="9.06640625" style="1"/>
    <col min="9984" max="9984" width="1.3984375" style="1" customWidth="1"/>
    <col min="9985" max="9985" width="14.73046875" style="1" customWidth="1"/>
    <col min="9986" max="9987" width="15.73046875" style="1" customWidth="1"/>
    <col min="9988" max="9988" width="12.3984375" style="1" customWidth="1"/>
    <col min="9989" max="9989" width="8.3984375" style="1" customWidth="1"/>
    <col min="9990" max="9990" width="12.3984375" style="1" customWidth="1"/>
    <col min="9991" max="9991" width="8.3984375" style="1" customWidth="1"/>
    <col min="9992" max="9992" width="1.3984375" style="1" customWidth="1"/>
    <col min="9993" max="9993" width="12.3984375" style="1" customWidth="1"/>
    <col min="9994" max="9994" width="8.3984375" style="1" customWidth="1"/>
    <col min="9995" max="9995" width="7.3984375" style="1" customWidth="1"/>
    <col min="9996" max="9996" width="10.73046875" style="1" customWidth="1"/>
    <col min="9997" max="9997" width="6.265625" style="1" customWidth="1"/>
    <col min="9998" max="9998" width="7.3984375" style="1" customWidth="1"/>
    <col min="9999" max="9999" width="6.265625" style="1" customWidth="1"/>
    <col min="10000" max="10000" width="6.1328125" style="1" customWidth="1"/>
    <col min="10001" max="10239" width="9.06640625" style="1"/>
    <col min="10240" max="10240" width="1.3984375" style="1" customWidth="1"/>
    <col min="10241" max="10241" width="14.73046875" style="1" customWidth="1"/>
    <col min="10242" max="10243" width="15.73046875" style="1" customWidth="1"/>
    <col min="10244" max="10244" width="12.3984375" style="1" customWidth="1"/>
    <col min="10245" max="10245" width="8.3984375" style="1" customWidth="1"/>
    <col min="10246" max="10246" width="12.3984375" style="1" customWidth="1"/>
    <col min="10247" max="10247" width="8.3984375" style="1" customWidth="1"/>
    <col min="10248" max="10248" width="1.3984375" style="1" customWidth="1"/>
    <col min="10249" max="10249" width="12.3984375" style="1" customWidth="1"/>
    <col min="10250" max="10250" width="8.3984375" style="1" customWidth="1"/>
    <col min="10251" max="10251" width="7.3984375" style="1" customWidth="1"/>
    <col min="10252" max="10252" width="10.73046875" style="1" customWidth="1"/>
    <col min="10253" max="10253" width="6.265625" style="1" customWidth="1"/>
    <col min="10254" max="10254" width="7.3984375" style="1" customWidth="1"/>
    <col min="10255" max="10255" width="6.265625" style="1" customWidth="1"/>
    <col min="10256" max="10256" width="6.1328125" style="1" customWidth="1"/>
    <col min="10257" max="10495" width="9.06640625" style="1"/>
    <col min="10496" max="10496" width="1.3984375" style="1" customWidth="1"/>
    <col min="10497" max="10497" width="14.73046875" style="1" customWidth="1"/>
    <col min="10498" max="10499" width="15.73046875" style="1" customWidth="1"/>
    <col min="10500" max="10500" width="12.3984375" style="1" customWidth="1"/>
    <col min="10501" max="10501" width="8.3984375" style="1" customWidth="1"/>
    <col min="10502" max="10502" width="12.3984375" style="1" customWidth="1"/>
    <col min="10503" max="10503" width="8.3984375" style="1" customWidth="1"/>
    <col min="10504" max="10504" width="1.3984375" style="1" customWidth="1"/>
    <col min="10505" max="10505" width="12.3984375" style="1" customWidth="1"/>
    <col min="10506" max="10506" width="8.3984375" style="1" customWidth="1"/>
    <col min="10507" max="10507" width="7.3984375" style="1" customWidth="1"/>
    <col min="10508" max="10508" width="10.73046875" style="1" customWidth="1"/>
    <col min="10509" max="10509" width="6.265625" style="1" customWidth="1"/>
    <col min="10510" max="10510" width="7.3984375" style="1" customWidth="1"/>
    <col min="10511" max="10511" width="6.265625" style="1" customWidth="1"/>
    <col min="10512" max="10512" width="6.1328125" style="1" customWidth="1"/>
    <col min="10513" max="10751" width="9.06640625" style="1"/>
    <col min="10752" max="10752" width="1.3984375" style="1" customWidth="1"/>
    <col min="10753" max="10753" width="14.73046875" style="1" customWidth="1"/>
    <col min="10754" max="10755" width="15.73046875" style="1" customWidth="1"/>
    <col min="10756" max="10756" width="12.3984375" style="1" customWidth="1"/>
    <col min="10757" max="10757" width="8.3984375" style="1" customWidth="1"/>
    <col min="10758" max="10758" width="12.3984375" style="1" customWidth="1"/>
    <col min="10759" max="10759" width="8.3984375" style="1" customWidth="1"/>
    <col min="10760" max="10760" width="1.3984375" style="1" customWidth="1"/>
    <col min="10761" max="10761" width="12.3984375" style="1" customWidth="1"/>
    <col min="10762" max="10762" width="8.3984375" style="1" customWidth="1"/>
    <col min="10763" max="10763" width="7.3984375" style="1" customWidth="1"/>
    <col min="10764" max="10764" width="10.73046875" style="1" customWidth="1"/>
    <col min="10765" max="10765" width="6.265625" style="1" customWidth="1"/>
    <col min="10766" max="10766" width="7.3984375" style="1" customWidth="1"/>
    <col min="10767" max="10767" width="6.265625" style="1" customWidth="1"/>
    <col min="10768" max="10768" width="6.1328125" style="1" customWidth="1"/>
    <col min="10769" max="11007" width="9.06640625" style="1"/>
    <col min="11008" max="11008" width="1.3984375" style="1" customWidth="1"/>
    <col min="11009" max="11009" width="14.73046875" style="1" customWidth="1"/>
    <col min="11010" max="11011" width="15.73046875" style="1" customWidth="1"/>
    <col min="11012" max="11012" width="12.3984375" style="1" customWidth="1"/>
    <col min="11013" max="11013" width="8.3984375" style="1" customWidth="1"/>
    <col min="11014" max="11014" width="12.3984375" style="1" customWidth="1"/>
    <col min="11015" max="11015" width="8.3984375" style="1" customWidth="1"/>
    <col min="11016" max="11016" width="1.3984375" style="1" customWidth="1"/>
    <col min="11017" max="11017" width="12.3984375" style="1" customWidth="1"/>
    <col min="11018" max="11018" width="8.3984375" style="1" customWidth="1"/>
    <col min="11019" max="11019" width="7.3984375" style="1" customWidth="1"/>
    <col min="11020" max="11020" width="10.73046875" style="1" customWidth="1"/>
    <col min="11021" max="11021" width="6.265625" style="1" customWidth="1"/>
    <col min="11022" max="11022" width="7.3984375" style="1" customWidth="1"/>
    <col min="11023" max="11023" width="6.265625" style="1" customWidth="1"/>
    <col min="11024" max="11024" width="6.1328125" style="1" customWidth="1"/>
    <col min="11025" max="11263" width="9.06640625" style="1"/>
    <col min="11264" max="11264" width="1.3984375" style="1" customWidth="1"/>
    <col min="11265" max="11265" width="14.73046875" style="1" customWidth="1"/>
    <col min="11266" max="11267" width="15.73046875" style="1" customWidth="1"/>
    <col min="11268" max="11268" width="12.3984375" style="1" customWidth="1"/>
    <col min="11269" max="11269" width="8.3984375" style="1" customWidth="1"/>
    <col min="11270" max="11270" width="12.3984375" style="1" customWidth="1"/>
    <col min="11271" max="11271" width="8.3984375" style="1" customWidth="1"/>
    <col min="11272" max="11272" width="1.3984375" style="1" customWidth="1"/>
    <col min="11273" max="11273" width="12.3984375" style="1" customWidth="1"/>
    <col min="11274" max="11274" width="8.3984375" style="1" customWidth="1"/>
    <col min="11275" max="11275" width="7.3984375" style="1" customWidth="1"/>
    <col min="11276" max="11276" width="10.73046875" style="1" customWidth="1"/>
    <col min="11277" max="11277" width="6.265625" style="1" customWidth="1"/>
    <col min="11278" max="11278" width="7.3984375" style="1" customWidth="1"/>
    <col min="11279" max="11279" width="6.265625" style="1" customWidth="1"/>
    <col min="11280" max="11280" width="6.1328125" style="1" customWidth="1"/>
    <col min="11281" max="11519" width="9.06640625" style="1"/>
    <col min="11520" max="11520" width="1.3984375" style="1" customWidth="1"/>
    <col min="11521" max="11521" width="14.73046875" style="1" customWidth="1"/>
    <col min="11522" max="11523" width="15.73046875" style="1" customWidth="1"/>
    <col min="11524" max="11524" width="12.3984375" style="1" customWidth="1"/>
    <col min="11525" max="11525" width="8.3984375" style="1" customWidth="1"/>
    <col min="11526" max="11526" width="12.3984375" style="1" customWidth="1"/>
    <col min="11527" max="11527" width="8.3984375" style="1" customWidth="1"/>
    <col min="11528" max="11528" width="1.3984375" style="1" customWidth="1"/>
    <col min="11529" max="11529" width="12.3984375" style="1" customWidth="1"/>
    <col min="11530" max="11530" width="8.3984375" style="1" customWidth="1"/>
    <col min="11531" max="11531" width="7.3984375" style="1" customWidth="1"/>
    <col min="11532" max="11532" width="10.73046875" style="1" customWidth="1"/>
    <col min="11533" max="11533" width="6.265625" style="1" customWidth="1"/>
    <col min="11534" max="11534" width="7.3984375" style="1" customWidth="1"/>
    <col min="11535" max="11535" width="6.265625" style="1" customWidth="1"/>
    <col min="11536" max="11536" width="6.1328125" style="1" customWidth="1"/>
    <col min="11537" max="11775" width="9.06640625" style="1"/>
    <col min="11776" max="11776" width="1.3984375" style="1" customWidth="1"/>
    <col min="11777" max="11777" width="14.73046875" style="1" customWidth="1"/>
    <col min="11778" max="11779" width="15.73046875" style="1" customWidth="1"/>
    <col min="11780" max="11780" width="12.3984375" style="1" customWidth="1"/>
    <col min="11781" max="11781" width="8.3984375" style="1" customWidth="1"/>
    <col min="11782" max="11782" width="12.3984375" style="1" customWidth="1"/>
    <col min="11783" max="11783" width="8.3984375" style="1" customWidth="1"/>
    <col min="11784" max="11784" width="1.3984375" style="1" customWidth="1"/>
    <col min="11785" max="11785" width="12.3984375" style="1" customWidth="1"/>
    <col min="11786" max="11786" width="8.3984375" style="1" customWidth="1"/>
    <col min="11787" max="11787" width="7.3984375" style="1" customWidth="1"/>
    <col min="11788" max="11788" width="10.73046875" style="1" customWidth="1"/>
    <col min="11789" max="11789" width="6.265625" style="1" customWidth="1"/>
    <col min="11790" max="11790" width="7.3984375" style="1" customWidth="1"/>
    <col min="11791" max="11791" width="6.265625" style="1" customWidth="1"/>
    <col min="11792" max="11792" width="6.1328125" style="1" customWidth="1"/>
    <col min="11793" max="12031" width="9.06640625" style="1"/>
    <col min="12032" max="12032" width="1.3984375" style="1" customWidth="1"/>
    <col min="12033" max="12033" width="14.73046875" style="1" customWidth="1"/>
    <col min="12034" max="12035" width="15.73046875" style="1" customWidth="1"/>
    <col min="12036" max="12036" width="12.3984375" style="1" customWidth="1"/>
    <col min="12037" max="12037" width="8.3984375" style="1" customWidth="1"/>
    <col min="12038" max="12038" width="12.3984375" style="1" customWidth="1"/>
    <col min="12039" max="12039" width="8.3984375" style="1" customWidth="1"/>
    <col min="12040" max="12040" width="1.3984375" style="1" customWidth="1"/>
    <col min="12041" max="12041" width="12.3984375" style="1" customWidth="1"/>
    <col min="12042" max="12042" width="8.3984375" style="1" customWidth="1"/>
    <col min="12043" max="12043" width="7.3984375" style="1" customWidth="1"/>
    <col min="12044" max="12044" width="10.73046875" style="1" customWidth="1"/>
    <col min="12045" max="12045" width="6.265625" style="1" customWidth="1"/>
    <col min="12046" max="12046" width="7.3984375" style="1" customWidth="1"/>
    <col min="12047" max="12047" width="6.265625" style="1" customWidth="1"/>
    <col min="12048" max="12048" width="6.1328125" style="1" customWidth="1"/>
    <col min="12049" max="12287" width="9.06640625" style="1"/>
    <col min="12288" max="12288" width="1.3984375" style="1" customWidth="1"/>
    <col min="12289" max="12289" width="14.73046875" style="1" customWidth="1"/>
    <col min="12290" max="12291" width="15.73046875" style="1" customWidth="1"/>
    <col min="12292" max="12292" width="12.3984375" style="1" customWidth="1"/>
    <col min="12293" max="12293" width="8.3984375" style="1" customWidth="1"/>
    <col min="12294" max="12294" width="12.3984375" style="1" customWidth="1"/>
    <col min="12295" max="12295" width="8.3984375" style="1" customWidth="1"/>
    <col min="12296" max="12296" width="1.3984375" style="1" customWidth="1"/>
    <col min="12297" max="12297" width="12.3984375" style="1" customWidth="1"/>
    <col min="12298" max="12298" width="8.3984375" style="1" customWidth="1"/>
    <col min="12299" max="12299" width="7.3984375" style="1" customWidth="1"/>
    <col min="12300" max="12300" width="10.73046875" style="1" customWidth="1"/>
    <col min="12301" max="12301" width="6.265625" style="1" customWidth="1"/>
    <col min="12302" max="12302" width="7.3984375" style="1" customWidth="1"/>
    <col min="12303" max="12303" width="6.265625" style="1" customWidth="1"/>
    <col min="12304" max="12304" width="6.1328125" style="1" customWidth="1"/>
    <col min="12305" max="12543" width="9.06640625" style="1"/>
    <col min="12544" max="12544" width="1.3984375" style="1" customWidth="1"/>
    <col min="12545" max="12545" width="14.73046875" style="1" customWidth="1"/>
    <col min="12546" max="12547" width="15.73046875" style="1" customWidth="1"/>
    <col min="12548" max="12548" width="12.3984375" style="1" customWidth="1"/>
    <col min="12549" max="12549" width="8.3984375" style="1" customWidth="1"/>
    <col min="12550" max="12550" width="12.3984375" style="1" customWidth="1"/>
    <col min="12551" max="12551" width="8.3984375" style="1" customWidth="1"/>
    <col min="12552" max="12552" width="1.3984375" style="1" customWidth="1"/>
    <col min="12553" max="12553" width="12.3984375" style="1" customWidth="1"/>
    <col min="12554" max="12554" width="8.3984375" style="1" customWidth="1"/>
    <col min="12555" max="12555" width="7.3984375" style="1" customWidth="1"/>
    <col min="12556" max="12556" width="10.73046875" style="1" customWidth="1"/>
    <col min="12557" max="12557" width="6.265625" style="1" customWidth="1"/>
    <col min="12558" max="12558" width="7.3984375" style="1" customWidth="1"/>
    <col min="12559" max="12559" width="6.265625" style="1" customWidth="1"/>
    <col min="12560" max="12560" width="6.1328125" style="1" customWidth="1"/>
    <col min="12561" max="12799" width="9.06640625" style="1"/>
    <col min="12800" max="12800" width="1.3984375" style="1" customWidth="1"/>
    <col min="12801" max="12801" width="14.73046875" style="1" customWidth="1"/>
    <col min="12802" max="12803" width="15.73046875" style="1" customWidth="1"/>
    <col min="12804" max="12804" width="12.3984375" style="1" customWidth="1"/>
    <col min="12805" max="12805" width="8.3984375" style="1" customWidth="1"/>
    <col min="12806" max="12806" width="12.3984375" style="1" customWidth="1"/>
    <col min="12807" max="12807" width="8.3984375" style="1" customWidth="1"/>
    <col min="12808" max="12808" width="1.3984375" style="1" customWidth="1"/>
    <col min="12809" max="12809" width="12.3984375" style="1" customWidth="1"/>
    <col min="12810" max="12810" width="8.3984375" style="1" customWidth="1"/>
    <col min="12811" max="12811" width="7.3984375" style="1" customWidth="1"/>
    <col min="12812" max="12812" width="10.73046875" style="1" customWidth="1"/>
    <col min="12813" max="12813" width="6.265625" style="1" customWidth="1"/>
    <col min="12814" max="12814" width="7.3984375" style="1" customWidth="1"/>
    <col min="12815" max="12815" width="6.265625" style="1" customWidth="1"/>
    <col min="12816" max="12816" width="6.1328125" style="1" customWidth="1"/>
    <col min="12817" max="13055" width="9.06640625" style="1"/>
    <col min="13056" max="13056" width="1.3984375" style="1" customWidth="1"/>
    <col min="13057" max="13057" width="14.73046875" style="1" customWidth="1"/>
    <col min="13058" max="13059" width="15.73046875" style="1" customWidth="1"/>
    <col min="13060" max="13060" width="12.3984375" style="1" customWidth="1"/>
    <col min="13061" max="13061" width="8.3984375" style="1" customWidth="1"/>
    <col min="13062" max="13062" width="12.3984375" style="1" customWidth="1"/>
    <col min="13063" max="13063" width="8.3984375" style="1" customWidth="1"/>
    <col min="13064" max="13064" width="1.3984375" style="1" customWidth="1"/>
    <col min="13065" max="13065" width="12.3984375" style="1" customWidth="1"/>
    <col min="13066" max="13066" width="8.3984375" style="1" customWidth="1"/>
    <col min="13067" max="13067" width="7.3984375" style="1" customWidth="1"/>
    <col min="13068" max="13068" width="10.73046875" style="1" customWidth="1"/>
    <col min="13069" max="13069" width="6.265625" style="1" customWidth="1"/>
    <col min="13070" max="13070" width="7.3984375" style="1" customWidth="1"/>
    <col min="13071" max="13071" width="6.265625" style="1" customWidth="1"/>
    <col min="13072" max="13072" width="6.1328125" style="1" customWidth="1"/>
    <col min="13073" max="13311" width="9.06640625" style="1"/>
    <col min="13312" max="13312" width="1.3984375" style="1" customWidth="1"/>
    <col min="13313" max="13313" width="14.73046875" style="1" customWidth="1"/>
    <col min="13314" max="13315" width="15.73046875" style="1" customWidth="1"/>
    <col min="13316" max="13316" width="12.3984375" style="1" customWidth="1"/>
    <col min="13317" max="13317" width="8.3984375" style="1" customWidth="1"/>
    <col min="13318" max="13318" width="12.3984375" style="1" customWidth="1"/>
    <col min="13319" max="13319" width="8.3984375" style="1" customWidth="1"/>
    <col min="13320" max="13320" width="1.3984375" style="1" customWidth="1"/>
    <col min="13321" max="13321" width="12.3984375" style="1" customWidth="1"/>
    <col min="13322" max="13322" width="8.3984375" style="1" customWidth="1"/>
    <col min="13323" max="13323" width="7.3984375" style="1" customWidth="1"/>
    <col min="13324" max="13324" width="10.73046875" style="1" customWidth="1"/>
    <col min="13325" max="13325" width="6.265625" style="1" customWidth="1"/>
    <col min="13326" max="13326" width="7.3984375" style="1" customWidth="1"/>
    <col min="13327" max="13327" width="6.265625" style="1" customWidth="1"/>
    <col min="13328" max="13328" width="6.1328125" style="1" customWidth="1"/>
    <col min="13329" max="13567" width="9.06640625" style="1"/>
    <col min="13568" max="13568" width="1.3984375" style="1" customWidth="1"/>
    <col min="13569" max="13569" width="14.73046875" style="1" customWidth="1"/>
    <col min="13570" max="13571" width="15.73046875" style="1" customWidth="1"/>
    <col min="13572" max="13572" width="12.3984375" style="1" customWidth="1"/>
    <col min="13573" max="13573" width="8.3984375" style="1" customWidth="1"/>
    <col min="13574" max="13574" width="12.3984375" style="1" customWidth="1"/>
    <col min="13575" max="13575" width="8.3984375" style="1" customWidth="1"/>
    <col min="13576" max="13576" width="1.3984375" style="1" customWidth="1"/>
    <col min="13577" max="13577" width="12.3984375" style="1" customWidth="1"/>
    <col min="13578" max="13578" width="8.3984375" style="1" customWidth="1"/>
    <col min="13579" max="13579" width="7.3984375" style="1" customWidth="1"/>
    <col min="13580" max="13580" width="10.73046875" style="1" customWidth="1"/>
    <col min="13581" max="13581" width="6.265625" style="1" customWidth="1"/>
    <col min="13582" max="13582" width="7.3984375" style="1" customWidth="1"/>
    <col min="13583" max="13583" width="6.265625" style="1" customWidth="1"/>
    <col min="13584" max="13584" width="6.1328125" style="1" customWidth="1"/>
    <col min="13585" max="13823" width="9.06640625" style="1"/>
    <col min="13824" max="13824" width="1.3984375" style="1" customWidth="1"/>
    <col min="13825" max="13825" width="14.73046875" style="1" customWidth="1"/>
    <col min="13826" max="13827" width="15.73046875" style="1" customWidth="1"/>
    <col min="13828" max="13828" width="12.3984375" style="1" customWidth="1"/>
    <col min="13829" max="13829" width="8.3984375" style="1" customWidth="1"/>
    <col min="13830" max="13830" width="12.3984375" style="1" customWidth="1"/>
    <col min="13831" max="13831" width="8.3984375" style="1" customWidth="1"/>
    <col min="13832" max="13832" width="1.3984375" style="1" customWidth="1"/>
    <col min="13833" max="13833" width="12.3984375" style="1" customWidth="1"/>
    <col min="13834" max="13834" width="8.3984375" style="1" customWidth="1"/>
    <col min="13835" max="13835" width="7.3984375" style="1" customWidth="1"/>
    <col min="13836" max="13836" width="10.73046875" style="1" customWidth="1"/>
    <col min="13837" max="13837" width="6.265625" style="1" customWidth="1"/>
    <col min="13838" max="13838" width="7.3984375" style="1" customWidth="1"/>
    <col min="13839" max="13839" width="6.265625" style="1" customWidth="1"/>
    <col min="13840" max="13840" width="6.1328125" style="1" customWidth="1"/>
    <col min="13841" max="14079" width="9.06640625" style="1"/>
    <col min="14080" max="14080" width="1.3984375" style="1" customWidth="1"/>
    <col min="14081" max="14081" width="14.73046875" style="1" customWidth="1"/>
    <col min="14082" max="14083" width="15.73046875" style="1" customWidth="1"/>
    <col min="14084" max="14084" width="12.3984375" style="1" customWidth="1"/>
    <col min="14085" max="14085" width="8.3984375" style="1" customWidth="1"/>
    <col min="14086" max="14086" width="12.3984375" style="1" customWidth="1"/>
    <col min="14087" max="14087" width="8.3984375" style="1" customWidth="1"/>
    <col min="14088" max="14088" width="1.3984375" style="1" customWidth="1"/>
    <col min="14089" max="14089" width="12.3984375" style="1" customWidth="1"/>
    <col min="14090" max="14090" width="8.3984375" style="1" customWidth="1"/>
    <col min="14091" max="14091" width="7.3984375" style="1" customWidth="1"/>
    <col min="14092" max="14092" width="10.73046875" style="1" customWidth="1"/>
    <col min="14093" max="14093" width="6.265625" style="1" customWidth="1"/>
    <col min="14094" max="14094" width="7.3984375" style="1" customWidth="1"/>
    <col min="14095" max="14095" width="6.265625" style="1" customWidth="1"/>
    <col min="14096" max="14096" width="6.1328125" style="1" customWidth="1"/>
    <col min="14097" max="14335" width="9.06640625" style="1"/>
    <col min="14336" max="14336" width="1.3984375" style="1" customWidth="1"/>
    <col min="14337" max="14337" width="14.73046875" style="1" customWidth="1"/>
    <col min="14338" max="14339" width="15.73046875" style="1" customWidth="1"/>
    <col min="14340" max="14340" width="12.3984375" style="1" customWidth="1"/>
    <col min="14341" max="14341" width="8.3984375" style="1" customWidth="1"/>
    <col min="14342" max="14342" width="12.3984375" style="1" customWidth="1"/>
    <col min="14343" max="14343" width="8.3984375" style="1" customWidth="1"/>
    <col min="14344" max="14344" width="1.3984375" style="1" customWidth="1"/>
    <col min="14345" max="14345" width="12.3984375" style="1" customWidth="1"/>
    <col min="14346" max="14346" width="8.3984375" style="1" customWidth="1"/>
    <col min="14347" max="14347" width="7.3984375" style="1" customWidth="1"/>
    <col min="14348" max="14348" width="10.73046875" style="1" customWidth="1"/>
    <col min="14349" max="14349" width="6.265625" style="1" customWidth="1"/>
    <col min="14350" max="14350" width="7.3984375" style="1" customWidth="1"/>
    <col min="14351" max="14351" width="6.265625" style="1" customWidth="1"/>
    <col min="14352" max="14352" width="6.1328125" style="1" customWidth="1"/>
    <col min="14353" max="14591" width="9.06640625" style="1"/>
    <col min="14592" max="14592" width="1.3984375" style="1" customWidth="1"/>
    <col min="14593" max="14593" width="14.73046875" style="1" customWidth="1"/>
    <col min="14594" max="14595" width="15.73046875" style="1" customWidth="1"/>
    <col min="14596" max="14596" width="12.3984375" style="1" customWidth="1"/>
    <col min="14597" max="14597" width="8.3984375" style="1" customWidth="1"/>
    <col min="14598" max="14598" width="12.3984375" style="1" customWidth="1"/>
    <col min="14599" max="14599" width="8.3984375" style="1" customWidth="1"/>
    <col min="14600" max="14600" width="1.3984375" style="1" customWidth="1"/>
    <col min="14601" max="14601" width="12.3984375" style="1" customWidth="1"/>
    <col min="14602" max="14602" width="8.3984375" style="1" customWidth="1"/>
    <col min="14603" max="14603" width="7.3984375" style="1" customWidth="1"/>
    <col min="14604" max="14604" width="10.73046875" style="1" customWidth="1"/>
    <col min="14605" max="14605" width="6.265625" style="1" customWidth="1"/>
    <col min="14606" max="14606" width="7.3984375" style="1" customWidth="1"/>
    <col min="14607" max="14607" width="6.265625" style="1" customWidth="1"/>
    <col min="14608" max="14608" width="6.1328125" style="1" customWidth="1"/>
    <col min="14609" max="14847" width="9.06640625" style="1"/>
    <col min="14848" max="14848" width="1.3984375" style="1" customWidth="1"/>
    <col min="14849" max="14849" width="14.73046875" style="1" customWidth="1"/>
    <col min="14850" max="14851" width="15.73046875" style="1" customWidth="1"/>
    <col min="14852" max="14852" width="12.3984375" style="1" customWidth="1"/>
    <col min="14853" max="14853" width="8.3984375" style="1" customWidth="1"/>
    <col min="14854" max="14854" width="12.3984375" style="1" customWidth="1"/>
    <col min="14855" max="14855" width="8.3984375" style="1" customWidth="1"/>
    <col min="14856" max="14856" width="1.3984375" style="1" customWidth="1"/>
    <col min="14857" max="14857" width="12.3984375" style="1" customWidth="1"/>
    <col min="14858" max="14858" width="8.3984375" style="1" customWidth="1"/>
    <col min="14859" max="14859" width="7.3984375" style="1" customWidth="1"/>
    <col min="14860" max="14860" width="10.73046875" style="1" customWidth="1"/>
    <col min="14861" max="14861" width="6.265625" style="1" customWidth="1"/>
    <col min="14862" max="14862" width="7.3984375" style="1" customWidth="1"/>
    <col min="14863" max="14863" width="6.265625" style="1" customWidth="1"/>
    <col min="14864" max="14864" width="6.1328125" style="1" customWidth="1"/>
    <col min="14865" max="15103" width="9.06640625" style="1"/>
    <col min="15104" max="15104" width="1.3984375" style="1" customWidth="1"/>
    <col min="15105" max="15105" width="14.73046875" style="1" customWidth="1"/>
    <col min="15106" max="15107" width="15.73046875" style="1" customWidth="1"/>
    <col min="15108" max="15108" width="12.3984375" style="1" customWidth="1"/>
    <col min="15109" max="15109" width="8.3984375" style="1" customWidth="1"/>
    <col min="15110" max="15110" width="12.3984375" style="1" customWidth="1"/>
    <col min="15111" max="15111" width="8.3984375" style="1" customWidth="1"/>
    <col min="15112" max="15112" width="1.3984375" style="1" customWidth="1"/>
    <col min="15113" max="15113" width="12.3984375" style="1" customWidth="1"/>
    <col min="15114" max="15114" width="8.3984375" style="1" customWidth="1"/>
    <col min="15115" max="15115" width="7.3984375" style="1" customWidth="1"/>
    <col min="15116" max="15116" width="10.73046875" style="1" customWidth="1"/>
    <col min="15117" max="15117" width="6.265625" style="1" customWidth="1"/>
    <col min="15118" max="15118" width="7.3984375" style="1" customWidth="1"/>
    <col min="15119" max="15119" width="6.265625" style="1" customWidth="1"/>
    <col min="15120" max="15120" width="6.1328125" style="1" customWidth="1"/>
    <col min="15121" max="15359" width="9.06640625" style="1"/>
    <col min="15360" max="15360" width="1.3984375" style="1" customWidth="1"/>
    <col min="15361" max="15361" width="14.73046875" style="1" customWidth="1"/>
    <col min="15362" max="15363" width="15.73046875" style="1" customWidth="1"/>
    <col min="15364" max="15364" width="12.3984375" style="1" customWidth="1"/>
    <col min="15365" max="15365" width="8.3984375" style="1" customWidth="1"/>
    <col min="15366" max="15366" width="12.3984375" style="1" customWidth="1"/>
    <col min="15367" max="15367" width="8.3984375" style="1" customWidth="1"/>
    <col min="15368" max="15368" width="1.3984375" style="1" customWidth="1"/>
    <col min="15369" max="15369" width="12.3984375" style="1" customWidth="1"/>
    <col min="15370" max="15370" width="8.3984375" style="1" customWidth="1"/>
    <col min="15371" max="15371" width="7.3984375" style="1" customWidth="1"/>
    <col min="15372" max="15372" width="10.73046875" style="1" customWidth="1"/>
    <col min="15373" max="15373" width="6.265625" style="1" customWidth="1"/>
    <col min="15374" max="15374" width="7.3984375" style="1" customWidth="1"/>
    <col min="15375" max="15375" width="6.265625" style="1" customWidth="1"/>
    <col min="15376" max="15376" width="6.1328125" style="1" customWidth="1"/>
    <col min="15377" max="15615" width="9.06640625" style="1"/>
    <col min="15616" max="15616" width="1.3984375" style="1" customWidth="1"/>
    <col min="15617" max="15617" width="14.73046875" style="1" customWidth="1"/>
    <col min="15618" max="15619" width="15.73046875" style="1" customWidth="1"/>
    <col min="15620" max="15620" width="12.3984375" style="1" customWidth="1"/>
    <col min="15621" max="15621" width="8.3984375" style="1" customWidth="1"/>
    <col min="15622" max="15622" width="12.3984375" style="1" customWidth="1"/>
    <col min="15623" max="15623" width="8.3984375" style="1" customWidth="1"/>
    <col min="15624" max="15624" width="1.3984375" style="1" customWidth="1"/>
    <col min="15625" max="15625" width="12.3984375" style="1" customWidth="1"/>
    <col min="15626" max="15626" width="8.3984375" style="1" customWidth="1"/>
    <col min="15627" max="15627" width="7.3984375" style="1" customWidth="1"/>
    <col min="15628" max="15628" width="10.73046875" style="1" customWidth="1"/>
    <col min="15629" max="15629" width="6.265625" style="1" customWidth="1"/>
    <col min="15630" max="15630" width="7.3984375" style="1" customWidth="1"/>
    <col min="15631" max="15631" width="6.265625" style="1" customWidth="1"/>
    <col min="15632" max="15632" width="6.1328125" style="1" customWidth="1"/>
    <col min="15633" max="15871" width="9.06640625" style="1"/>
    <col min="15872" max="15872" width="1.3984375" style="1" customWidth="1"/>
    <col min="15873" max="15873" width="14.73046875" style="1" customWidth="1"/>
    <col min="15874" max="15875" width="15.73046875" style="1" customWidth="1"/>
    <col min="15876" max="15876" width="12.3984375" style="1" customWidth="1"/>
    <col min="15877" max="15877" width="8.3984375" style="1" customWidth="1"/>
    <col min="15878" max="15878" width="12.3984375" style="1" customWidth="1"/>
    <col min="15879" max="15879" width="8.3984375" style="1" customWidth="1"/>
    <col min="15880" max="15880" width="1.3984375" style="1" customWidth="1"/>
    <col min="15881" max="15881" width="12.3984375" style="1" customWidth="1"/>
    <col min="15882" max="15882" width="8.3984375" style="1" customWidth="1"/>
    <col min="15883" max="15883" width="7.3984375" style="1" customWidth="1"/>
    <col min="15884" max="15884" width="10.73046875" style="1" customWidth="1"/>
    <col min="15885" max="15885" width="6.265625" style="1" customWidth="1"/>
    <col min="15886" max="15886" width="7.3984375" style="1" customWidth="1"/>
    <col min="15887" max="15887" width="6.265625" style="1" customWidth="1"/>
    <col min="15888" max="15888" width="6.1328125" style="1" customWidth="1"/>
    <col min="15889" max="16127" width="9.06640625" style="1"/>
    <col min="16128" max="16128" width="1.3984375" style="1" customWidth="1"/>
    <col min="16129" max="16129" width="14.73046875" style="1" customWidth="1"/>
    <col min="16130" max="16131" width="15.73046875" style="1" customWidth="1"/>
    <col min="16132" max="16132" width="12.3984375" style="1" customWidth="1"/>
    <col min="16133" max="16133" width="8.3984375" style="1" customWidth="1"/>
    <col min="16134" max="16134" width="12.3984375" style="1" customWidth="1"/>
    <col min="16135" max="16135" width="8.3984375" style="1" customWidth="1"/>
    <col min="16136" max="16136" width="1.3984375" style="1" customWidth="1"/>
    <col min="16137" max="16137" width="12.3984375" style="1" customWidth="1"/>
    <col min="16138" max="16138" width="8.3984375" style="1" customWidth="1"/>
    <col min="16139" max="16139" width="7.3984375" style="1" customWidth="1"/>
    <col min="16140" max="16140" width="10.73046875" style="1" customWidth="1"/>
    <col min="16141" max="16141" width="6.265625" style="1" customWidth="1"/>
    <col min="16142" max="16142" width="7.3984375" style="1" customWidth="1"/>
    <col min="16143" max="16143" width="6.265625" style="1" customWidth="1"/>
    <col min="16144" max="16144" width="6.1328125" style="1" customWidth="1"/>
    <col min="16145" max="16381" width="9.06640625" style="1"/>
    <col min="16382" max="16384" width="9.1328125" style="1" customWidth="1"/>
  </cols>
  <sheetData>
    <row r="1" spans="1:75" ht="23.25" customHeight="1">
      <c r="A1" s="98" t="s">
        <v>51</v>
      </c>
      <c r="B1" s="98"/>
      <c r="C1" s="98"/>
      <c r="D1" s="98"/>
      <c r="E1" s="98"/>
      <c r="F1" s="98"/>
      <c r="G1" s="98"/>
      <c r="H1" s="98"/>
      <c r="I1" s="98"/>
      <c r="J1" s="98"/>
      <c r="K1" s="98"/>
      <c r="L1" s="14"/>
      <c r="N1" s="27"/>
      <c r="Q1" s="3"/>
      <c r="R1" s="75"/>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75"/>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row>
    <row r="2" spans="1:75" ht="10.5" customHeight="1">
      <c r="B2" s="81"/>
      <c r="C2" s="65"/>
      <c r="D2" s="12"/>
      <c r="E2" s="12"/>
      <c r="F2" s="12"/>
      <c r="G2" s="12"/>
      <c r="H2" s="12"/>
      <c r="I2" s="12"/>
      <c r="J2" s="12"/>
      <c r="K2" s="12"/>
      <c r="L2" s="14"/>
      <c r="M2" s="56"/>
      <c r="N2" s="13"/>
      <c r="O2" s="13"/>
      <c r="P2" s="13"/>
      <c r="Q2" s="74"/>
      <c r="R2" s="69"/>
      <c r="S2" s="69"/>
      <c r="T2" s="69"/>
      <c r="U2" s="69"/>
      <c r="V2" s="13"/>
      <c r="W2" s="13"/>
      <c r="X2" s="13"/>
      <c r="Y2" s="13"/>
      <c r="Z2" s="13"/>
      <c r="AA2" s="13"/>
      <c r="AB2" s="13"/>
      <c r="AC2" s="13"/>
      <c r="AD2" s="13"/>
      <c r="AE2" s="13"/>
      <c r="AF2" s="13"/>
      <c r="AG2" s="13"/>
      <c r="AH2" s="13"/>
      <c r="AI2" s="13"/>
      <c r="AJ2" s="13"/>
      <c r="AK2" s="13"/>
      <c r="AL2" s="13"/>
      <c r="AM2" s="13"/>
      <c r="AN2" s="13"/>
      <c r="AO2" s="13"/>
      <c r="AP2" s="13"/>
      <c r="AQ2" s="13"/>
      <c r="AR2" s="13"/>
      <c r="AS2" s="13"/>
      <c r="AT2" s="13"/>
      <c r="AU2" s="69"/>
      <c r="AV2" s="69"/>
      <c r="AW2" s="69"/>
      <c r="AX2" s="69"/>
      <c r="AY2" s="13"/>
      <c r="AZ2" s="13"/>
      <c r="BA2" s="13"/>
      <c r="BB2" s="13"/>
      <c r="BC2" s="13"/>
      <c r="BD2" s="13"/>
      <c r="BE2" s="13"/>
      <c r="BF2" s="13"/>
      <c r="BG2" s="13"/>
      <c r="BH2" s="13"/>
      <c r="BI2" s="13"/>
      <c r="BJ2" s="13"/>
      <c r="BK2" s="13"/>
      <c r="BL2" s="13"/>
      <c r="BM2" s="13"/>
      <c r="BN2" s="13"/>
      <c r="BO2" s="13"/>
      <c r="BP2" s="13"/>
      <c r="BQ2" s="13"/>
      <c r="BR2" s="13"/>
      <c r="BS2" s="13"/>
      <c r="BT2" s="13"/>
      <c r="BU2" s="13"/>
      <c r="BV2" s="13"/>
      <c r="BW2" s="13"/>
    </row>
    <row r="3" spans="1:75" ht="16.5" customHeight="1">
      <c r="B3" s="66" t="str">
        <f>"第1表　全体　１施設・事業所当たりの収支額，収支等の科目"</f>
        <v>第1表　全体　１施設・事業所当たりの収支額，収支等の科目</v>
      </c>
      <c r="C3" s="65"/>
      <c r="D3" s="12"/>
      <c r="E3" s="12"/>
      <c r="F3" s="12"/>
      <c r="G3" s="12"/>
      <c r="I3" s="12"/>
      <c r="J3" s="12"/>
      <c r="K3" s="64"/>
      <c r="L3" s="14"/>
      <c r="M3" s="55"/>
      <c r="N3" s="13"/>
      <c r="O3" s="13"/>
      <c r="P3" s="13"/>
      <c r="Q3" s="27"/>
      <c r="R3" s="27"/>
      <c r="S3" s="27"/>
      <c r="T3" s="27"/>
      <c r="U3" s="27"/>
      <c r="V3" s="3"/>
      <c r="W3" s="3"/>
      <c r="X3" s="3"/>
      <c r="Y3" s="3"/>
      <c r="Z3" s="3"/>
      <c r="AA3" s="3"/>
      <c r="AB3" s="3"/>
      <c r="AC3" s="3"/>
      <c r="AD3" s="3"/>
      <c r="AE3" s="3"/>
      <c r="AF3" s="3"/>
      <c r="AG3" s="3"/>
      <c r="AH3" s="3"/>
      <c r="AI3" s="3"/>
      <c r="AJ3" s="3"/>
      <c r="AK3" s="3"/>
      <c r="AL3" s="3"/>
      <c r="AM3" s="3"/>
      <c r="AN3" s="3"/>
      <c r="AO3" s="3"/>
      <c r="AP3" s="3"/>
      <c r="AQ3" s="3"/>
      <c r="AR3" s="3"/>
      <c r="AS3" s="3"/>
      <c r="AT3" s="3"/>
      <c r="AU3" s="27"/>
      <c r="AV3" s="27"/>
      <c r="AW3" s="27"/>
      <c r="AX3" s="27"/>
      <c r="AY3" s="3"/>
      <c r="AZ3" s="3"/>
      <c r="BA3" s="3"/>
      <c r="BB3" s="3"/>
      <c r="BC3" s="3"/>
      <c r="BD3" s="3"/>
      <c r="BE3" s="3"/>
      <c r="BF3" s="3"/>
      <c r="BG3" s="3"/>
      <c r="BH3" s="3"/>
      <c r="BI3" s="3"/>
      <c r="BJ3" s="3"/>
      <c r="BK3" s="3"/>
      <c r="BL3" s="3"/>
      <c r="BM3" s="3"/>
      <c r="BN3" s="3"/>
      <c r="BO3" s="3"/>
      <c r="BP3" s="3"/>
      <c r="BQ3" s="3"/>
      <c r="BR3" s="3"/>
      <c r="BS3" s="3"/>
      <c r="BT3" s="3"/>
      <c r="BU3" s="3"/>
      <c r="BV3" s="3"/>
      <c r="BW3" s="3"/>
    </row>
    <row r="4" spans="1:75" ht="10.35" customHeight="1">
      <c r="C4" s="65"/>
      <c r="D4" s="12"/>
      <c r="E4" s="12"/>
      <c r="F4" s="12"/>
      <c r="G4" s="12"/>
      <c r="H4" s="12"/>
      <c r="I4" s="12"/>
      <c r="J4" s="80"/>
      <c r="K4" s="64" t="s">
        <v>39</v>
      </c>
      <c r="L4" s="12"/>
      <c r="M4" s="44"/>
      <c r="N4" s="13"/>
      <c r="O4" s="13"/>
      <c r="P4" s="13"/>
      <c r="Q4" s="27"/>
      <c r="R4" s="27"/>
      <c r="S4" s="27"/>
      <c r="T4" s="27"/>
      <c r="U4" s="27"/>
      <c r="V4" s="3"/>
      <c r="W4" s="3"/>
      <c r="X4" s="3"/>
      <c r="Y4" s="3"/>
      <c r="Z4" s="3"/>
      <c r="AA4" s="3"/>
      <c r="AB4" s="3"/>
      <c r="AC4" s="3"/>
      <c r="AD4" s="3"/>
      <c r="AE4" s="3"/>
      <c r="AF4" s="3"/>
      <c r="AG4" s="3"/>
      <c r="AH4" s="3"/>
      <c r="AI4" s="3"/>
      <c r="AJ4" s="3"/>
      <c r="AK4" s="3"/>
      <c r="AL4" s="3"/>
      <c r="AM4" s="3"/>
      <c r="AN4" s="3"/>
      <c r="AO4" s="3"/>
      <c r="AP4" s="3"/>
      <c r="AQ4" s="3"/>
      <c r="AR4" s="3"/>
      <c r="AS4" s="3"/>
      <c r="AT4" s="3"/>
      <c r="AU4" s="27"/>
      <c r="AV4" s="27"/>
      <c r="AW4" s="27"/>
      <c r="AX4" s="27"/>
      <c r="AY4" s="3"/>
      <c r="AZ4" s="3"/>
      <c r="BA4" s="3"/>
      <c r="BB4" s="3"/>
      <c r="BC4" s="3"/>
      <c r="BD4" s="3"/>
      <c r="BE4" s="3"/>
      <c r="BF4" s="3"/>
      <c r="BG4" s="3"/>
      <c r="BH4" s="3"/>
      <c r="BI4" s="3"/>
      <c r="BJ4" s="3"/>
      <c r="BK4" s="3"/>
      <c r="BL4" s="3"/>
      <c r="BM4" s="3"/>
      <c r="BN4" s="3"/>
      <c r="BO4" s="3"/>
      <c r="BP4" s="3"/>
      <c r="BQ4" s="3"/>
      <c r="BR4" s="3"/>
      <c r="BS4" s="3"/>
      <c r="BT4" s="3"/>
      <c r="BU4" s="3"/>
      <c r="BV4" s="3"/>
      <c r="BW4" s="3"/>
    </row>
    <row r="5" spans="1:75" ht="10.35" customHeight="1">
      <c r="B5" s="63"/>
      <c r="C5" s="62"/>
      <c r="D5" s="61"/>
      <c r="E5" s="93" t="s">
        <v>38</v>
      </c>
      <c r="F5" s="94"/>
      <c r="G5" s="94"/>
      <c r="H5" s="95"/>
      <c r="I5" s="57"/>
      <c r="J5" s="93" t="s">
        <v>37</v>
      </c>
      <c r="K5" s="95"/>
      <c r="L5" s="79"/>
      <c r="M5" s="44"/>
      <c r="N5" s="13"/>
      <c r="O5" s="13"/>
      <c r="P5" s="13"/>
      <c r="Q5" s="27"/>
      <c r="R5" s="27"/>
      <c r="S5" s="27"/>
      <c r="T5" s="27"/>
      <c r="U5" s="27"/>
      <c r="V5" s="3"/>
      <c r="W5" s="3"/>
      <c r="X5" s="3"/>
      <c r="Y5" s="3"/>
      <c r="Z5" s="3"/>
      <c r="AA5" s="3"/>
      <c r="AB5" s="3"/>
      <c r="AC5" s="3"/>
      <c r="AD5" s="3"/>
      <c r="AE5" s="3"/>
      <c r="AF5" s="3"/>
      <c r="AG5" s="3"/>
      <c r="AH5" s="3"/>
      <c r="AI5" s="3"/>
      <c r="AJ5" s="3"/>
      <c r="AK5" s="3"/>
      <c r="AL5" s="3"/>
      <c r="AM5" s="3"/>
      <c r="AN5" s="3"/>
      <c r="AO5" s="3"/>
      <c r="AP5" s="3"/>
      <c r="AQ5" s="3"/>
      <c r="AR5" s="3"/>
      <c r="AS5" s="3"/>
      <c r="AT5" s="3"/>
      <c r="AU5" s="27"/>
      <c r="AV5" s="27"/>
      <c r="AW5" s="27"/>
      <c r="AX5" s="27"/>
      <c r="AY5" s="3"/>
      <c r="AZ5" s="3"/>
      <c r="BA5" s="3"/>
      <c r="BB5" s="3"/>
      <c r="BC5" s="3"/>
      <c r="BD5" s="3"/>
      <c r="BE5" s="3"/>
      <c r="BF5" s="3"/>
      <c r="BG5" s="3"/>
      <c r="BH5" s="3"/>
      <c r="BI5" s="3"/>
      <c r="BJ5" s="3"/>
      <c r="BK5" s="3"/>
      <c r="BL5" s="3"/>
      <c r="BM5" s="3"/>
      <c r="BN5" s="3"/>
      <c r="BO5" s="3"/>
      <c r="BP5" s="3"/>
      <c r="BQ5" s="3"/>
      <c r="BR5" s="3"/>
      <c r="BS5" s="3"/>
      <c r="BT5" s="3"/>
      <c r="BU5" s="3"/>
      <c r="BV5" s="3"/>
      <c r="BW5" s="3"/>
    </row>
    <row r="6" spans="1:75" ht="10.35" customHeight="1">
      <c r="B6" s="60"/>
      <c r="C6" s="59"/>
      <c r="D6" s="58"/>
      <c r="E6" s="93" t="s">
        <v>36</v>
      </c>
      <c r="F6" s="95"/>
      <c r="G6" s="93" t="s">
        <v>35</v>
      </c>
      <c r="H6" s="95"/>
      <c r="I6" s="57"/>
      <c r="J6" s="93" t="s">
        <v>34</v>
      </c>
      <c r="K6" s="95"/>
      <c r="L6" s="79"/>
      <c r="M6" s="44"/>
      <c r="N6" s="13"/>
      <c r="O6" s="13"/>
      <c r="P6" s="13"/>
      <c r="Q6" s="27"/>
      <c r="R6" s="27"/>
      <c r="S6" s="27"/>
      <c r="T6" s="27"/>
      <c r="U6" s="27"/>
      <c r="V6" s="3"/>
      <c r="W6" s="3"/>
      <c r="X6" s="3"/>
      <c r="Y6" s="3"/>
      <c r="Z6" s="3"/>
      <c r="AA6" s="3"/>
      <c r="AB6" s="3"/>
      <c r="AC6" s="3"/>
      <c r="AD6" s="3"/>
      <c r="AE6" s="3"/>
      <c r="AF6" s="3"/>
      <c r="AG6" s="3"/>
      <c r="AH6" s="3"/>
      <c r="AI6" s="3"/>
      <c r="AJ6" s="3"/>
      <c r="AK6" s="3"/>
      <c r="AL6" s="3"/>
      <c r="AM6" s="3"/>
      <c r="AN6" s="3"/>
      <c r="AO6" s="3"/>
      <c r="AP6" s="3"/>
      <c r="AQ6" s="3"/>
      <c r="AR6" s="3"/>
      <c r="AS6" s="3"/>
      <c r="AT6" s="3"/>
      <c r="AU6" s="27"/>
      <c r="AV6" s="27"/>
      <c r="AW6" s="27"/>
      <c r="AX6" s="27"/>
      <c r="AY6" s="3"/>
      <c r="AZ6" s="3"/>
      <c r="BA6" s="3"/>
      <c r="BB6" s="3"/>
      <c r="BC6" s="3"/>
      <c r="BD6" s="3"/>
      <c r="BE6" s="3"/>
      <c r="BF6" s="3"/>
      <c r="BG6" s="3"/>
      <c r="BH6" s="3"/>
      <c r="BI6" s="3"/>
      <c r="BJ6" s="3"/>
      <c r="BK6" s="3"/>
      <c r="BL6" s="3"/>
      <c r="BM6" s="3"/>
      <c r="BN6" s="3"/>
      <c r="BO6" s="3"/>
      <c r="BP6" s="3"/>
      <c r="BQ6" s="3"/>
      <c r="BR6" s="3"/>
      <c r="BS6" s="3"/>
      <c r="BT6" s="3"/>
      <c r="BU6" s="3"/>
      <c r="BV6" s="3"/>
      <c r="BW6" s="3"/>
    </row>
    <row r="7" spans="1:75" ht="10.35" customHeight="1">
      <c r="B7" s="50" t="s">
        <v>33</v>
      </c>
      <c r="C7" s="96" t="s">
        <v>32</v>
      </c>
      <c r="D7" s="97"/>
      <c r="E7" s="54">
        <v>29349.49841663213</v>
      </c>
      <c r="F7" s="45">
        <f>E7/E20</f>
        <v>0.90844238509921893</v>
      </c>
      <c r="G7" s="54">
        <v>26902.196337601596</v>
      </c>
      <c r="H7" s="45">
        <f>G7/G20</f>
        <v>0.9138924509844899</v>
      </c>
      <c r="I7" s="47"/>
      <c r="J7" s="54">
        <v>31138.124303050179</v>
      </c>
      <c r="K7" s="45">
        <v>0.91815380800003044</v>
      </c>
      <c r="L7" s="79"/>
      <c r="M7" s="44"/>
      <c r="N7" s="13"/>
      <c r="O7" s="13"/>
      <c r="P7" s="13"/>
      <c r="Q7" s="27"/>
      <c r="R7" s="27"/>
      <c r="S7" s="27"/>
      <c r="T7" s="27"/>
      <c r="U7" s="27"/>
      <c r="V7" s="3"/>
      <c r="W7" s="3"/>
      <c r="X7" s="3"/>
      <c r="Y7" s="3"/>
      <c r="Z7" s="3"/>
      <c r="AA7" s="3"/>
      <c r="AB7" s="3"/>
      <c r="AC7" s="3"/>
      <c r="AD7" s="3"/>
      <c r="AE7" s="3"/>
      <c r="AF7" s="3"/>
      <c r="AG7" s="3"/>
      <c r="AH7" s="3"/>
      <c r="AI7" s="3"/>
      <c r="AJ7" s="3"/>
      <c r="AK7" s="3"/>
      <c r="AL7" s="3"/>
      <c r="AM7" s="3"/>
      <c r="AN7" s="3"/>
      <c r="AO7" s="3"/>
      <c r="AP7" s="3"/>
      <c r="AQ7" s="3"/>
      <c r="AR7" s="3"/>
      <c r="AS7" s="3"/>
      <c r="AT7" s="3"/>
      <c r="AU7" s="27"/>
      <c r="AV7" s="27"/>
      <c r="AW7" s="27"/>
      <c r="AX7" s="27"/>
      <c r="AY7" s="3"/>
      <c r="AZ7" s="3"/>
      <c r="BA7" s="3"/>
      <c r="BB7" s="3"/>
      <c r="BC7" s="3"/>
      <c r="BD7" s="3"/>
      <c r="BE7" s="3"/>
      <c r="BF7" s="3"/>
      <c r="BG7" s="3"/>
      <c r="BH7" s="3"/>
      <c r="BI7" s="3"/>
      <c r="BJ7" s="3"/>
      <c r="BK7" s="3"/>
      <c r="BL7" s="3"/>
      <c r="BM7" s="3"/>
      <c r="BN7" s="3"/>
      <c r="BO7" s="3"/>
      <c r="BP7" s="3"/>
      <c r="BQ7" s="3"/>
      <c r="BR7" s="3"/>
      <c r="BS7" s="3"/>
      <c r="BT7" s="3"/>
      <c r="BU7" s="3"/>
      <c r="BV7" s="3"/>
      <c r="BW7" s="3"/>
    </row>
    <row r="8" spans="1:75" ht="10.35" customHeight="1">
      <c r="B8" s="52"/>
      <c r="C8" s="85" t="s">
        <v>31</v>
      </c>
      <c r="D8" s="86"/>
      <c r="E8" s="54">
        <v>1949.5315985130107</v>
      </c>
      <c r="F8" s="45">
        <f>E8/E20</f>
        <v>6.0343012001043923E-2</v>
      </c>
      <c r="G8" s="54">
        <v>1660.6125567947158</v>
      </c>
      <c r="H8" s="45">
        <f>G8/G20</f>
        <v>5.6412541958276531E-2</v>
      </c>
      <c r="I8" s="47"/>
      <c r="J8" s="54">
        <v>1698.0997048212528</v>
      </c>
      <c r="K8" s="45">
        <v>5.00709899919256E-2</v>
      </c>
      <c r="L8" s="79"/>
      <c r="M8" s="44"/>
      <c r="N8" s="13"/>
      <c r="O8" s="13"/>
      <c r="P8" s="13"/>
      <c r="Q8" s="27"/>
      <c r="R8" s="27"/>
      <c r="S8" s="27"/>
      <c r="T8" s="27"/>
      <c r="U8" s="27"/>
      <c r="V8" s="3"/>
      <c r="W8" s="3"/>
      <c r="X8" s="3"/>
      <c r="Y8" s="3"/>
      <c r="Z8" s="3"/>
      <c r="AA8" s="3"/>
      <c r="AB8" s="3"/>
      <c r="AC8" s="3"/>
      <c r="AD8" s="3"/>
      <c r="AE8" s="3"/>
      <c r="AF8" s="3"/>
      <c r="AG8" s="3"/>
      <c r="AH8" s="3"/>
      <c r="AI8" s="3"/>
      <c r="AJ8" s="3"/>
      <c r="AK8" s="3"/>
      <c r="AL8" s="3"/>
      <c r="AM8" s="3"/>
      <c r="AN8" s="3"/>
      <c r="AO8" s="3"/>
      <c r="AP8" s="3"/>
      <c r="AQ8" s="3"/>
      <c r="AR8" s="3"/>
      <c r="AS8" s="3"/>
      <c r="AT8" s="3"/>
      <c r="AU8" s="27"/>
      <c r="AV8" s="27"/>
      <c r="AW8" s="27"/>
      <c r="AX8" s="27"/>
      <c r="AY8" s="3"/>
      <c r="AZ8" s="3"/>
      <c r="BA8" s="3"/>
      <c r="BB8" s="3"/>
      <c r="BC8" s="3"/>
      <c r="BD8" s="3"/>
      <c r="BE8" s="3"/>
      <c r="BF8" s="3"/>
      <c r="BG8" s="3"/>
      <c r="BH8" s="3"/>
      <c r="BI8" s="3"/>
      <c r="BJ8" s="3"/>
      <c r="BK8" s="3"/>
      <c r="BL8" s="3"/>
      <c r="BM8" s="3"/>
      <c r="BN8" s="3"/>
      <c r="BO8" s="3"/>
      <c r="BP8" s="3"/>
      <c r="BQ8" s="3"/>
      <c r="BR8" s="3"/>
      <c r="BS8" s="3"/>
      <c r="BT8" s="3"/>
      <c r="BU8" s="3"/>
      <c r="BV8" s="3"/>
      <c r="BW8" s="3"/>
    </row>
    <row r="9" spans="1:75" ht="10.35" customHeight="1">
      <c r="B9" s="52"/>
      <c r="C9" s="85" t="s">
        <v>30</v>
      </c>
      <c r="D9" s="86"/>
      <c r="E9" s="54">
        <v>393.8345036486316</v>
      </c>
      <c r="F9" s="45">
        <f>E9/E20</f>
        <v>1.2190189786213897E-2</v>
      </c>
      <c r="G9" s="54">
        <v>373.54963513699369</v>
      </c>
      <c r="H9" s="45">
        <f>G9/G20</f>
        <v>1.2689826040060208E-2</v>
      </c>
      <c r="I9" s="47"/>
      <c r="J9" s="54">
        <v>261.05499070733572</v>
      </c>
      <c r="K9" s="45">
        <v>7.6975938397122337E-3</v>
      </c>
      <c r="L9" s="78"/>
      <c r="M9" s="44"/>
      <c r="N9" s="13"/>
      <c r="O9" s="13"/>
      <c r="P9" s="13"/>
      <c r="Q9" s="27"/>
      <c r="R9" s="27"/>
      <c r="S9" s="27"/>
      <c r="T9" s="27"/>
      <c r="U9" s="27"/>
      <c r="V9" s="3"/>
      <c r="W9" s="3"/>
      <c r="X9" s="3"/>
      <c r="Y9" s="3"/>
      <c r="Z9" s="3"/>
      <c r="AA9" s="3"/>
      <c r="AB9" s="3"/>
      <c r="AC9" s="3"/>
      <c r="AD9" s="3"/>
      <c r="AE9" s="3"/>
      <c r="AF9" s="3"/>
      <c r="AG9" s="3"/>
      <c r="AH9" s="3"/>
      <c r="AI9" s="3"/>
      <c r="AJ9" s="3"/>
      <c r="AK9" s="3"/>
      <c r="AL9" s="3"/>
      <c r="AM9" s="3"/>
      <c r="AN9" s="3"/>
      <c r="AO9" s="3"/>
      <c r="AP9" s="3"/>
      <c r="AQ9" s="3"/>
      <c r="AR9" s="3"/>
      <c r="AS9" s="3"/>
      <c r="AT9" s="3"/>
      <c r="AU9" s="27"/>
      <c r="AV9" s="27"/>
      <c r="AW9" s="27"/>
      <c r="AX9" s="27"/>
      <c r="AY9" s="3"/>
      <c r="AZ9" s="3"/>
      <c r="BA9" s="3"/>
      <c r="BB9" s="3"/>
      <c r="BC9" s="3"/>
      <c r="BD9" s="3"/>
      <c r="BE9" s="3"/>
      <c r="BF9" s="3"/>
      <c r="BG9" s="3"/>
      <c r="BH9" s="3"/>
      <c r="BI9" s="3"/>
      <c r="BJ9" s="3"/>
      <c r="BK9" s="3"/>
      <c r="BL9" s="3"/>
      <c r="BM9" s="3"/>
      <c r="BN9" s="3"/>
      <c r="BO9" s="3"/>
      <c r="BP9" s="3"/>
      <c r="BQ9" s="3"/>
      <c r="BR9" s="3"/>
      <c r="BS9" s="3"/>
      <c r="BT9" s="3"/>
      <c r="BU9" s="3"/>
      <c r="BV9" s="3"/>
      <c r="BW9" s="3"/>
    </row>
    <row r="10" spans="1:75" ht="10.35" customHeight="1">
      <c r="B10" s="51"/>
      <c r="C10" s="85" t="s">
        <v>29</v>
      </c>
      <c r="D10" s="86"/>
      <c r="E10" s="54">
        <v>375.28183946027804</v>
      </c>
      <c r="F10" s="45">
        <f>E10/E20</f>
        <v>1.1615937161315145E-2</v>
      </c>
      <c r="G10" s="54">
        <v>283.47198127495346</v>
      </c>
      <c r="H10" s="45">
        <f>G10/G20</f>
        <v>9.6298049609689525E-3</v>
      </c>
      <c r="I10" s="47"/>
      <c r="J10" s="54">
        <v>615.9374658357932</v>
      </c>
      <c r="K10" s="45">
        <v>1.8161830309464895E-2</v>
      </c>
      <c r="L10" s="78"/>
      <c r="M10" s="44"/>
      <c r="N10" s="13"/>
      <c r="O10" s="13"/>
      <c r="P10" s="13"/>
      <c r="Q10" s="27"/>
      <c r="R10" s="27"/>
      <c r="S10" s="27"/>
      <c r="T10" s="27"/>
      <c r="U10" s="27"/>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27"/>
      <c r="AV10" s="27"/>
      <c r="AW10" s="27"/>
      <c r="AX10" s="27"/>
      <c r="AY10" s="3"/>
      <c r="AZ10" s="3"/>
      <c r="BA10" s="3"/>
      <c r="BB10" s="3"/>
      <c r="BC10" s="3"/>
      <c r="BD10" s="3"/>
      <c r="BE10" s="3"/>
      <c r="BF10" s="3"/>
      <c r="BG10" s="3"/>
      <c r="BH10" s="3"/>
      <c r="BI10" s="3"/>
      <c r="BJ10" s="3"/>
      <c r="BK10" s="3"/>
      <c r="BL10" s="3"/>
      <c r="BM10" s="3"/>
      <c r="BN10" s="3"/>
      <c r="BO10" s="3"/>
      <c r="BP10" s="3"/>
      <c r="BQ10" s="3"/>
      <c r="BR10" s="3"/>
      <c r="BS10" s="3"/>
      <c r="BT10" s="3"/>
      <c r="BU10" s="3"/>
      <c r="BV10" s="3"/>
      <c r="BW10" s="3"/>
    </row>
    <row r="11" spans="1:75" ht="10.35" customHeight="1">
      <c r="B11" s="50" t="s">
        <v>28</v>
      </c>
      <c r="C11" s="85" t="s">
        <v>27</v>
      </c>
      <c r="D11" s="86"/>
      <c r="E11" s="54">
        <v>21436.236679058169</v>
      </c>
      <c r="F11" s="45">
        <f>E11/E20</f>
        <v>0.66350660239015991</v>
      </c>
      <c r="G11" s="54">
        <v>19233.07847996696</v>
      </c>
      <c r="H11" s="45">
        <f>G11/G20</f>
        <v>0.65336543572341965</v>
      </c>
      <c r="I11" s="47"/>
      <c r="J11" s="54">
        <v>22455.570788236579</v>
      </c>
      <c r="K11" s="45">
        <v>0.66213583160543898</v>
      </c>
      <c r="L11" s="78"/>
      <c r="M11" s="44"/>
      <c r="N11" s="13"/>
      <c r="O11" s="13"/>
      <c r="P11" s="13"/>
      <c r="Q11" s="27"/>
      <c r="R11" s="27"/>
      <c r="S11" s="27"/>
      <c r="T11" s="27"/>
      <c r="U11" s="27"/>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27"/>
      <c r="AV11" s="27"/>
      <c r="AW11" s="27"/>
      <c r="AX11" s="27"/>
      <c r="AY11" s="3"/>
      <c r="AZ11" s="3"/>
      <c r="BA11" s="3"/>
      <c r="BB11" s="3"/>
      <c r="BC11" s="3"/>
      <c r="BD11" s="3"/>
      <c r="BE11" s="3"/>
      <c r="BF11" s="3"/>
      <c r="BG11" s="3"/>
      <c r="BH11" s="3"/>
      <c r="BI11" s="3"/>
      <c r="BJ11" s="3"/>
      <c r="BK11" s="3"/>
      <c r="BL11" s="3"/>
      <c r="BM11" s="3"/>
      <c r="BN11" s="3"/>
      <c r="BO11" s="3"/>
      <c r="BP11" s="3"/>
      <c r="BQ11" s="3"/>
      <c r="BR11" s="3"/>
      <c r="BS11" s="3"/>
      <c r="BT11" s="3"/>
      <c r="BU11" s="3"/>
      <c r="BV11" s="3"/>
      <c r="BW11" s="3"/>
    </row>
    <row r="12" spans="1:75" ht="10.35" customHeight="1">
      <c r="B12" s="52"/>
      <c r="C12" s="85" t="s">
        <v>26</v>
      </c>
      <c r="D12" s="86"/>
      <c r="E12" s="54">
        <v>1330.590527330304</v>
      </c>
      <c r="F12" s="45">
        <f>E12/E20</f>
        <v>4.1185195572315855E-2</v>
      </c>
      <c r="G12" s="54">
        <v>1439.7955390334555</v>
      </c>
      <c r="H12" s="45">
        <f>G12/G20</f>
        <v>4.8911183963246931E-2</v>
      </c>
      <c r="I12" s="47"/>
      <c r="J12" s="54">
        <v>1342.7545643380342</v>
      </c>
      <c r="K12" s="45">
        <v>3.9593111147533763E-2</v>
      </c>
      <c r="L12" s="78"/>
      <c r="M12" s="44"/>
      <c r="N12" s="13"/>
      <c r="O12" s="13"/>
      <c r="P12" s="13"/>
      <c r="Q12" s="27"/>
      <c r="R12" s="27"/>
      <c r="S12" s="27"/>
      <c r="T12" s="27"/>
      <c r="U12" s="27"/>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27"/>
      <c r="AV12" s="27"/>
      <c r="AW12" s="27"/>
      <c r="AX12" s="27"/>
      <c r="AY12" s="3"/>
      <c r="AZ12" s="3"/>
      <c r="BA12" s="3"/>
      <c r="BB12" s="3"/>
      <c r="BC12" s="3"/>
      <c r="BD12" s="3"/>
      <c r="BE12" s="3"/>
      <c r="BF12" s="3"/>
      <c r="BG12" s="3"/>
      <c r="BH12" s="3"/>
      <c r="BI12" s="3"/>
      <c r="BJ12" s="3"/>
      <c r="BK12" s="3"/>
      <c r="BL12" s="3"/>
      <c r="BM12" s="3"/>
      <c r="BN12" s="3"/>
      <c r="BO12" s="3"/>
      <c r="BP12" s="3"/>
      <c r="BQ12" s="3"/>
      <c r="BR12" s="3"/>
      <c r="BS12" s="3"/>
      <c r="BT12" s="3"/>
      <c r="BU12" s="3"/>
      <c r="BV12" s="3"/>
      <c r="BW12" s="3"/>
    </row>
    <row r="13" spans="1:75" ht="10.35" customHeight="1">
      <c r="B13" s="52"/>
      <c r="C13" s="85" t="s">
        <v>25</v>
      </c>
      <c r="D13" s="86"/>
      <c r="E13" s="53">
        <v>-444.25623020790374</v>
      </c>
      <c r="F13" s="45">
        <f>E13/E20</f>
        <v>-1.3750871774236164E-2</v>
      </c>
      <c r="G13" s="53">
        <v>-366.04405892881624</v>
      </c>
      <c r="H13" s="45">
        <f>G13/G20</f>
        <v>-1.2434854685645E-2</v>
      </c>
      <c r="I13" s="47"/>
      <c r="J13" s="53">
        <v>-380.5293538865202</v>
      </c>
      <c r="K13" s="45">
        <v>-1.122047275315409E-2</v>
      </c>
      <c r="L13" s="78"/>
      <c r="M13" s="44"/>
      <c r="N13" s="13"/>
      <c r="O13" s="13"/>
      <c r="P13" s="13"/>
      <c r="Q13" s="27"/>
      <c r="R13" s="27"/>
      <c r="S13" s="27"/>
      <c r="T13" s="27"/>
      <c r="U13" s="27"/>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27"/>
      <c r="AV13" s="27"/>
      <c r="AW13" s="27"/>
      <c r="AX13" s="27"/>
      <c r="AY13" s="3"/>
      <c r="AZ13" s="3"/>
      <c r="BA13" s="3"/>
      <c r="BB13" s="3"/>
      <c r="BC13" s="3"/>
      <c r="BD13" s="3"/>
      <c r="BE13" s="3"/>
      <c r="BF13" s="3"/>
      <c r="BG13" s="3"/>
      <c r="BH13" s="3"/>
      <c r="BI13" s="3"/>
      <c r="BJ13" s="3"/>
      <c r="BK13" s="3"/>
      <c r="BL13" s="3"/>
      <c r="BM13" s="3"/>
      <c r="BN13" s="3"/>
      <c r="BO13" s="3"/>
      <c r="BP13" s="3"/>
      <c r="BQ13" s="3"/>
      <c r="BR13" s="3"/>
      <c r="BS13" s="3"/>
      <c r="BT13" s="3"/>
      <c r="BU13" s="3"/>
      <c r="BV13" s="3"/>
      <c r="BW13" s="3"/>
    </row>
    <row r="14" spans="1:75" ht="10.35" customHeight="1">
      <c r="B14" s="52"/>
      <c r="C14" s="85" t="s">
        <v>24</v>
      </c>
      <c r="D14" s="86"/>
      <c r="E14" s="48">
        <v>1265.1397494148441</v>
      </c>
      <c r="F14" s="45">
        <f>E14/E20</f>
        <v>3.9159325829941478E-2</v>
      </c>
      <c r="G14" s="48">
        <v>955.9417596034682</v>
      </c>
      <c r="H14" s="45">
        <f>G14/G20</f>
        <v>3.2474224287083839E-2</v>
      </c>
      <c r="I14" s="47"/>
      <c r="J14" s="48">
        <v>960.05488138187388</v>
      </c>
      <c r="K14" s="45">
        <v>2.8308643020717807E-2</v>
      </c>
      <c r="L14" s="78"/>
      <c r="M14" s="44"/>
      <c r="N14" s="13"/>
      <c r="O14" s="13"/>
      <c r="P14" s="13"/>
      <c r="Q14" s="27"/>
      <c r="R14" s="27"/>
      <c r="S14" s="27"/>
      <c r="T14" s="27"/>
      <c r="U14" s="27"/>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27"/>
      <c r="AV14" s="27"/>
      <c r="AW14" s="27"/>
      <c r="AX14" s="27"/>
      <c r="AY14" s="3"/>
      <c r="AZ14" s="3"/>
      <c r="BA14" s="3"/>
      <c r="BB14" s="3"/>
      <c r="BC14" s="3"/>
      <c r="BD14" s="3"/>
      <c r="BE14" s="3"/>
      <c r="BF14" s="3"/>
      <c r="BG14" s="3"/>
      <c r="BH14" s="3"/>
      <c r="BI14" s="3"/>
      <c r="BJ14" s="3"/>
      <c r="BK14" s="3"/>
      <c r="BL14" s="3"/>
      <c r="BM14" s="3"/>
      <c r="BN14" s="3"/>
      <c r="BO14" s="3"/>
      <c r="BP14" s="3"/>
      <c r="BQ14" s="3"/>
      <c r="BR14" s="3"/>
      <c r="BS14" s="3"/>
      <c r="BT14" s="3"/>
      <c r="BU14" s="3"/>
      <c r="BV14" s="3"/>
      <c r="BW14" s="3"/>
    </row>
    <row r="15" spans="1:75" ht="10.35" customHeight="1">
      <c r="B15" s="51"/>
      <c r="C15" s="85" t="s">
        <v>23</v>
      </c>
      <c r="D15" s="86"/>
      <c r="E15" s="48">
        <v>6657.4456836018007</v>
      </c>
      <c r="F15" s="45">
        <f>E15/E20</f>
        <v>0.20606504920889615</v>
      </c>
      <c r="G15" s="48">
        <v>6172.8752581577673</v>
      </c>
      <c r="H15" s="45">
        <f>G15/G20</f>
        <v>0.2096982725315378</v>
      </c>
      <c r="I15" s="47"/>
      <c r="J15" s="48">
        <v>6876.8915491417947</v>
      </c>
      <c r="K15" s="45">
        <v>0.20277535350545395</v>
      </c>
      <c r="L15" s="78"/>
      <c r="M15" s="44"/>
      <c r="N15" s="13"/>
      <c r="O15" s="13"/>
      <c r="P15" s="13"/>
      <c r="Q15" s="27"/>
      <c r="R15" s="27"/>
      <c r="S15" s="27"/>
      <c r="T15" s="27"/>
      <c r="U15" s="27"/>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27"/>
      <c r="AV15" s="27"/>
      <c r="AW15" s="27"/>
      <c r="AX15" s="27"/>
      <c r="AY15" s="3"/>
      <c r="AZ15" s="3"/>
      <c r="BA15" s="3"/>
      <c r="BB15" s="3"/>
      <c r="BC15" s="3"/>
      <c r="BD15" s="3"/>
      <c r="BE15" s="3"/>
      <c r="BF15" s="3"/>
      <c r="BG15" s="3"/>
      <c r="BH15" s="3"/>
      <c r="BI15" s="3"/>
      <c r="BJ15" s="3"/>
      <c r="BK15" s="3"/>
      <c r="BL15" s="3"/>
      <c r="BM15" s="3"/>
      <c r="BN15" s="3"/>
      <c r="BO15" s="3"/>
      <c r="BP15" s="3"/>
      <c r="BQ15" s="3"/>
      <c r="BR15" s="3"/>
      <c r="BS15" s="3"/>
      <c r="BT15" s="3"/>
      <c r="BU15" s="3"/>
      <c r="BV15" s="3"/>
      <c r="BW15" s="3"/>
    </row>
    <row r="16" spans="1:75" ht="10.35" customHeight="1">
      <c r="B16" s="50" t="s">
        <v>22</v>
      </c>
      <c r="C16" s="85" t="s">
        <v>21</v>
      </c>
      <c r="D16" s="86"/>
      <c r="E16" s="48">
        <v>3.4590389646151571</v>
      </c>
      <c r="F16" s="45">
        <f>E16/E20</f>
        <v>1.0706614343314937E-4</v>
      </c>
      <c r="G16" s="48">
        <v>1.4573867547845258</v>
      </c>
      <c r="H16" s="45">
        <f>G16/G20</f>
        <v>4.9508773805979295E-5</v>
      </c>
      <c r="I16" s="47"/>
      <c r="J16" s="48">
        <v>2.4821252869793375</v>
      </c>
      <c r="K16" s="45">
        <v>7.3189147875230459E-5</v>
      </c>
      <c r="L16" s="78"/>
      <c r="M16" s="44"/>
      <c r="N16" s="13"/>
      <c r="O16" s="13"/>
      <c r="P16" s="13"/>
      <c r="Q16" s="27"/>
      <c r="R16" s="27"/>
      <c r="S16" s="27"/>
      <c r="T16" s="27"/>
      <c r="U16" s="27"/>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27"/>
      <c r="AV16" s="27"/>
      <c r="AW16" s="27"/>
      <c r="AX16" s="27"/>
      <c r="AY16" s="3"/>
      <c r="AZ16" s="3"/>
      <c r="BA16" s="3"/>
      <c r="BB16" s="3"/>
      <c r="BC16" s="3"/>
      <c r="BD16" s="3"/>
      <c r="BE16" s="3"/>
      <c r="BF16" s="3"/>
      <c r="BG16" s="3"/>
      <c r="BH16" s="3"/>
      <c r="BI16" s="3"/>
      <c r="BJ16" s="3"/>
      <c r="BK16" s="3"/>
      <c r="BL16" s="3"/>
      <c r="BM16" s="3"/>
      <c r="BN16" s="3"/>
      <c r="BO16" s="3"/>
      <c r="BP16" s="3"/>
      <c r="BQ16" s="3"/>
      <c r="BR16" s="3"/>
      <c r="BS16" s="3"/>
      <c r="BT16" s="3"/>
      <c r="BU16" s="3"/>
      <c r="BV16" s="3"/>
      <c r="BW16" s="3"/>
    </row>
    <row r="17" spans="2:75" ht="10.35" customHeight="1">
      <c r="B17" s="49" t="s">
        <v>20</v>
      </c>
      <c r="C17" s="85" t="s">
        <v>19</v>
      </c>
      <c r="D17" s="86"/>
      <c r="E17" s="48">
        <v>44.643122676580035</v>
      </c>
      <c r="F17" s="45">
        <f>E17/E20</f>
        <v>1.3818193506028298E-3</v>
      </c>
      <c r="G17" s="48">
        <v>45.928954977282189</v>
      </c>
      <c r="H17" s="45">
        <f>G17/G20</f>
        <v>1.5602490112183462E-3</v>
      </c>
      <c r="I17" s="47"/>
      <c r="J17" s="48">
        <v>53.952880725921069</v>
      </c>
      <c r="K17" s="45">
        <v>1.5908807611196864E-3</v>
      </c>
      <c r="L17" s="78"/>
      <c r="M17" s="44"/>
      <c r="N17" s="13"/>
      <c r="O17" s="13"/>
      <c r="P17" s="13"/>
      <c r="Q17" s="27"/>
      <c r="R17" s="27"/>
      <c r="S17" s="27"/>
      <c r="T17" s="27"/>
      <c r="U17" s="27"/>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27"/>
      <c r="AV17" s="27"/>
      <c r="AW17" s="27"/>
      <c r="AX17" s="27"/>
      <c r="AY17" s="3"/>
      <c r="AZ17" s="3"/>
      <c r="BA17" s="3"/>
      <c r="BB17" s="3"/>
      <c r="BC17" s="3"/>
      <c r="BD17" s="3"/>
      <c r="BE17" s="3"/>
      <c r="BF17" s="3"/>
      <c r="BG17" s="3"/>
      <c r="BH17" s="3"/>
      <c r="BI17" s="3"/>
      <c r="BJ17" s="3"/>
      <c r="BK17" s="3"/>
      <c r="BL17" s="3"/>
      <c r="BM17" s="3"/>
      <c r="BN17" s="3"/>
      <c r="BO17" s="3"/>
      <c r="BP17" s="3"/>
      <c r="BQ17" s="3"/>
      <c r="BR17" s="3"/>
      <c r="BS17" s="3"/>
      <c r="BT17" s="3"/>
      <c r="BU17" s="3"/>
      <c r="BV17" s="3"/>
      <c r="BW17" s="3"/>
    </row>
    <row r="18" spans="2:75" ht="10.35" customHeight="1">
      <c r="B18" s="50" t="s">
        <v>18</v>
      </c>
      <c r="C18" s="85" t="s">
        <v>17</v>
      </c>
      <c r="D18" s="86"/>
      <c r="E18" s="48">
        <v>235.89026573041451</v>
      </c>
      <c r="F18" s="45">
        <f>E18/E20</f>
        <v>7.301409808775073E-3</v>
      </c>
      <c r="G18" s="48">
        <v>215.6511083574278</v>
      </c>
      <c r="H18" s="45">
        <f>G18/G20</f>
        <v>7.3258672823983224E-3</v>
      </c>
      <c r="I18" s="47"/>
      <c r="J18" s="48">
        <v>198.14463758609381</v>
      </c>
      <c r="K18" s="45">
        <v>5.8425887109917231E-3</v>
      </c>
      <c r="L18" s="78"/>
      <c r="M18" s="19"/>
      <c r="N18" s="13"/>
      <c r="O18" s="13"/>
      <c r="P18" s="13"/>
      <c r="Q18" s="27"/>
      <c r="R18" s="27"/>
      <c r="S18" s="27"/>
      <c r="T18" s="27"/>
      <c r="U18" s="27"/>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27"/>
      <c r="AV18" s="27"/>
      <c r="AW18" s="27"/>
      <c r="AX18" s="27"/>
      <c r="AY18" s="3"/>
      <c r="AZ18" s="3"/>
      <c r="BA18" s="3"/>
      <c r="BB18" s="3"/>
      <c r="BC18" s="3"/>
      <c r="BD18" s="3"/>
      <c r="BE18" s="3"/>
      <c r="BF18" s="3"/>
      <c r="BG18" s="3"/>
      <c r="BH18" s="3"/>
      <c r="BI18" s="3"/>
      <c r="BJ18" s="3"/>
      <c r="BK18" s="3"/>
      <c r="BL18" s="3"/>
      <c r="BM18" s="3"/>
      <c r="BN18" s="3"/>
      <c r="BO18" s="3"/>
      <c r="BP18" s="3"/>
      <c r="BQ18" s="3"/>
      <c r="BR18" s="3"/>
      <c r="BS18" s="3"/>
      <c r="BT18" s="3"/>
      <c r="BU18" s="3"/>
      <c r="BV18" s="3"/>
      <c r="BW18" s="3"/>
    </row>
    <row r="19" spans="2:75" ht="10.35" customHeight="1">
      <c r="B19" s="49" t="s">
        <v>16</v>
      </c>
      <c r="C19" s="85" t="s">
        <v>15</v>
      </c>
      <c r="D19" s="86"/>
      <c r="E19" s="48">
        <v>522.92441140024528</v>
      </c>
      <c r="F19" s="45">
        <f>E19/E20</f>
        <v>1.6185854108151938E-2</v>
      </c>
      <c r="G19" s="48">
        <v>476.43590802698589</v>
      </c>
      <c r="H19" s="45">
        <f>G19/G20</f>
        <v>1.6184967734966031E-2</v>
      </c>
      <c r="I19" s="47"/>
      <c r="J19" s="48">
        <v>817.56554061440909</v>
      </c>
      <c r="K19" s="45">
        <v>2.4107133335940605E-2</v>
      </c>
      <c r="L19" s="78"/>
      <c r="M19" s="19"/>
      <c r="N19" s="13"/>
      <c r="O19" s="13"/>
      <c r="P19" s="13"/>
      <c r="Q19" s="27"/>
      <c r="R19" s="27"/>
      <c r="S19" s="27"/>
      <c r="T19" s="27"/>
      <c r="U19" s="27"/>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27"/>
      <c r="AV19" s="27"/>
      <c r="AW19" s="27"/>
      <c r="AX19" s="27"/>
      <c r="AY19" s="3"/>
      <c r="AZ19" s="3"/>
      <c r="BA19" s="3"/>
      <c r="BB19" s="3"/>
      <c r="BC19" s="3"/>
      <c r="BD19" s="3"/>
      <c r="BE19" s="3"/>
      <c r="BF19" s="3"/>
      <c r="BG19" s="3"/>
      <c r="BH19" s="3"/>
      <c r="BI19" s="3"/>
      <c r="BJ19" s="3"/>
      <c r="BK19" s="3"/>
      <c r="BL19" s="3"/>
      <c r="BM19" s="3"/>
      <c r="BN19" s="3"/>
      <c r="BO19" s="3"/>
      <c r="BP19" s="3"/>
      <c r="BQ19" s="3"/>
      <c r="BR19" s="3"/>
      <c r="BS19" s="3"/>
      <c r="BT19" s="3"/>
      <c r="BU19" s="3"/>
      <c r="BV19" s="3"/>
      <c r="BW19" s="3"/>
    </row>
    <row r="20" spans="2:75" ht="10.35" customHeight="1">
      <c r="B20" s="87" t="s">
        <v>14</v>
      </c>
      <c r="C20" s="88"/>
      <c r="D20" s="89"/>
      <c r="E20" s="46">
        <f>SUM(E7:E10,E16,E18)</f>
        <v>32307.495662949077</v>
      </c>
      <c r="F20" s="45">
        <f>E20/E20</f>
        <v>1</v>
      </c>
      <c r="G20" s="46">
        <f>SUM(G7:G10,G16,G18)</f>
        <v>29436.939005920474</v>
      </c>
      <c r="H20" s="45">
        <f>G20/G20</f>
        <v>1</v>
      </c>
      <c r="I20" s="47"/>
      <c r="J20" s="46">
        <v>33913.843227287631</v>
      </c>
      <c r="K20" s="45">
        <v>1</v>
      </c>
      <c r="L20" s="78"/>
      <c r="M20" s="19"/>
      <c r="N20" s="13"/>
      <c r="O20" s="13"/>
      <c r="P20" s="1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row>
    <row r="21" spans="2:75" ht="10.35" customHeight="1">
      <c r="B21" s="87" t="s">
        <v>13</v>
      </c>
      <c r="C21" s="88"/>
      <c r="D21" s="89"/>
      <c r="E21" s="46">
        <f>SUM(E11:E15,E17,E19)</f>
        <v>30812.723943274043</v>
      </c>
      <c r="F21" s="45">
        <f>E21/E20</f>
        <v>0.95373297468583207</v>
      </c>
      <c r="G21" s="46">
        <f>SUM(G11:G15,G17,G19)</f>
        <v>27958.011840837109</v>
      </c>
      <c r="H21" s="45">
        <f>G21/G20</f>
        <v>0.94975947856582787</v>
      </c>
      <c r="I21" s="47"/>
      <c r="J21" s="46">
        <v>32126.260850552091</v>
      </c>
      <c r="K21" s="45">
        <v>0.94729048062305066</v>
      </c>
      <c r="L21" s="78"/>
      <c r="M21" s="19"/>
      <c r="N21" s="13"/>
      <c r="O21" s="13"/>
      <c r="P21" s="1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row>
    <row r="22" spans="2:75" ht="10.35" customHeight="1">
      <c r="B22" s="87" t="s">
        <v>12</v>
      </c>
      <c r="C22" s="88"/>
      <c r="D22" s="89"/>
      <c r="E22" s="46">
        <f>E20-E21</f>
        <v>1494.7717196750345</v>
      </c>
      <c r="F22" s="45">
        <f>E22/E20</f>
        <v>4.6267025314167896E-2</v>
      </c>
      <c r="G22" s="46">
        <f>G20-G21</f>
        <v>1478.9271650833653</v>
      </c>
      <c r="H22" s="45">
        <f>G22/G20</f>
        <v>5.0240521434172132E-2</v>
      </c>
      <c r="I22" s="47"/>
      <c r="J22" s="46">
        <v>1787.5823767355396</v>
      </c>
      <c r="K22" s="45">
        <v>5.2709519376949343E-2</v>
      </c>
      <c r="L22" s="14"/>
      <c r="M22" s="18"/>
      <c r="N22" s="13"/>
      <c r="O22" s="13"/>
      <c r="P22" s="1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row>
    <row r="23" spans="2:75" ht="10.35" customHeight="1">
      <c r="B23" s="82" t="s">
        <v>11</v>
      </c>
      <c r="C23" s="83"/>
      <c r="D23" s="84"/>
      <c r="E23" s="42">
        <v>90.724769379044702</v>
      </c>
      <c r="F23" s="41">
        <f>E23/E20</f>
        <v>2.8081647158770587E-3</v>
      </c>
      <c r="G23" s="42">
        <v>119.34806553765652</v>
      </c>
      <c r="H23" s="41">
        <f>G23/G20</f>
        <v>4.0543639919100542E-3</v>
      </c>
      <c r="I23" s="77"/>
      <c r="J23" s="42">
        <v>109.20225210451514</v>
      </c>
      <c r="K23" s="41">
        <v>3.2199904732899522E-3</v>
      </c>
      <c r="L23" s="14"/>
      <c r="N23" s="13"/>
      <c r="O23" s="13"/>
      <c r="P23" s="1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row>
    <row r="24" spans="2:75" ht="10.35" customHeight="1">
      <c r="B24" s="82" t="s">
        <v>10</v>
      </c>
      <c r="C24" s="83"/>
      <c r="D24" s="84"/>
      <c r="E24" s="42">
        <f>E22+E23</f>
        <v>1585.4964890540793</v>
      </c>
      <c r="F24" s="41">
        <f>E24/(E20+E23)</f>
        <v>4.8937764725867888E-2</v>
      </c>
      <c r="G24" s="42">
        <f>G22+G23</f>
        <v>1598.2752306210218</v>
      </c>
      <c r="H24" s="41">
        <f>G24/(G20+G23)</f>
        <v>5.4075643085915275E-2</v>
      </c>
      <c r="I24" s="77"/>
      <c r="J24" s="42">
        <v>1896.7846288400547</v>
      </c>
      <c r="K24" s="41">
        <v>5.5749995396177643E-2</v>
      </c>
      <c r="L24" s="14"/>
      <c r="M24" s="19"/>
      <c r="N24" s="13"/>
      <c r="O24" s="13"/>
      <c r="P24" s="1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row>
    <row r="25" spans="2:75" ht="10.35" customHeight="1">
      <c r="B25" s="87" t="s">
        <v>9</v>
      </c>
      <c r="C25" s="88"/>
      <c r="D25" s="89"/>
      <c r="E25" s="40">
        <v>7263</v>
      </c>
      <c r="F25" s="31"/>
      <c r="G25" s="40">
        <v>7263</v>
      </c>
      <c r="H25" s="31"/>
      <c r="I25" s="30"/>
      <c r="J25" s="40">
        <v>9147</v>
      </c>
      <c r="K25" s="31"/>
      <c r="L25" s="14"/>
      <c r="M25" s="19"/>
      <c r="N25" s="13"/>
      <c r="O25" s="13"/>
      <c r="P25" s="1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row>
    <row r="26" spans="2:75" ht="10.35" customHeight="1">
      <c r="C26" s="23"/>
      <c r="D26" s="21"/>
      <c r="E26" s="21"/>
      <c r="F26" s="21"/>
      <c r="G26" s="21"/>
      <c r="H26" s="21"/>
      <c r="I26" s="21"/>
      <c r="J26" s="21"/>
      <c r="K26" s="25"/>
      <c r="L26" s="6"/>
      <c r="M26" s="19"/>
      <c r="N26" s="13"/>
      <c r="O26" s="13"/>
      <c r="P26" s="13"/>
    </row>
    <row r="27" spans="2:75" ht="10.35" customHeight="1">
      <c r="B27" s="34" t="s">
        <v>3</v>
      </c>
      <c r="C27" s="33"/>
      <c r="D27" s="32"/>
      <c r="E27" s="29">
        <v>6.3246588050314285</v>
      </c>
      <c r="F27" s="31"/>
      <c r="G27" s="29" t="s">
        <v>1</v>
      </c>
      <c r="H27" s="31"/>
      <c r="I27" s="30"/>
      <c r="J27" s="29">
        <v>6.2919291116378897</v>
      </c>
      <c r="K27" s="28"/>
      <c r="M27" s="19"/>
      <c r="N27" s="13"/>
      <c r="O27" s="13"/>
      <c r="P27" s="13"/>
    </row>
    <row r="28" spans="2:75" ht="10.35" customHeight="1">
      <c r="B28" s="34" t="s">
        <v>2</v>
      </c>
      <c r="C28" s="33"/>
      <c r="D28" s="32"/>
      <c r="E28" s="29">
        <f>E11/E27</f>
        <v>3389.3111612606031</v>
      </c>
      <c r="F28" s="31"/>
      <c r="G28" s="29" t="s">
        <v>1</v>
      </c>
      <c r="H28" s="31"/>
      <c r="I28" s="30"/>
      <c r="J28" s="29">
        <v>3568.9484718925951</v>
      </c>
      <c r="K28" s="28"/>
      <c r="M28" s="19"/>
      <c r="N28" s="13"/>
      <c r="O28" s="13"/>
      <c r="P28" s="13"/>
    </row>
    <row r="29" spans="2:75" ht="10.35" customHeight="1">
      <c r="B29" s="24" t="s">
        <v>0</v>
      </c>
      <c r="C29" s="23"/>
      <c r="D29" s="21"/>
      <c r="E29" s="21"/>
      <c r="F29" s="21"/>
      <c r="G29" s="21"/>
      <c r="H29" s="21"/>
      <c r="I29" s="21"/>
      <c r="J29" s="21"/>
      <c r="K29" s="25"/>
      <c r="L29" s="14"/>
      <c r="M29" s="19"/>
      <c r="N29" s="13"/>
      <c r="O29" s="13"/>
      <c r="P29" s="1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row>
    <row r="30" spans="2:75" ht="10.35" customHeight="1">
      <c r="B30" s="24"/>
      <c r="C30" s="23"/>
      <c r="D30" s="21"/>
      <c r="E30" s="21"/>
      <c r="F30" s="21"/>
      <c r="G30" s="21"/>
      <c r="H30" s="21"/>
      <c r="I30" s="21"/>
      <c r="J30" s="21"/>
      <c r="K30" s="25"/>
      <c r="L30" s="14"/>
      <c r="M30" s="19"/>
      <c r="N30" s="13"/>
      <c r="O30" s="13"/>
      <c r="P30" s="1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row>
    <row r="31" spans="2:75" ht="10.35" customHeight="1">
      <c r="B31" s="24"/>
      <c r="C31" s="23"/>
      <c r="D31" s="21"/>
      <c r="E31" s="21"/>
      <c r="F31" s="21"/>
      <c r="G31" s="21"/>
      <c r="H31" s="21"/>
      <c r="I31" s="21"/>
      <c r="J31" s="21"/>
      <c r="K31" s="25"/>
      <c r="L31" s="14"/>
      <c r="M31" s="19"/>
      <c r="N31" s="13"/>
      <c r="O31" s="13"/>
      <c r="P31" s="1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row>
    <row r="32" spans="2:75" ht="10.35" customHeight="1">
      <c r="B32" s="24"/>
      <c r="C32" s="23"/>
      <c r="D32" s="21"/>
      <c r="E32" s="21"/>
      <c r="F32" s="21"/>
      <c r="G32" s="21"/>
      <c r="H32" s="21"/>
      <c r="I32" s="21"/>
      <c r="J32" s="21"/>
      <c r="K32" s="25"/>
      <c r="L32" s="76"/>
      <c r="M32" s="18"/>
      <c r="N32" s="13"/>
      <c r="O32" s="13"/>
      <c r="P32" s="13"/>
      <c r="Q32" s="3"/>
      <c r="R32" s="75"/>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75"/>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row>
    <row r="33" spans="2:75" ht="10.35" customHeight="1">
      <c r="B33" s="24"/>
      <c r="C33" s="23"/>
      <c r="D33" s="21"/>
      <c r="E33" s="21"/>
      <c r="F33" s="21"/>
      <c r="G33" s="21"/>
      <c r="H33" s="21"/>
      <c r="I33" s="21"/>
      <c r="J33" s="21"/>
      <c r="K33" s="25"/>
      <c r="L33" s="16"/>
      <c r="N33" s="13"/>
      <c r="O33" s="13"/>
      <c r="P33" s="13"/>
      <c r="Q33" s="3"/>
      <c r="R33" s="75"/>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75"/>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row>
    <row r="34" spans="2:75" ht="10.35" customHeight="1">
      <c r="B34" s="24"/>
      <c r="C34" s="23"/>
      <c r="D34" s="21"/>
      <c r="E34" s="21"/>
      <c r="F34" s="21"/>
      <c r="G34" s="21"/>
      <c r="H34" s="21"/>
      <c r="I34" s="21"/>
      <c r="J34" s="21"/>
      <c r="K34" s="25"/>
      <c r="L34" s="14"/>
      <c r="M34" s="9"/>
      <c r="N34" s="13"/>
      <c r="O34" s="13"/>
      <c r="P34" s="13"/>
      <c r="Q34" s="74"/>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row>
    <row r="35" spans="2:75" ht="10.35" customHeight="1">
      <c r="B35" s="24"/>
      <c r="C35" s="23"/>
      <c r="D35" s="21"/>
      <c r="E35" s="21"/>
      <c r="F35" s="21"/>
      <c r="G35" s="21"/>
      <c r="H35" s="21"/>
      <c r="I35" s="21"/>
      <c r="J35" s="21"/>
      <c r="K35" s="25"/>
      <c r="M35" s="9"/>
      <c r="N35" s="13"/>
      <c r="O35" s="13"/>
      <c r="P35" s="13"/>
      <c r="Q35" s="27"/>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row>
    <row r="36" spans="2:75" ht="10.35" customHeight="1">
      <c r="B36" s="24"/>
      <c r="C36" s="23"/>
      <c r="D36" s="21"/>
      <c r="E36" s="21"/>
      <c r="F36" s="21"/>
      <c r="G36" s="21"/>
      <c r="H36" s="21"/>
      <c r="I36" s="21"/>
      <c r="J36" s="21"/>
      <c r="K36" s="25"/>
      <c r="L36" s="12"/>
      <c r="M36" s="9"/>
      <c r="N36" s="13"/>
      <c r="O36" s="13"/>
      <c r="P36" s="13"/>
      <c r="Q36" s="27"/>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row>
    <row r="37" spans="2:75" ht="10.35" customHeight="1">
      <c r="B37" s="24"/>
      <c r="C37" s="23"/>
      <c r="D37" s="21"/>
      <c r="E37" s="21"/>
      <c r="F37" s="21"/>
      <c r="G37" s="21"/>
      <c r="H37" s="21"/>
      <c r="I37" s="21"/>
      <c r="J37" s="21"/>
      <c r="K37" s="25"/>
      <c r="L37" s="12"/>
      <c r="M37" s="9"/>
      <c r="N37" s="13"/>
      <c r="O37" s="13"/>
      <c r="P37" s="13"/>
      <c r="Q37" s="27"/>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row>
    <row r="38" spans="2:75" ht="10.35" customHeight="1">
      <c r="B38" s="24"/>
      <c r="C38" s="23"/>
      <c r="D38" s="21"/>
      <c r="E38" s="21"/>
      <c r="F38" s="21"/>
      <c r="G38" s="21"/>
      <c r="H38" s="21"/>
      <c r="I38" s="21"/>
      <c r="J38" s="21"/>
      <c r="K38" s="25"/>
      <c r="L38" s="11"/>
      <c r="M38" s="9"/>
      <c r="N38" s="13"/>
      <c r="O38" s="13"/>
      <c r="P38" s="13"/>
      <c r="Q38" s="27"/>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row>
    <row r="39" spans="2:75" ht="10.35" customHeight="1">
      <c r="B39" s="24"/>
      <c r="C39" s="23"/>
      <c r="D39" s="21"/>
      <c r="E39" s="21"/>
      <c r="F39" s="21"/>
      <c r="G39" s="21"/>
      <c r="H39" s="21"/>
      <c r="I39" s="21"/>
      <c r="J39" s="21"/>
      <c r="K39" s="25"/>
      <c r="L39" s="7"/>
      <c r="M39" s="9"/>
      <c r="N39" s="13"/>
      <c r="O39" s="13"/>
      <c r="P39" s="13"/>
      <c r="Q39" s="27"/>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row>
    <row r="40" spans="2:75" ht="10.35" customHeight="1">
      <c r="B40" s="24"/>
      <c r="C40" s="23"/>
      <c r="D40" s="21"/>
      <c r="E40" s="21"/>
      <c r="F40" s="21"/>
      <c r="G40" s="21"/>
      <c r="H40" s="21"/>
      <c r="I40" s="21"/>
      <c r="J40" s="21"/>
      <c r="K40" s="25"/>
      <c r="L40" s="7"/>
      <c r="M40" s="9"/>
      <c r="N40" s="13"/>
      <c r="O40" s="13"/>
      <c r="P40" s="13"/>
      <c r="Q40" s="27"/>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row>
    <row r="41" spans="2:75" ht="10.35" customHeight="1">
      <c r="B41" s="24"/>
      <c r="C41" s="23"/>
      <c r="D41" s="21"/>
      <c r="E41" s="21"/>
      <c r="F41" s="21"/>
      <c r="G41" s="21"/>
      <c r="H41" s="21"/>
      <c r="I41" s="21"/>
      <c r="J41" s="21"/>
      <c r="K41" s="25"/>
      <c r="L41" s="7"/>
      <c r="M41" s="9"/>
      <c r="N41" s="13"/>
      <c r="O41" s="13"/>
      <c r="P41" s="13"/>
      <c r="Q41" s="27"/>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row>
    <row r="42" spans="2:75" ht="10.35" customHeight="1">
      <c r="B42" s="24"/>
      <c r="C42" s="23"/>
      <c r="D42" s="21"/>
      <c r="E42" s="21"/>
      <c r="F42" s="21"/>
      <c r="G42" s="21"/>
      <c r="H42" s="21"/>
      <c r="I42" s="21"/>
      <c r="J42" s="21"/>
      <c r="K42" s="25"/>
      <c r="L42" s="7"/>
      <c r="M42" s="1"/>
      <c r="N42" s="73"/>
      <c r="O42" s="73"/>
      <c r="P42" s="13"/>
      <c r="Q42" s="27"/>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row>
    <row r="43" spans="2:75" ht="10.35" customHeight="1">
      <c r="B43" s="24"/>
      <c r="C43" s="23"/>
      <c r="D43" s="21"/>
      <c r="E43" s="21"/>
      <c r="F43" s="21"/>
      <c r="G43" s="21"/>
      <c r="H43" s="21"/>
      <c r="I43" s="21"/>
      <c r="J43" s="21"/>
      <c r="K43" s="25"/>
      <c r="L43" s="7"/>
      <c r="M43" s="1"/>
      <c r="N43" s="73"/>
      <c r="O43" s="73"/>
      <c r="P43" s="13"/>
      <c r="Q43" s="27"/>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row>
    <row r="44" spans="2:75" ht="10.35" customHeight="1">
      <c r="B44" s="24"/>
      <c r="C44" s="23"/>
      <c r="D44" s="21"/>
      <c r="E44" s="21"/>
      <c r="F44" s="21"/>
      <c r="G44" s="21"/>
      <c r="H44" s="21"/>
      <c r="I44" s="21"/>
      <c r="J44" s="21"/>
      <c r="K44" s="25"/>
      <c r="L44" s="7"/>
      <c r="M44" s="1"/>
      <c r="N44" s="73"/>
      <c r="O44" s="73"/>
      <c r="P44" s="13"/>
      <c r="Q44" s="27"/>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row>
    <row r="45" spans="2:75" ht="16.5" customHeight="1">
      <c r="B45" s="66" t="str">
        <f>"第2表　居宅介護　１施設・事業所当たりの収支額，収支等の科目"</f>
        <v>第2表　居宅介護　１施設・事業所当たりの収支額，収支等の科目</v>
      </c>
      <c r="J45" s="4"/>
      <c r="K45" s="71"/>
      <c r="L45" s="7"/>
      <c r="M45" s="10"/>
      <c r="N45" s="27"/>
      <c r="O45" s="72"/>
      <c r="P45" s="70"/>
      <c r="AU45" s="3"/>
      <c r="AV45" s="3"/>
    </row>
    <row r="46" spans="2:75" ht="10.35" customHeight="1">
      <c r="C46" s="65"/>
      <c r="D46" s="12"/>
      <c r="E46" s="12"/>
      <c r="F46" s="12"/>
      <c r="G46" s="12"/>
      <c r="H46" s="12"/>
      <c r="I46" s="12"/>
      <c r="J46" s="12"/>
      <c r="K46" s="64" t="s">
        <v>39</v>
      </c>
      <c r="L46" s="25"/>
      <c r="N46" s="27"/>
      <c r="Q46" s="10"/>
      <c r="AU46" s="3"/>
      <c r="AV46" s="3"/>
    </row>
    <row r="47" spans="2:75" ht="10.35" customHeight="1">
      <c r="B47" s="63"/>
      <c r="C47" s="62"/>
      <c r="D47" s="61"/>
      <c r="E47" s="93" t="s">
        <v>38</v>
      </c>
      <c r="F47" s="94"/>
      <c r="G47" s="94"/>
      <c r="H47" s="95"/>
      <c r="I47" s="57"/>
      <c r="J47" s="93" t="s">
        <v>37</v>
      </c>
      <c r="K47" s="95"/>
      <c r="L47" s="25"/>
      <c r="M47" s="10"/>
      <c r="N47" s="27"/>
      <c r="O47" s="13"/>
      <c r="P47" s="13"/>
      <c r="Q47" s="10"/>
    </row>
    <row r="48" spans="2:75" ht="10.35" customHeight="1">
      <c r="B48" s="60"/>
      <c r="C48" s="59"/>
      <c r="D48" s="58"/>
      <c r="E48" s="93" t="s">
        <v>36</v>
      </c>
      <c r="F48" s="95"/>
      <c r="G48" s="93" t="s">
        <v>35</v>
      </c>
      <c r="H48" s="95"/>
      <c r="I48" s="57"/>
      <c r="J48" s="93" t="s">
        <v>34</v>
      </c>
      <c r="K48" s="95"/>
      <c r="L48" s="25"/>
      <c r="M48" s="10"/>
      <c r="P48" s="69"/>
      <c r="Q48" s="10"/>
    </row>
    <row r="49" spans="2:17" ht="10.35" customHeight="1">
      <c r="B49" s="50" t="s">
        <v>33</v>
      </c>
      <c r="C49" s="85" t="s">
        <v>32</v>
      </c>
      <c r="D49" s="86"/>
      <c r="E49" s="54">
        <v>10240.452830188689</v>
      </c>
      <c r="F49" s="45">
        <f>E49/E62</f>
        <v>0.96110775074899812</v>
      </c>
      <c r="G49" s="54">
        <v>9484.382749326136</v>
      </c>
      <c r="H49" s="45">
        <f>G49/G62</f>
        <v>0.96424513767743014</v>
      </c>
      <c r="I49" s="47"/>
      <c r="J49" s="54">
        <v>12995.044247787611</v>
      </c>
      <c r="K49" s="45">
        <v>0.96096465553882804</v>
      </c>
      <c r="L49" s="25"/>
      <c r="N49" s="13"/>
      <c r="O49" s="13"/>
      <c r="P49" s="13"/>
      <c r="Q49" s="10"/>
    </row>
    <row r="50" spans="2:17" ht="10.35" customHeight="1">
      <c r="B50" s="52"/>
      <c r="C50" s="85" t="s">
        <v>31</v>
      </c>
      <c r="D50" s="86"/>
      <c r="E50" s="54">
        <v>159.5067385444745</v>
      </c>
      <c r="F50" s="45">
        <f>E50/E62</f>
        <v>1.4970349969276082E-2</v>
      </c>
      <c r="G50" s="54">
        <v>154.01347708894889</v>
      </c>
      <c r="H50" s="45">
        <f>G50/G62</f>
        <v>1.5658029662538094E-2</v>
      </c>
      <c r="I50" s="47"/>
      <c r="J50" s="54">
        <v>243.98451327433628</v>
      </c>
      <c r="K50" s="45">
        <v>1.8042300532789473E-2</v>
      </c>
      <c r="L50" s="25"/>
      <c r="M50" s="56"/>
      <c r="N50" s="13"/>
      <c r="O50" s="13"/>
      <c r="P50" s="13"/>
      <c r="Q50" s="26"/>
    </row>
    <row r="51" spans="2:17" ht="10.35" customHeight="1">
      <c r="B51" s="52"/>
      <c r="C51" s="85" t="s">
        <v>30</v>
      </c>
      <c r="D51" s="86"/>
      <c r="E51" s="54">
        <v>27.072776280323463</v>
      </c>
      <c r="F51" s="45">
        <f>E51/E62</f>
        <v>2.540889113868715E-3</v>
      </c>
      <c r="G51" s="54">
        <v>13.221024258760105</v>
      </c>
      <c r="H51" s="45">
        <f>G51/G62</f>
        <v>1.3441368503955143E-3</v>
      </c>
      <c r="I51" s="47"/>
      <c r="J51" s="54">
        <v>13.533185840707965</v>
      </c>
      <c r="K51" s="45">
        <v>1.0007594450455945E-3</v>
      </c>
      <c r="L51" s="25"/>
      <c r="M51" s="55"/>
      <c r="N51" s="13"/>
      <c r="O51" s="13"/>
      <c r="P51" s="13"/>
    </row>
    <row r="52" spans="2:17" ht="10.35" customHeight="1">
      <c r="B52" s="51"/>
      <c r="C52" s="85" t="s">
        <v>29</v>
      </c>
      <c r="D52" s="86"/>
      <c r="E52" s="54">
        <v>194.26415094339626</v>
      </c>
      <c r="F52" s="45">
        <f>E52/E62</f>
        <v>1.8232473139660092E-2</v>
      </c>
      <c r="G52" s="54">
        <v>169.98382749326151</v>
      </c>
      <c r="H52" s="45">
        <f>G52/G62</f>
        <v>1.7281681209651938E-2</v>
      </c>
      <c r="I52" s="47"/>
      <c r="J52" s="54">
        <v>243.86061946902655</v>
      </c>
      <c r="K52" s="45">
        <v>1.8033138765759467E-2</v>
      </c>
      <c r="L52" s="7"/>
      <c r="M52" s="44"/>
      <c r="N52" s="13"/>
      <c r="O52" s="13"/>
      <c r="P52" s="13"/>
    </row>
    <row r="53" spans="2:17" ht="10.35" customHeight="1">
      <c r="B53" s="50" t="s">
        <v>28</v>
      </c>
      <c r="C53" s="85" t="s">
        <v>27</v>
      </c>
      <c r="D53" s="86"/>
      <c r="E53" s="54">
        <v>7556.2237196765527</v>
      </c>
      <c r="F53" s="45">
        <f>E53/E62</f>
        <v>0.70918203558003645</v>
      </c>
      <c r="G53" s="54">
        <v>7075.0323450134792</v>
      </c>
      <c r="H53" s="45">
        <f>G53/G62</f>
        <v>0.71929462548045109</v>
      </c>
      <c r="I53" s="47"/>
      <c r="J53" s="54">
        <v>10360.013274336283</v>
      </c>
      <c r="K53" s="45">
        <v>0.76610794066708787</v>
      </c>
      <c r="L53" s="7"/>
      <c r="M53" s="44"/>
      <c r="N53" s="13"/>
      <c r="O53" s="13"/>
      <c r="P53" s="13"/>
    </row>
    <row r="54" spans="2:17" ht="10.35" customHeight="1">
      <c r="B54" s="52"/>
      <c r="C54" s="85" t="s">
        <v>26</v>
      </c>
      <c r="D54" s="86"/>
      <c r="E54" s="54">
        <v>129.34501347708888</v>
      </c>
      <c r="F54" s="45">
        <f>E54/E62</f>
        <v>1.2139550568221615E-2</v>
      </c>
      <c r="G54" s="54">
        <v>105.99191374663076</v>
      </c>
      <c r="H54" s="45">
        <f>G54/G62</f>
        <v>1.0775839626524533E-2</v>
      </c>
      <c r="I54" s="47"/>
      <c r="J54" s="54">
        <v>108.23451327433628</v>
      </c>
      <c r="K54" s="45">
        <v>8.0037851186072536E-3</v>
      </c>
      <c r="L54" s="7"/>
      <c r="M54" s="44"/>
      <c r="N54" s="13"/>
      <c r="O54" s="13"/>
      <c r="P54" s="13"/>
    </row>
    <row r="55" spans="2:17" ht="10.35" customHeight="1">
      <c r="B55" s="52"/>
      <c r="C55" s="85" t="s">
        <v>25</v>
      </c>
      <c r="D55" s="86"/>
      <c r="E55" s="53">
        <v>-5.6172506738544463</v>
      </c>
      <c r="F55" s="45">
        <f>E55/E62</f>
        <v>-5.2720160427144542E-4</v>
      </c>
      <c r="G55" s="53">
        <v>-4.2776280323450164</v>
      </c>
      <c r="H55" s="45">
        <f>G55/G62</f>
        <v>-4.3489198401176006E-4</v>
      </c>
      <c r="I55" s="47"/>
      <c r="J55" s="53">
        <v>-3.4424778761061945</v>
      </c>
      <c r="K55" s="45">
        <v>-2.5456624104805377E-4</v>
      </c>
      <c r="L55" s="20"/>
      <c r="M55" s="44"/>
      <c r="N55" s="13"/>
      <c r="O55" s="13"/>
      <c r="P55" s="13"/>
    </row>
    <row r="56" spans="2:17" ht="10.35" customHeight="1">
      <c r="B56" s="52"/>
      <c r="C56" s="85" t="s">
        <v>24</v>
      </c>
      <c r="D56" s="86"/>
      <c r="E56" s="48">
        <v>54.326145552560682</v>
      </c>
      <c r="F56" s="45">
        <f>E56/E62</f>
        <v>5.0987276075292664E-3</v>
      </c>
      <c r="G56" s="48">
        <v>40.361185983827504</v>
      </c>
      <c r="H56" s="45">
        <f>G56/G62</f>
        <v>4.1033853614316903E-3</v>
      </c>
      <c r="I56" s="47"/>
      <c r="J56" s="48">
        <v>34.621681415929203</v>
      </c>
      <c r="K56" s="45">
        <v>2.5602230759389421E-3</v>
      </c>
      <c r="L56" s="6"/>
      <c r="M56" s="44"/>
      <c r="N56" s="13"/>
      <c r="O56" s="13"/>
      <c r="P56" s="13"/>
    </row>
    <row r="57" spans="2:17" ht="10.35" customHeight="1">
      <c r="B57" s="51"/>
      <c r="C57" s="85" t="s">
        <v>23</v>
      </c>
      <c r="D57" s="86"/>
      <c r="E57" s="48">
        <v>1821.614555256064</v>
      </c>
      <c r="F57" s="45">
        <f>E57/E62</f>
        <v>0.17096586420207482</v>
      </c>
      <c r="G57" s="48">
        <v>1606.6954177897569</v>
      </c>
      <c r="H57" s="45">
        <f>G57/G62</f>
        <v>0.16334729262612838</v>
      </c>
      <c r="I57" s="47"/>
      <c r="J57" s="48">
        <v>1781.1836283185842</v>
      </c>
      <c r="K57" s="45">
        <v>0.13171594333970621</v>
      </c>
      <c r="L57" s="6"/>
      <c r="M57" s="44"/>
      <c r="N57" s="13"/>
      <c r="O57" s="13"/>
      <c r="P57" s="13"/>
    </row>
    <row r="58" spans="2:17" ht="10.35" customHeight="1">
      <c r="B58" s="50" t="s">
        <v>22</v>
      </c>
      <c r="C58" s="85" t="s">
        <v>21</v>
      </c>
      <c r="D58" s="86"/>
      <c r="E58" s="48">
        <v>0</v>
      </c>
      <c r="F58" s="45">
        <f>E58/E62</f>
        <v>0</v>
      </c>
      <c r="G58" s="48">
        <v>0</v>
      </c>
      <c r="H58" s="45">
        <f>G58/G62</f>
        <v>0</v>
      </c>
      <c r="I58" s="47"/>
      <c r="J58" s="48">
        <v>2.6548672566371681E-2</v>
      </c>
      <c r="K58" s="45">
        <v>1.9632357921443737E-6</v>
      </c>
      <c r="L58" s="6"/>
      <c r="M58" s="44"/>
      <c r="N58" s="13"/>
      <c r="O58" s="13"/>
      <c r="P58" s="13"/>
    </row>
    <row r="59" spans="2:17" ht="10.35" customHeight="1">
      <c r="B59" s="49" t="s">
        <v>20</v>
      </c>
      <c r="C59" s="85" t="s">
        <v>19</v>
      </c>
      <c r="D59" s="86"/>
      <c r="E59" s="48">
        <v>8.5390835579514874</v>
      </c>
      <c r="F59" s="45">
        <f>E59/E62</f>
        <v>8.014273907542901E-4</v>
      </c>
      <c r="G59" s="48">
        <v>13.908355795148257</v>
      </c>
      <c r="H59" s="45">
        <f>G59/G62</f>
        <v>1.4140155245750989E-3</v>
      </c>
      <c r="I59" s="47"/>
      <c r="J59" s="48">
        <v>18.592920353982301</v>
      </c>
      <c r="K59" s="45">
        <v>1.3749194664317763E-3</v>
      </c>
      <c r="L59" s="6"/>
      <c r="M59" s="44"/>
      <c r="N59" s="13"/>
      <c r="O59" s="13"/>
      <c r="P59" s="13"/>
    </row>
    <row r="60" spans="2:17" ht="10.35" customHeight="1">
      <c r="B60" s="50" t="s">
        <v>18</v>
      </c>
      <c r="C60" s="85" t="s">
        <v>17</v>
      </c>
      <c r="D60" s="86"/>
      <c r="E60" s="48">
        <v>33.547169811320749</v>
      </c>
      <c r="F60" s="45">
        <f>E60/E62</f>
        <v>3.1485370281969338E-3</v>
      </c>
      <c r="G60" s="48">
        <v>14.469002695417789</v>
      </c>
      <c r="H60" s="45">
        <f>G60/G62</f>
        <v>1.4710145999843266E-3</v>
      </c>
      <c r="I60" s="47"/>
      <c r="J60" s="48">
        <v>26.466814159292035</v>
      </c>
      <c r="K60" s="45">
        <v>1.9571824817852619E-3</v>
      </c>
      <c r="L60" s="6"/>
      <c r="M60" s="44"/>
      <c r="N60" s="13"/>
      <c r="O60" s="13"/>
      <c r="P60" s="13"/>
    </row>
    <row r="61" spans="2:17" ht="10.35" customHeight="1">
      <c r="B61" s="49" t="s">
        <v>16</v>
      </c>
      <c r="C61" s="85" t="s">
        <v>15</v>
      </c>
      <c r="D61" s="86"/>
      <c r="E61" s="48">
        <v>147.20215633423177</v>
      </c>
      <c r="F61" s="45">
        <f>E61/E62</f>
        <v>1.3815515361071102E-2</v>
      </c>
      <c r="G61" s="48">
        <v>87.016172506738641</v>
      </c>
      <c r="H61" s="45">
        <f>G61/G62</f>
        <v>8.8466401511352582E-3</v>
      </c>
      <c r="I61" s="47"/>
      <c r="J61" s="48">
        <v>286.20575221238937</v>
      </c>
      <c r="K61" s="45">
        <v>2.1164499854229742E-2</v>
      </c>
      <c r="L61" s="6"/>
      <c r="M61" s="44"/>
      <c r="N61" s="13"/>
      <c r="O61" s="13"/>
      <c r="P61" s="13"/>
    </row>
    <row r="62" spans="2:17" ht="10.35" customHeight="1">
      <c r="B62" s="87" t="s">
        <v>14</v>
      </c>
      <c r="C62" s="88"/>
      <c r="D62" s="89"/>
      <c r="E62" s="46">
        <f>SUM(E49:E52,E58,E60)</f>
        <v>10654.843665768205</v>
      </c>
      <c r="F62" s="45">
        <f>E62/E62</f>
        <v>1</v>
      </c>
      <c r="G62" s="46">
        <f>SUM(G49:G52,G58,G60)</f>
        <v>9836.0700808625243</v>
      </c>
      <c r="H62" s="45">
        <f>G62/G62</f>
        <v>1</v>
      </c>
      <c r="I62" s="47"/>
      <c r="J62" s="46">
        <v>13522.91592920354</v>
      </c>
      <c r="K62" s="45">
        <v>1</v>
      </c>
      <c r="L62" s="6"/>
      <c r="M62" s="44"/>
      <c r="N62" s="13"/>
      <c r="O62" s="13"/>
      <c r="P62" s="13"/>
    </row>
    <row r="63" spans="2:17" ht="10.35" customHeight="1">
      <c r="B63" s="87" t="s">
        <v>13</v>
      </c>
      <c r="C63" s="88"/>
      <c r="D63" s="89"/>
      <c r="E63" s="46">
        <f>SUM(E53:E57,E59,E61)</f>
        <v>9711.633423180594</v>
      </c>
      <c r="F63" s="45">
        <f>E63/E62</f>
        <v>0.91147591910541592</v>
      </c>
      <c r="G63" s="46">
        <f>SUM(G53:G57,G59,G61)</f>
        <v>8924.7277628032371</v>
      </c>
      <c r="H63" s="45">
        <f>G63/G62</f>
        <v>0.90734690678623431</v>
      </c>
      <c r="I63" s="47"/>
      <c r="J63" s="46">
        <v>12585.409292035396</v>
      </c>
      <c r="K63" s="45">
        <v>0.93067274528095356</v>
      </c>
      <c r="L63" s="6"/>
      <c r="M63" s="44"/>
      <c r="N63" s="13"/>
      <c r="O63" s="13"/>
      <c r="P63" s="13"/>
    </row>
    <row r="64" spans="2:17" ht="10.35" customHeight="1">
      <c r="B64" s="87" t="s">
        <v>12</v>
      </c>
      <c r="C64" s="88"/>
      <c r="D64" s="89"/>
      <c r="E64" s="46">
        <f>E62-E63</f>
        <v>943.21024258761099</v>
      </c>
      <c r="F64" s="45">
        <f>E64/E62</f>
        <v>8.8524080894584051E-2</v>
      </c>
      <c r="G64" s="46">
        <f>G62-G63</f>
        <v>911.34231805928721</v>
      </c>
      <c r="H64" s="45">
        <f>G64/G62</f>
        <v>9.2653093213765678E-2</v>
      </c>
      <c r="I64" s="47"/>
      <c r="J64" s="46">
        <v>937.50663716814415</v>
      </c>
      <c r="K64" s="45">
        <v>6.9327254719046424E-2</v>
      </c>
      <c r="L64" s="6"/>
      <c r="M64" s="44"/>
      <c r="N64" s="13"/>
      <c r="O64" s="13"/>
      <c r="P64" s="13"/>
    </row>
    <row r="65" spans="2:18" ht="10.35" customHeight="1">
      <c r="B65" s="82" t="s">
        <v>11</v>
      </c>
      <c r="C65" s="83"/>
      <c r="D65" s="84"/>
      <c r="E65" s="42">
        <v>7.5256064690026934</v>
      </c>
      <c r="F65" s="41">
        <f>E65/E62</f>
        <v>7.0630848326577527E-4</v>
      </c>
      <c r="G65" s="42">
        <v>10.067385444743939</v>
      </c>
      <c r="H65" s="41">
        <f>G65/G62</f>
        <v>1.0235170512186032E-3</v>
      </c>
      <c r="I65" s="43"/>
      <c r="J65" s="42">
        <v>13.732300884955752</v>
      </c>
      <c r="K65" s="41">
        <v>1.0154837134866773E-3</v>
      </c>
      <c r="L65" s="6"/>
      <c r="M65" s="44"/>
      <c r="N65" s="13"/>
      <c r="O65" s="13"/>
      <c r="P65" s="13"/>
    </row>
    <row r="66" spans="2:18" ht="10.35" customHeight="1">
      <c r="B66" s="82" t="s">
        <v>10</v>
      </c>
      <c r="C66" s="83"/>
      <c r="D66" s="84"/>
      <c r="E66" s="42">
        <f>E64+E65</f>
        <v>950.73584905661369</v>
      </c>
      <c r="F66" s="41">
        <f>E66/(E62+E65)</f>
        <v>8.9167409679962034E-2</v>
      </c>
      <c r="G66" s="42">
        <f>G64+G65</f>
        <v>921.4097035040312</v>
      </c>
      <c r="H66" s="41">
        <f>G66/(G62+G65)</f>
        <v>9.3580828691151738E-2</v>
      </c>
      <c r="I66" s="43"/>
      <c r="J66" s="42">
        <v>951.2389380530999</v>
      </c>
      <c r="K66" s="41">
        <v>7.0271378991642833E-2</v>
      </c>
      <c r="L66" s="6"/>
      <c r="N66" s="13"/>
      <c r="O66" s="13"/>
      <c r="P66" s="13"/>
    </row>
    <row r="67" spans="2:18" ht="10.35" customHeight="1">
      <c r="B67" s="87" t="s">
        <v>9</v>
      </c>
      <c r="C67" s="88"/>
      <c r="D67" s="89"/>
      <c r="E67" s="40">
        <v>371</v>
      </c>
      <c r="F67" s="31"/>
      <c r="G67" s="40">
        <v>371</v>
      </c>
      <c r="H67" s="31"/>
      <c r="I67" s="30"/>
      <c r="J67" s="40">
        <v>452</v>
      </c>
      <c r="K67" s="31"/>
      <c r="L67" s="6"/>
      <c r="M67" s="19"/>
      <c r="N67" s="13"/>
      <c r="O67" s="13"/>
      <c r="P67" s="13"/>
    </row>
    <row r="68" spans="2:18" ht="10.35" customHeight="1">
      <c r="C68" s="23"/>
      <c r="D68" s="21"/>
      <c r="E68" s="21"/>
      <c r="F68" s="21"/>
      <c r="G68" s="21"/>
      <c r="H68" s="21"/>
      <c r="I68" s="21"/>
      <c r="J68" s="21"/>
      <c r="K68" s="25"/>
      <c r="L68" s="6"/>
      <c r="M68" s="19"/>
      <c r="N68" s="13"/>
      <c r="O68" s="13"/>
      <c r="P68" s="13"/>
    </row>
    <row r="69" spans="2:18" ht="10.35" customHeight="1">
      <c r="B69" s="34" t="s">
        <v>44</v>
      </c>
      <c r="C69" s="33"/>
      <c r="D69" s="32"/>
      <c r="E69" s="29">
        <v>185.95417789757414</v>
      </c>
      <c r="F69" s="31"/>
      <c r="G69" s="29" t="s">
        <v>1</v>
      </c>
      <c r="H69" s="31"/>
      <c r="I69" s="30"/>
      <c r="J69" s="39">
        <v>194.97345132743362</v>
      </c>
      <c r="K69" s="28"/>
      <c r="L69" s="6"/>
      <c r="M69" s="19"/>
      <c r="N69" s="13"/>
      <c r="O69" s="13"/>
      <c r="P69" s="13"/>
    </row>
    <row r="70" spans="2:18" ht="10.35" customHeight="1">
      <c r="B70" s="34" t="s">
        <v>43</v>
      </c>
      <c r="C70" s="33"/>
      <c r="D70" s="32"/>
      <c r="E70" s="29">
        <f>E62/E69</f>
        <v>57.298221455594422</v>
      </c>
      <c r="F70" s="31"/>
      <c r="G70" s="29" t="s">
        <v>1</v>
      </c>
      <c r="H70" s="31"/>
      <c r="I70" s="30"/>
      <c r="J70" s="29">
        <v>69.357729665940454</v>
      </c>
      <c r="K70" s="28"/>
      <c r="L70" s="6"/>
      <c r="M70" s="19"/>
      <c r="N70" s="13"/>
      <c r="O70" s="13"/>
      <c r="P70" s="13"/>
    </row>
    <row r="71" spans="2:18" ht="10.35" customHeight="1">
      <c r="B71" s="90" t="s">
        <v>50</v>
      </c>
      <c r="C71" s="91"/>
      <c r="D71" s="92"/>
      <c r="E71" s="36">
        <f>(E62+E65)/E69</f>
        <v>57.338691675484547</v>
      </c>
      <c r="F71" s="38"/>
      <c r="G71" s="36" t="s">
        <v>5</v>
      </c>
      <c r="H71" s="38"/>
      <c r="I71" s="37"/>
      <c r="J71" s="36">
        <v>69.428161310820627</v>
      </c>
      <c r="K71" s="35"/>
      <c r="L71" s="6"/>
      <c r="M71" s="19"/>
      <c r="N71" s="13"/>
      <c r="O71" s="13"/>
      <c r="P71" s="13"/>
    </row>
    <row r="72" spans="2:18" ht="10.35" customHeight="1">
      <c r="B72" s="34" t="s">
        <v>41</v>
      </c>
      <c r="C72" s="33"/>
      <c r="D72" s="32"/>
      <c r="E72" s="29">
        <f>E63/E69</f>
        <v>52.225949064343595</v>
      </c>
      <c r="F72" s="31"/>
      <c r="G72" s="29" t="s">
        <v>1</v>
      </c>
      <c r="H72" s="31"/>
      <c r="I72" s="30"/>
      <c r="J72" s="29">
        <v>64.549348674655036</v>
      </c>
      <c r="K72" s="28"/>
      <c r="L72" s="6"/>
      <c r="M72" s="19"/>
      <c r="N72" s="13"/>
      <c r="O72" s="13"/>
      <c r="P72" s="13"/>
    </row>
    <row r="73" spans="2:18" ht="10.35" customHeight="1">
      <c r="B73" s="34" t="s">
        <v>3</v>
      </c>
      <c r="C73" s="33"/>
      <c r="D73" s="32"/>
      <c r="E73" s="29">
        <v>3.1079936305732483</v>
      </c>
      <c r="F73" s="31"/>
      <c r="G73" s="29" t="s">
        <v>1</v>
      </c>
      <c r="H73" s="31"/>
      <c r="I73" s="30"/>
      <c r="J73" s="29">
        <v>2.9790209790209792</v>
      </c>
      <c r="K73" s="28"/>
      <c r="M73" s="19"/>
      <c r="N73" s="13"/>
      <c r="O73" s="13"/>
      <c r="P73" s="13"/>
    </row>
    <row r="74" spans="2:18" ht="10.35" customHeight="1">
      <c r="B74" s="34" t="s">
        <v>2</v>
      </c>
      <c r="C74" s="33"/>
      <c r="D74" s="32"/>
      <c r="E74" s="29">
        <f>E53/E73</f>
        <v>2431.2223954856877</v>
      </c>
      <c r="F74" s="31"/>
      <c r="G74" s="29" t="s">
        <v>1</v>
      </c>
      <c r="H74" s="31"/>
      <c r="I74" s="30"/>
      <c r="J74" s="29">
        <v>3477.6570380987991</v>
      </c>
      <c r="K74" s="28"/>
      <c r="M74" s="19"/>
      <c r="N74" s="13"/>
      <c r="O74" s="13"/>
      <c r="P74" s="13"/>
    </row>
    <row r="75" spans="2:18" ht="10.35" customHeight="1">
      <c r="B75" s="24" t="s">
        <v>0</v>
      </c>
      <c r="C75" s="23"/>
      <c r="D75" s="21"/>
      <c r="E75" s="21"/>
      <c r="F75" s="21"/>
      <c r="G75" s="21"/>
      <c r="H75" s="21"/>
      <c r="I75" s="21"/>
      <c r="J75" s="21"/>
      <c r="K75" s="25"/>
      <c r="M75" s="18"/>
      <c r="N75" s="13"/>
      <c r="O75" s="13"/>
      <c r="P75" s="13"/>
    </row>
    <row r="76" spans="2:18" ht="10.35" customHeight="1">
      <c r="B76" s="24" t="s">
        <v>40</v>
      </c>
      <c r="C76" s="23"/>
      <c r="D76" s="21"/>
      <c r="E76" s="21"/>
      <c r="F76" s="21"/>
      <c r="G76" s="21"/>
      <c r="H76" s="21"/>
      <c r="I76" s="21"/>
      <c r="J76" s="21"/>
      <c r="K76" s="25"/>
      <c r="N76" s="13"/>
      <c r="O76" s="13"/>
      <c r="P76" s="13"/>
    </row>
    <row r="77" spans="2:18" ht="10.35" customHeight="1">
      <c r="B77" s="24"/>
      <c r="C77" s="23"/>
      <c r="D77" s="21"/>
      <c r="E77" s="21"/>
      <c r="F77" s="21"/>
      <c r="G77" s="21"/>
      <c r="H77" s="21"/>
      <c r="I77" s="21"/>
      <c r="J77" s="21"/>
      <c r="K77" s="25"/>
      <c r="M77" s="9"/>
      <c r="N77" s="13"/>
      <c r="O77" s="13"/>
      <c r="P77" s="13"/>
    </row>
    <row r="78" spans="2:18" ht="10.35" customHeight="1">
      <c r="B78" s="24"/>
      <c r="C78" s="23"/>
      <c r="D78" s="21"/>
      <c r="E78" s="21"/>
      <c r="F78" s="21"/>
      <c r="G78" s="21"/>
      <c r="H78" s="21"/>
      <c r="I78" s="21"/>
      <c r="J78" s="21"/>
      <c r="K78" s="25"/>
      <c r="M78" s="9"/>
      <c r="N78" s="13"/>
      <c r="O78" s="13"/>
      <c r="P78" s="13"/>
    </row>
    <row r="79" spans="2:18" ht="10.35" customHeight="1">
      <c r="B79" s="24"/>
      <c r="C79" s="23"/>
      <c r="D79" s="21"/>
      <c r="E79" s="21"/>
      <c r="F79" s="21"/>
      <c r="G79" s="21"/>
      <c r="H79" s="21"/>
      <c r="I79" s="21"/>
      <c r="J79" s="21"/>
      <c r="K79" s="25"/>
      <c r="M79" s="9"/>
      <c r="N79" s="13"/>
      <c r="O79" s="13"/>
      <c r="P79" s="13"/>
      <c r="R79" s="17"/>
    </row>
    <row r="80" spans="2:18" ht="10.35" customHeight="1">
      <c r="B80" s="24"/>
      <c r="C80" s="23"/>
      <c r="D80" s="21"/>
      <c r="E80" s="21"/>
      <c r="F80" s="21"/>
      <c r="G80" s="21"/>
      <c r="H80" s="21"/>
      <c r="I80" s="21"/>
      <c r="J80" s="21"/>
      <c r="K80" s="25"/>
      <c r="M80" s="9"/>
      <c r="N80" s="13"/>
      <c r="O80" s="13"/>
      <c r="P80" s="13"/>
      <c r="R80" s="17"/>
    </row>
    <row r="81" spans="2:18" ht="10.35" customHeight="1">
      <c r="B81" s="24"/>
      <c r="C81" s="23"/>
      <c r="D81" s="21"/>
      <c r="E81" s="21"/>
      <c r="F81" s="21"/>
      <c r="G81" s="21"/>
      <c r="H81" s="21"/>
      <c r="I81" s="21"/>
      <c r="J81" s="21"/>
      <c r="K81" s="25"/>
      <c r="L81" s="16"/>
      <c r="M81" s="9"/>
      <c r="N81" s="13"/>
      <c r="O81" s="13"/>
      <c r="P81" s="13"/>
      <c r="Q81" s="15"/>
    </row>
    <row r="82" spans="2:18" ht="10.35" customHeight="1">
      <c r="B82" s="24"/>
      <c r="C82" s="23"/>
      <c r="D82" s="21"/>
      <c r="E82" s="21"/>
      <c r="F82" s="21"/>
      <c r="G82" s="21"/>
      <c r="H82" s="21"/>
      <c r="I82" s="21"/>
      <c r="J82" s="21"/>
      <c r="K82" s="25"/>
      <c r="L82" s="14"/>
      <c r="M82" s="9"/>
      <c r="N82" s="13"/>
      <c r="O82" s="13"/>
      <c r="P82" s="13"/>
      <c r="Q82" s="10"/>
    </row>
    <row r="83" spans="2:18" ht="10.35" customHeight="1">
      <c r="B83" s="24"/>
      <c r="C83" s="23"/>
      <c r="D83" s="21"/>
      <c r="E83" s="21"/>
      <c r="F83" s="21"/>
      <c r="G83" s="21"/>
      <c r="H83" s="21"/>
      <c r="I83" s="21"/>
      <c r="J83" s="21"/>
      <c r="K83" s="25"/>
      <c r="M83" s="9"/>
      <c r="N83" s="13"/>
      <c r="O83" s="13"/>
      <c r="P83" s="13"/>
      <c r="Q83" s="10"/>
    </row>
    <row r="84" spans="2:18" ht="10.35" customHeight="1">
      <c r="B84" s="24"/>
      <c r="C84" s="23"/>
      <c r="D84" s="21"/>
      <c r="E84" s="21"/>
      <c r="F84" s="21"/>
      <c r="G84" s="21"/>
      <c r="H84" s="21"/>
      <c r="I84" s="21"/>
      <c r="J84" s="21"/>
      <c r="K84" s="25"/>
      <c r="L84" s="12"/>
      <c r="M84" s="9"/>
      <c r="O84" s="8"/>
      <c r="P84" s="8"/>
      <c r="Q84" s="10"/>
    </row>
    <row r="85" spans="2:18" ht="10.35" customHeight="1">
      <c r="B85" s="24"/>
      <c r="C85" s="23"/>
      <c r="D85" s="21"/>
      <c r="E85" s="21"/>
      <c r="F85" s="21"/>
      <c r="G85" s="21"/>
      <c r="H85" s="21"/>
      <c r="I85" s="21"/>
      <c r="J85" s="21"/>
      <c r="K85" s="25"/>
      <c r="L85" s="12"/>
      <c r="O85" s="8"/>
      <c r="P85" s="8"/>
      <c r="Q85" s="10"/>
    </row>
    <row r="86" spans="2:18" ht="10.35" customHeight="1">
      <c r="B86" s="24"/>
      <c r="C86" s="23"/>
      <c r="D86" s="21"/>
      <c r="E86" s="21"/>
      <c r="F86" s="21"/>
      <c r="G86" s="21"/>
      <c r="H86" s="21"/>
      <c r="I86" s="21"/>
      <c r="J86" s="21"/>
      <c r="K86" s="25"/>
      <c r="L86" s="11"/>
      <c r="N86" s="8"/>
      <c r="O86" s="8"/>
      <c r="P86" s="8"/>
      <c r="Q86" s="10"/>
    </row>
    <row r="87" spans="2:18" ht="10.35" customHeight="1">
      <c r="B87" s="24"/>
      <c r="C87" s="23"/>
      <c r="D87" s="21"/>
      <c r="E87" s="21"/>
      <c r="F87" s="21"/>
      <c r="G87" s="21"/>
      <c r="H87" s="21"/>
      <c r="I87" s="21"/>
      <c r="J87" s="21"/>
      <c r="K87" s="25"/>
      <c r="L87" s="7"/>
      <c r="M87" s="9"/>
      <c r="N87" s="8"/>
      <c r="O87" s="8"/>
      <c r="P87" s="8"/>
      <c r="Q87" s="10"/>
    </row>
    <row r="88" spans="2:18" ht="10.35" customHeight="1">
      <c r="B88" s="24"/>
      <c r="C88" s="23"/>
      <c r="D88" s="21"/>
      <c r="E88" s="21"/>
      <c r="F88" s="21"/>
      <c r="G88" s="21"/>
      <c r="H88" s="21"/>
      <c r="I88" s="21"/>
      <c r="J88" s="21"/>
      <c r="K88" s="25"/>
      <c r="L88" s="7"/>
      <c r="M88" s="9"/>
      <c r="N88" s="8"/>
      <c r="O88" s="8"/>
      <c r="P88" s="8"/>
      <c r="Q88" s="10"/>
    </row>
    <row r="89" spans="2:18" ht="10.35" customHeight="1">
      <c r="B89" s="24"/>
      <c r="C89" s="23"/>
      <c r="D89" s="21"/>
      <c r="E89" s="21"/>
      <c r="F89" s="21"/>
      <c r="G89" s="21"/>
      <c r="H89" s="21"/>
      <c r="I89" s="21"/>
      <c r="J89" s="21"/>
      <c r="K89" s="25"/>
      <c r="L89" s="7"/>
      <c r="M89" s="9"/>
      <c r="N89" s="8"/>
      <c r="R89" s="17"/>
    </row>
    <row r="90" spans="2:18" ht="16.5" customHeight="1">
      <c r="B90" s="66" t="str">
        <f>"第3表　重度訪問介護　１施設・事業所当たりの収支額，収支等の科目"</f>
        <v>第3表　重度訪問介護　１施設・事業所当たりの収支額，収支等の科目</v>
      </c>
      <c r="C90" s="23"/>
      <c r="D90" s="21"/>
      <c r="E90" s="21"/>
      <c r="F90" s="21"/>
      <c r="G90" s="21"/>
      <c r="H90" s="21"/>
      <c r="I90" s="21"/>
      <c r="J90" s="21"/>
      <c r="K90" s="25"/>
      <c r="L90" s="7"/>
      <c r="M90" s="9"/>
      <c r="N90" s="8"/>
      <c r="Q90" s="15"/>
    </row>
    <row r="91" spans="2:18" ht="10.35" customHeight="1">
      <c r="C91" s="65"/>
      <c r="D91" s="12"/>
      <c r="E91" s="12"/>
      <c r="F91" s="12"/>
      <c r="G91" s="12"/>
      <c r="H91" s="12"/>
      <c r="I91" s="12"/>
      <c r="J91" s="12"/>
      <c r="K91" s="64" t="s">
        <v>39</v>
      </c>
      <c r="L91" s="7"/>
      <c r="N91" s="27"/>
      <c r="P91" s="13"/>
      <c r="Q91" s="10"/>
    </row>
    <row r="92" spans="2:18" ht="10.35" customHeight="1">
      <c r="B92" s="63"/>
      <c r="C92" s="62"/>
      <c r="D92" s="61"/>
      <c r="E92" s="93" t="s">
        <v>38</v>
      </c>
      <c r="F92" s="94"/>
      <c r="G92" s="94"/>
      <c r="H92" s="95"/>
      <c r="I92" s="57"/>
      <c r="J92" s="93" t="s">
        <v>37</v>
      </c>
      <c r="K92" s="95"/>
      <c r="L92" s="7"/>
      <c r="M92" s="10"/>
      <c r="N92" s="27"/>
      <c r="O92" s="13"/>
      <c r="P92" s="69"/>
      <c r="Q92" s="10"/>
    </row>
    <row r="93" spans="2:18" ht="10.35" customHeight="1">
      <c r="B93" s="60"/>
      <c r="C93" s="59"/>
      <c r="D93" s="58"/>
      <c r="E93" s="93" t="s">
        <v>36</v>
      </c>
      <c r="F93" s="95"/>
      <c r="G93" s="93" t="s">
        <v>35</v>
      </c>
      <c r="H93" s="95"/>
      <c r="I93" s="57"/>
      <c r="J93" s="93" t="s">
        <v>34</v>
      </c>
      <c r="K93" s="95"/>
      <c r="L93" s="7"/>
      <c r="M93" s="10"/>
      <c r="P93" s="13"/>
      <c r="Q93" s="10"/>
    </row>
    <row r="94" spans="2:18" ht="10.35" customHeight="1">
      <c r="B94" s="50" t="s">
        <v>33</v>
      </c>
      <c r="C94" s="85" t="s">
        <v>32</v>
      </c>
      <c r="D94" s="86"/>
      <c r="E94" s="54">
        <v>17508.327683615811</v>
      </c>
      <c r="F94" s="45">
        <f>E94/E107</f>
        <v>0.98063040919591571</v>
      </c>
      <c r="G94" s="54">
        <v>16273.858757062151</v>
      </c>
      <c r="H94" s="45">
        <f>G94/G107</f>
        <v>0.98367537759418855</v>
      </c>
      <c r="I94" s="47"/>
      <c r="J94" s="54">
        <v>14482.977324263038</v>
      </c>
      <c r="K94" s="45">
        <v>0.97579380921017767</v>
      </c>
      <c r="L94" s="12"/>
      <c r="N94" s="13"/>
      <c r="O94" s="13"/>
      <c r="P94" s="13"/>
      <c r="Q94" s="10"/>
    </row>
    <row r="95" spans="2:18" ht="10.35" customHeight="1">
      <c r="B95" s="52"/>
      <c r="C95" s="85" t="s">
        <v>31</v>
      </c>
      <c r="D95" s="86"/>
      <c r="E95" s="54">
        <v>104.43785310734469</v>
      </c>
      <c r="F95" s="45">
        <f>E95/E107</f>
        <v>5.8494983917874496E-3</v>
      </c>
      <c r="G95" s="54">
        <v>73.124293785310712</v>
      </c>
      <c r="H95" s="45">
        <f>G95/G107</f>
        <v>4.4200068572771119E-3</v>
      </c>
      <c r="I95" s="47"/>
      <c r="J95" s="54">
        <v>124.86848072562358</v>
      </c>
      <c r="K95" s="45">
        <v>8.4130415818174306E-3</v>
      </c>
      <c r="L95" s="11"/>
      <c r="M95" s="56"/>
      <c r="N95" s="13"/>
      <c r="O95" s="13"/>
      <c r="P95" s="13"/>
      <c r="Q95" s="10"/>
    </row>
    <row r="96" spans="2:18" ht="10.35" customHeight="1">
      <c r="B96" s="52"/>
      <c r="C96" s="85" t="s">
        <v>30</v>
      </c>
      <c r="D96" s="86"/>
      <c r="E96" s="54">
        <v>78.598870056497191</v>
      </c>
      <c r="F96" s="45">
        <f>E96/E107</f>
        <v>4.4022732209865554E-3</v>
      </c>
      <c r="G96" s="54">
        <v>65.257062146892665</v>
      </c>
      <c r="H96" s="45">
        <f>G96/G107</f>
        <v>3.9444710812778574E-3</v>
      </c>
      <c r="I96" s="47"/>
      <c r="J96" s="54">
        <v>46.478458049886619</v>
      </c>
      <c r="K96" s="45">
        <v>3.1314964189534905E-3</v>
      </c>
      <c r="L96" s="7"/>
      <c r="M96" s="55"/>
      <c r="N96" s="13"/>
      <c r="O96" s="13"/>
      <c r="P96" s="13"/>
      <c r="Q96" s="10"/>
    </row>
    <row r="97" spans="2:46" ht="10.35" customHeight="1">
      <c r="B97" s="51"/>
      <c r="C97" s="85" t="s">
        <v>29</v>
      </c>
      <c r="D97" s="86"/>
      <c r="E97" s="54">
        <v>159.38135593220321</v>
      </c>
      <c r="F97" s="45">
        <f>E97/E107</f>
        <v>8.9268493890627548E-3</v>
      </c>
      <c r="G97" s="54">
        <v>129.44350282485877</v>
      </c>
      <c r="H97" s="45">
        <f>G97/G107</f>
        <v>7.824228317276102E-3</v>
      </c>
      <c r="I97" s="47"/>
      <c r="J97" s="54">
        <v>185.73696145124717</v>
      </c>
      <c r="K97" s="45">
        <v>1.2514068969921473E-2</v>
      </c>
      <c r="L97" s="7"/>
      <c r="M97" s="44"/>
      <c r="N97" s="13"/>
      <c r="O97" s="13"/>
      <c r="P97" s="13"/>
      <c r="Q97" s="10"/>
    </row>
    <row r="98" spans="2:46" ht="10.35" customHeight="1">
      <c r="B98" s="50" t="s">
        <v>28</v>
      </c>
      <c r="C98" s="85" t="s">
        <v>27</v>
      </c>
      <c r="D98" s="86"/>
      <c r="E98" s="54">
        <v>13361.059322033898</v>
      </c>
      <c r="F98" s="45">
        <f>E98/E107</f>
        <v>0.74834451964924231</v>
      </c>
      <c r="G98" s="54">
        <v>12517.14124293784</v>
      </c>
      <c r="H98" s="45">
        <f>G98/G107</f>
        <v>0.75660012922279085</v>
      </c>
      <c r="I98" s="47"/>
      <c r="J98" s="54">
        <v>11764.925170068027</v>
      </c>
      <c r="K98" s="45">
        <v>0.79266444252045676</v>
      </c>
      <c r="L98" s="7"/>
      <c r="M98" s="44"/>
      <c r="N98" s="13"/>
      <c r="O98" s="13"/>
      <c r="P98" s="13"/>
      <c r="Q98" s="10"/>
    </row>
    <row r="99" spans="2:46" ht="10.35" customHeight="1">
      <c r="B99" s="52"/>
      <c r="C99" s="85" t="s">
        <v>26</v>
      </c>
      <c r="D99" s="86"/>
      <c r="E99" s="54">
        <v>301.16101694915261</v>
      </c>
      <c r="F99" s="45">
        <f>E99/E107</f>
        <v>1.6867838929075531E-2</v>
      </c>
      <c r="G99" s="54">
        <v>219.12994350282477</v>
      </c>
      <c r="H99" s="45">
        <f>G99/G107</f>
        <v>1.3245336163667623E-2</v>
      </c>
      <c r="I99" s="47"/>
      <c r="J99" s="54">
        <v>93.115646258503403</v>
      </c>
      <c r="K99" s="45">
        <v>6.2736873175540881E-3</v>
      </c>
      <c r="L99" s="7"/>
      <c r="M99" s="44"/>
      <c r="N99" s="13"/>
      <c r="O99" s="13"/>
      <c r="P99" s="13"/>
      <c r="Q99" s="10"/>
    </row>
    <row r="100" spans="2:46" ht="10.35" customHeight="1">
      <c r="B100" s="52"/>
      <c r="C100" s="85" t="s">
        <v>25</v>
      </c>
      <c r="D100" s="86"/>
      <c r="E100" s="53">
        <v>-3.5564971751412462</v>
      </c>
      <c r="F100" s="45">
        <f>E100/E107</f>
        <v>-1.9919716738147199E-4</v>
      </c>
      <c r="G100" s="53">
        <v>-2.7429378531073438</v>
      </c>
      <c r="H100" s="45">
        <f>G100/G107</f>
        <v>-1.6579721310422914E-4</v>
      </c>
      <c r="I100" s="47"/>
      <c r="J100" s="53">
        <v>-0.3287981859410431</v>
      </c>
      <c r="K100" s="45">
        <v>-2.2152850697577994E-5</v>
      </c>
      <c r="L100" s="7"/>
      <c r="M100" s="44"/>
      <c r="N100" s="13"/>
      <c r="O100" s="13"/>
      <c r="P100" s="13"/>
      <c r="Q100" s="10"/>
    </row>
    <row r="101" spans="2:46" ht="10.35" customHeight="1">
      <c r="B101" s="52"/>
      <c r="C101" s="85" t="s">
        <v>24</v>
      </c>
      <c r="D101" s="86"/>
      <c r="E101" s="48">
        <v>205.66101694915255</v>
      </c>
      <c r="F101" s="45">
        <f>E101/E107</f>
        <v>1.1518944061986239E-2</v>
      </c>
      <c r="G101" s="48">
        <v>150.80508474576263</v>
      </c>
      <c r="H101" s="45">
        <f>G101/G107</f>
        <v>9.1154317420898776E-3</v>
      </c>
      <c r="I101" s="47"/>
      <c r="J101" s="48">
        <v>37.709750566893426</v>
      </c>
      <c r="K101" s="45">
        <v>2.5407028075911868E-3</v>
      </c>
      <c r="L101" s="7"/>
      <c r="M101" s="44"/>
      <c r="N101" s="13"/>
      <c r="O101" s="13"/>
      <c r="P101" s="13"/>
      <c r="Q101" s="10"/>
    </row>
    <row r="102" spans="2:46" ht="10.35" customHeight="1">
      <c r="B102" s="51"/>
      <c r="C102" s="85" t="s">
        <v>23</v>
      </c>
      <c r="D102" s="86"/>
      <c r="E102" s="48">
        <v>2818.4915254237317</v>
      </c>
      <c r="F102" s="45">
        <f>E102/E107</f>
        <v>0.15786193563637346</v>
      </c>
      <c r="G102" s="48">
        <v>2326.6836158192086</v>
      </c>
      <c r="H102" s="45">
        <f>G102/G107</f>
        <v>0.14063667495823476</v>
      </c>
      <c r="I102" s="47"/>
      <c r="J102" s="48">
        <v>1699.6825396825398</v>
      </c>
      <c r="K102" s="45">
        <v>0.11451648806121767</v>
      </c>
      <c r="L102" s="7"/>
      <c r="M102" s="44"/>
      <c r="N102" s="13"/>
      <c r="O102" s="13"/>
      <c r="P102" s="13"/>
      <c r="Q102" s="10"/>
    </row>
    <row r="103" spans="2:46" ht="10.35" customHeight="1">
      <c r="B103" s="50" t="s">
        <v>22</v>
      </c>
      <c r="C103" s="85" t="s">
        <v>21</v>
      </c>
      <c r="D103" s="86"/>
      <c r="E103" s="48">
        <v>3.9548022598870067E-2</v>
      </c>
      <c r="F103" s="45">
        <f>E103/E107</f>
        <v>2.2150598437971456E-6</v>
      </c>
      <c r="G103" s="48">
        <v>8.4745762711864424E-3</v>
      </c>
      <c r="H103" s="45">
        <f>G103/G107</f>
        <v>5.1224679640853518E-7</v>
      </c>
      <c r="I103" s="47"/>
      <c r="J103" s="48">
        <v>0.63038548752834467</v>
      </c>
      <c r="K103" s="45">
        <v>4.2472362027080564E-5</v>
      </c>
      <c r="L103" s="25"/>
      <c r="M103" s="44"/>
      <c r="N103" s="13"/>
      <c r="O103" s="13"/>
      <c r="P103" s="13"/>
    </row>
    <row r="104" spans="2:46" ht="10.35" customHeight="1">
      <c r="B104" s="49" t="s">
        <v>20</v>
      </c>
      <c r="C104" s="85" t="s">
        <v>19</v>
      </c>
      <c r="D104" s="86"/>
      <c r="E104" s="48">
        <v>9.0734463276836266</v>
      </c>
      <c r="F104" s="45">
        <f>E104/E107</f>
        <v>5.0819801559117415E-4</v>
      </c>
      <c r="G104" s="48">
        <v>49.960451977401178</v>
      </c>
      <c r="H104" s="45">
        <f>G104/G107</f>
        <v>3.0198656137604535E-3</v>
      </c>
      <c r="I104" s="47"/>
      <c r="J104" s="48">
        <v>10.90249433106576</v>
      </c>
      <c r="K104" s="45">
        <v>7.3455797347555174E-4</v>
      </c>
      <c r="L104" s="25"/>
      <c r="M104" s="44"/>
      <c r="N104" s="13"/>
      <c r="O104" s="13"/>
      <c r="P104" s="13"/>
      <c r="R104" s="17"/>
    </row>
    <row r="105" spans="2:46" ht="10.35" customHeight="1">
      <c r="B105" s="50" t="s">
        <v>18</v>
      </c>
      <c r="C105" s="85" t="s">
        <v>17</v>
      </c>
      <c r="D105" s="86"/>
      <c r="E105" s="48">
        <v>3.3700564971751392</v>
      </c>
      <c r="F105" s="45">
        <f>E105/E107</f>
        <v>1.8875474240357087E-4</v>
      </c>
      <c r="G105" s="48">
        <v>2.2401129943502816</v>
      </c>
      <c r="H105" s="45">
        <f>G105/G107</f>
        <v>1.3540390318398938E-4</v>
      </c>
      <c r="I105" s="47"/>
      <c r="J105" s="48">
        <v>1.5600907029478459</v>
      </c>
      <c r="K105" s="45">
        <v>1.0511145710299076E-4</v>
      </c>
      <c r="L105" s="25"/>
      <c r="M105" s="44"/>
      <c r="N105" s="13"/>
      <c r="O105" s="13"/>
      <c r="P105" s="13"/>
      <c r="R105" s="17"/>
    </row>
    <row r="106" spans="2:46" ht="10.35" customHeight="1">
      <c r="B106" s="49" t="s">
        <v>16</v>
      </c>
      <c r="C106" s="85" t="s">
        <v>15</v>
      </c>
      <c r="D106" s="86"/>
      <c r="E106" s="48">
        <v>20.709039548022595</v>
      </c>
      <c r="F106" s="45">
        <f>E106/E107</f>
        <v>1.1599002653483476E-3</v>
      </c>
      <c r="G106" s="48">
        <v>11.966101694915251</v>
      </c>
      <c r="H106" s="45">
        <f>G106/G107</f>
        <v>7.2329247652885137E-4</v>
      </c>
      <c r="I106" s="47"/>
      <c r="J106" s="48">
        <v>178.63492063492063</v>
      </c>
      <c r="K106" s="45">
        <v>1.2035567394853787E-2</v>
      </c>
      <c r="L106" s="25"/>
      <c r="M106" s="44"/>
      <c r="N106" s="13"/>
      <c r="O106" s="13"/>
      <c r="P106" s="13"/>
      <c r="Q106" s="10"/>
    </row>
    <row r="107" spans="2:46" ht="10.35" customHeight="1">
      <c r="B107" s="87" t="s">
        <v>14</v>
      </c>
      <c r="C107" s="88"/>
      <c r="D107" s="89"/>
      <c r="E107" s="46">
        <f>SUM(E94:E97,E103,E105)</f>
        <v>17854.155367231633</v>
      </c>
      <c r="F107" s="45">
        <f>E107/E107</f>
        <v>1</v>
      </c>
      <c r="G107" s="46">
        <f>SUM(G94:G97,G103,G105)</f>
        <v>16543.932203389835</v>
      </c>
      <c r="H107" s="45">
        <f>G107/G107</f>
        <v>1</v>
      </c>
      <c r="I107" s="47"/>
      <c r="J107" s="46">
        <v>14842.25170068027</v>
      </c>
      <c r="K107" s="45">
        <v>1</v>
      </c>
      <c r="L107" s="25"/>
      <c r="M107" s="44"/>
      <c r="N107" s="13"/>
      <c r="O107" s="13"/>
      <c r="P107" s="13"/>
      <c r="Q107" s="10"/>
    </row>
    <row r="108" spans="2:46" ht="10.35" customHeight="1">
      <c r="B108" s="87" t="s">
        <v>13</v>
      </c>
      <c r="C108" s="88"/>
      <c r="D108" s="89"/>
      <c r="E108" s="46">
        <f>SUM(E98:E102,E104,E106)</f>
        <v>16712.598870056499</v>
      </c>
      <c r="F108" s="45">
        <f>E108/E107</f>
        <v>0.93606213939023553</v>
      </c>
      <c r="G108" s="46">
        <f>SUM(G98:G102,G104,G106)</f>
        <v>15272.943502824848</v>
      </c>
      <c r="H108" s="45">
        <f>G108/G107</f>
        <v>0.92317493296396835</v>
      </c>
      <c r="I108" s="47"/>
      <c r="J108" s="46">
        <v>13784.641723356008</v>
      </c>
      <c r="K108" s="45">
        <v>0.92874329322445137</v>
      </c>
      <c r="M108" s="44"/>
      <c r="N108" s="13"/>
      <c r="O108" s="13"/>
      <c r="P108" s="13"/>
      <c r="Q108" s="10"/>
    </row>
    <row r="109" spans="2:46" ht="10.35" customHeight="1">
      <c r="B109" s="87" t="s">
        <v>12</v>
      </c>
      <c r="C109" s="88"/>
      <c r="D109" s="89"/>
      <c r="E109" s="46">
        <f>E107-E108</f>
        <v>1141.5564971751337</v>
      </c>
      <c r="F109" s="45">
        <f>E109/E107</f>
        <v>6.3937860609764433E-2</v>
      </c>
      <c r="G109" s="46">
        <f>G107-G108</f>
        <v>1270.9887005649871</v>
      </c>
      <c r="H109" s="45">
        <f>G109/G107</f>
        <v>7.6825067036031661E-2</v>
      </c>
      <c r="I109" s="47"/>
      <c r="J109" s="46">
        <v>1057.6099773242622</v>
      </c>
      <c r="K109" s="45">
        <v>7.1256706775548642E-2</v>
      </c>
      <c r="L109" s="12"/>
      <c r="M109" s="44"/>
      <c r="N109" s="13"/>
      <c r="O109" s="13"/>
      <c r="P109" s="13"/>
      <c r="Q109" s="27"/>
      <c r="R109" s="27"/>
      <c r="S109" s="27"/>
      <c r="T109" s="27"/>
      <c r="U109" s="27"/>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row>
    <row r="110" spans="2:46" ht="10.35" customHeight="1">
      <c r="B110" s="82" t="s">
        <v>11</v>
      </c>
      <c r="C110" s="83"/>
      <c r="D110" s="84"/>
      <c r="E110" s="42">
        <v>31.66949152542373</v>
      </c>
      <c r="F110" s="41">
        <f>E110/E107</f>
        <v>1.7737882792006993E-3</v>
      </c>
      <c r="G110" s="42">
        <v>28.920903954802238</v>
      </c>
      <c r="H110" s="41">
        <f>G110/G107</f>
        <v>1.7481275672101928E-3</v>
      </c>
      <c r="I110" s="43"/>
      <c r="J110" s="42">
        <v>18.111111111111111</v>
      </c>
      <c r="K110" s="41">
        <v>1.220240127734865E-3</v>
      </c>
      <c r="L110" s="12"/>
      <c r="M110" s="44"/>
      <c r="N110" s="13"/>
      <c r="O110" s="13"/>
      <c r="P110" s="13"/>
    </row>
    <row r="111" spans="2:46" ht="10.35" customHeight="1">
      <c r="B111" s="82" t="s">
        <v>10</v>
      </c>
      <c r="C111" s="83"/>
      <c r="D111" s="84"/>
      <c r="E111" s="42">
        <f>E109+E110</f>
        <v>1173.2259887005575</v>
      </c>
      <c r="F111" s="41">
        <f>E111/(E107+E110)</f>
        <v>6.559529672047168E-2</v>
      </c>
      <c r="G111" s="42">
        <f>G109+G110</f>
        <v>1299.9096045197894</v>
      </c>
      <c r="H111" s="41">
        <f>G111/(G107+G110)</f>
        <v>7.8436078332445064E-2</v>
      </c>
      <c r="I111" s="43"/>
      <c r="J111" s="42">
        <v>1075.7210884353733</v>
      </c>
      <c r="K111" s="41">
        <v>7.2388615409969104E-2</v>
      </c>
      <c r="L111" s="25"/>
      <c r="N111" s="13"/>
      <c r="O111" s="13"/>
      <c r="P111" s="13"/>
    </row>
    <row r="112" spans="2:46" ht="10.35" customHeight="1">
      <c r="B112" s="87" t="s">
        <v>9</v>
      </c>
      <c r="C112" s="88"/>
      <c r="D112" s="89"/>
      <c r="E112" s="40">
        <v>354</v>
      </c>
      <c r="F112" s="31"/>
      <c r="G112" s="40">
        <v>354</v>
      </c>
      <c r="H112" s="31"/>
      <c r="I112" s="30"/>
      <c r="J112" s="40">
        <v>441</v>
      </c>
      <c r="K112" s="31"/>
      <c r="L112" s="7"/>
      <c r="M112" s="19"/>
      <c r="N112" s="13"/>
      <c r="O112" s="13"/>
      <c r="P112" s="13"/>
    </row>
    <row r="113" spans="2:18" ht="10.35" customHeight="1">
      <c r="C113" s="23"/>
      <c r="D113" s="21"/>
      <c r="E113" s="21"/>
      <c r="F113" s="21"/>
      <c r="G113" s="21"/>
      <c r="H113" s="21"/>
      <c r="I113" s="21"/>
      <c r="J113" s="21"/>
      <c r="K113" s="25"/>
      <c r="L113" s="6"/>
      <c r="M113" s="19"/>
      <c r="N113" s="13"/>
      <c r="O113" s="13"/>
      <c r="P113" s="13"/>
    </row>
    <row r="114" spans="2:18" ht="10.35" customHeight="1">
      <c r="B114" s="34" t="s">
        <v>44</v>
      </c>
      <c r="C114" s="33"/>
      <c r="D114" s="32"/>
      <c r="E114" s="29">
        <v>236.20338983050831</v>
      </c>
      <c r="F114" s="31"/>
      <c r="G114" s="29" t="s">
        <v>1</v>
      </c>
      <c r="H114" s="31"/>
      <c r="I114" s="30"/>
      <c r="J114" s="39">
        <v>290.21768707482994</v>
      </c>
      <c r="K114" s="28"/>
      <c r="L114" s="6"/>
      <c r="M114" s="19"/>
      <c r="N114" s="13"/>
      <c r="O114" s="13"/>
      <c r="P114" s="13"/>
    </row>
    <row r="115" spans="2:18" ht="10.35" customHeight="1">
      <c r="B115" s="34" t="s">
        <v>43</v>
      </c>
      <c r="C115" s="33"/>
      <c r="D115" s="32"/>
      <c r="E115" s="29">
        <f>E107/E114</f>
        <v>75.588057309605844</v>
      </c>
      <c r="F115" s="31"/>
      <c r="G115" s="29" t="s">
        <v>1</v>
      </c>
      <c r="H115" s="31"/>
      <c r="I115" s="30"/>
      <c r="J115" s="29">
        <v>51.141788945665922</v>
      </c>
      <c r="K115" s="28"/>
      <c r="L115" s="6"/>
      <c r="M115" s="19"/>
      <c r="N115" s="13"/>
      <c r="O115" s="13"/>
      <c r="P115" s="13"/>
    </row>
    <row r="116" spans="2:18" ht="10.35" customHeight="1">
      <c r="B116" s="90" t="s">
        <v>50</v>
      </c>
      <c r="C116" s="91"/>
      <c r="D116" s="92"/>
      <c r="E116" s="36">
        <f>(E107+E110)/E114</f>
        <v>75.722134519709172</v>
      </c>
      <c r="F116" s="38"/>
      <c r="G116" s="36" t="s">
        <v>5</v>
      </c>
      <c r="H116" s="38"/>
      <c r="I116" s="37"/>
      <c r="J116" s="36">
        <v>51.204194208741576</v>
      </c>
      <c r="K116" s="35"/>
      <c r="L116" s="6"/>
      <c r="M116" s="19"/>
      <c r="N116" s="13"/>
      <c r="O116" s="13"/>
      <c r="P116" s="13"/>
    </row>
    <row r="117" spans="2:18" ht="10.35" customHeight="1">
      <c r="B117" s="34" t="s">
        <v>41</v>
      </c>
      <c r="C117" s="33"/>
      <c r="D117" s="32"/>
      <c r="E117" s="29">
        <f>E108/E114</f>
        <v>70.755118637581376</v>
      </c>
      <c r="F117" s="31"/>
      <c r="G117" s="29" t="s">
        <v>1</v>
      </c>
      <c r="H117" s="31"/>
      <c r="I117" s="30"/>
      <c r="J117" s="29">
        <v>47.497593486787615</v>
      </c>
      <c r="K117" s="28"/>
      <c r="L117" s="6"/>
      <c r="M117" s="19"/>
      <c r="N117" s="13"/>
      <c r="O117" s="13"/>
      <c r="P117" s="13"/>
    </row>
    <row r="118" spans="2:18" ht="10.35" customHeight="1">
      <c r="B118" s="34" t="s">
        <v>3</v>
      </c>
      <c r="C118" s="33"/>
      <c r="D118" s="32"/>
      <c r="E118" s="29">
        <v>3.4143877551020396</v>
      </c>
      <c r="F118" s="31"/>
      <c r="G118" s="29" t="s">
        <v>1</v>
      </c>
      <c r="H118" s="31"/>
      <c r="I118" s="30"/>
      <c r="J118" s="29">
        <v>3.6876315789473688</v>
      </c>
      <c r="K118" s="28"/>
      <c r="L118" s="6"/>
      <c r="M118" s="19"/>
      <c r="N118" s="13"/>
      <c r="O118" s="13"/>
      <c r="P118" s="13"/>
    </row>
    <row r="119" spans="2:18" ht="10.35" customHeight="1">
      <c r="B119" s="34" t="s">
        <v>2</v>
      </c>
      <c r="C119" s="33"/>
      <c r="D119" s="32"/>
      <c r="E119" s="29">
        <f>E98/E118</f>
        <v>3913.1640224718999</v>
      </c>
      <c r="F119" s="31"/>
      <c r="G119" s="29" t="s">
        <v>1</v>
      </c>
      <c r="H119" s="31"/>
      <c r="I119" s="30"/>
      <c r="J119" s="29">
        <v>3190.3743414157211</v>
      </c>
      <c r="K119" s="28"/>
      <c r="L119" s="6"/>
      <c r="M119" s="19"/>
      <c r="N119" s="13"/>
      <c r="O119" s="13"/>
      <c r="P119" s="13"/>
    </row>
    <row r="120" spans="2:18" ht="9" customHeight="1">
      <c r="B120" s="24" t="s">
        <v>0</v>
      </c>
      <c r="C120" s="23"/>
      <c r="D120" s="21"/>
      <c r="E120" s="21"/>
      <c r="F120" s="21"/>
      <c r="G120" s="21"/>
      <c r="H120" s="21"/>
      <c r="I120" s="21"/>
      <c r="J120" s="21"/>
      <c r="K120" s="25"/>
      <c r="L120" s="6"/>
      <c r="M120" s="18"/>
      <c r="N120" s="13"/>
      <c r="O120" s="13"/>
      <c r="P120" s="13"/>
    </row>
    <row r="121" spans="2:18" ht="9" customHeight="1">
      <c r="B121" s="24" t="s">
        <v>40</v>
      </c>
      <c r="C121" s="23"/>
      <c r="D121" s="21"/>
      <c r="E121" s="21"/>
      <c r="F121" s="21"/>
      <c r="G121" s="21"/>
      <c r="H121" s="21"/>
      <c r="I121" s="21"/>
      <c r="J121" s="21"/>
      <c r="K121" s="25"/>
      <c r="L121" s="6"/>
      <c r="N121" s="13"/>
      <c r="O121" s="13"/>
      <c r="P121" s="13"/>
    </row>
    <row r="122" spans="2:18" ht="10.35" customHeight="1">
      <c r="B122" s="24"/>
      <c r="C122" s="23"/>
      <c r="D122" s="21"/>
      <c r="E122" s="21"/>
      <c r="F122" s="21"/>
      <c r="G122" s="21"/>
      <c r="H122" s="21"/>
      <c r="I122" s="21"/>
      <c r="J122" s="21"/>
      <c r="K122" s="25"/>
      <c r="L122" s="6"/>
      <c r="M122" s="9"/>
      <c r="N122" s="13"/>
      <c r="O122" s="13"/>
      <c r="P122" s="13"/>
    </row>
    <row r="123" spans="2:18" ht="10.35" customHeight="1">
      <c r="B123" s="24"/>
      <c r="C123" s="23"/>
      <c r="D123" s="21"/>
      <c r="E123" s="21"/>
      <c r="F123" s="21"/>
      <c r="G123" s="21"/>
      <c r="H123" s="21"/>
      <c r="I123" s="21"/>
      <c r="J123" s="21"/>
      <c r="K123" s="25"/>
      <c r="L123" s="6"/>
      <c r="M123" s="9"/>
      <c r="N123" s="13"/>
      <c r="O123" s="13"/>
      <c r="P123" s="13"/>
      <c r="R123" s="17"/>
    </row>
    <row r="124" spans="2:18" ht="10.35" customHeight="1">
      <c r="B124" s="24"/>
      <c r="C124" s="23"/>
      <c r="D124" s="21"/>
      <c r="E124" s="21"/>
      <c r="F124" s="21"/>
      <c r="G124" s="21"/>
      <c r="H124" s="21"/>
      <c r="I124" s="21"/>
      <c r="J124" s="21"/>
      <c r="K124" s="25"/>
      <c r="L124" s="6"/>
      <c r="M124" s="9"/>
      <c r="N124" s="13"/>
      <c r="O124" s="13"/>
      <c r="P124" s="13"/>
      <c r="R124" s="17"/>
    </row>
    <row r="125" spans="2:18" ht="10.35" customHeight="1">
      <c r="B125" s="24"/>
      <c r="C125" s="23"/>
      <c r="D125" s="21"/>
      <c r="E125" s="21"/>
      <c r="F125" s="21"/>
      <c r="G125" s="21"/>
      <c r="H125" s="21"/>
      <c r="I125" s="21"/>
      <c r="J125" s="21"/>
      <c r="K125" s="25"/>
      <c r="L125" s="16"/>
      <c r="M125" s="9"/>
      <c r="N125" s="13"/>
      <c r="O125" s="13"/>
      <c r="P125" s="13"/>
      <c r="Q125" s="15"/>
    </row>
    <row r="126" spans="2:18" ht="10.35" customHeight="1">
      <c r="B126" s="24"/>
      <c r="C126" s="23"/>
      <c r="D126" s="21"/>
      <c r="E126" s="21"/>
      <c r="F126" s="21"/>
      <c r="G126" s="21"/>
      <c r="H126" s="21"/>
      <c r="I126" s="21"/>
      <c r="J126" s="21"/>
      <c r="K126" s="25"/>
      <c r="L126" s="14"/>
      <c r="M126" s="9"/>
      <c r="N126" s="13"/>
      <c r="O126" s="13"/>
      <c r="P126" s="13"/>
      <c r="Q126" s="10"/>
    </row>
    <row r="127" spans="2:18" ht="10.35" customHeight="1">
      <c r="B127" s="24"/>
      <c r="C127" s="23"/>
      <c r="D127" s="21"/>
      <c r="E127" s="21"/>
      <c r="F127" s="21"/>
      <c r="G127" s="21"/>
      <c r="H127" s="21"/>
      <c r="I127" s="21"/>
      <c r="J127" s="21"/>
      <c r="K127" s="25"/>
      <c r="M127" s="9"/>
      <c r="N127" s="13"/>
      <c r="O127" s="13"/>
      <c r="P127" s="13"/>
      <c r="Q127" s="10"/>
    </row>
    <row r="128" spans="2:18" ht="10.35" customHeight="1">
      <c r="B128" s="24"/>
      <c r="C128" s="23"/>
      <c r="D128" s="21"/>
      <c r="E128" s="21"/>
      <c r="F128" s="21"/>
      <c r="G128" s="21"/>
      <c r="H128" s="21"/>
      <c r="I128" s="21"/>
      <c r="J128" s="21"/>
      <c r="K128" s="25"/>
      <c r="L128" s="12"/>
      <c r="M128" s="9"/>
      <c r="N128" s="13"/>
      <c r="O128" s="13"/>
      <c r="P128" s="8"/>
      <c r="Q128" s="10"/>
    </row>
    <row r="129" spans="2:17" ht="10.35" customHeight="1">
      <c r="B129" s="24"/>
      <c r="C129" s="23"/>
      <c r="D129" s="21"/>
      <c r="E129" s="21"/>
      <c r="F129" s="21"/>
      <c r="G129" s="21"/>
      <c r="H129" s="21"/>
      <c r="I129" s="21"/>
      <c r="J129" s="21"/>
      <c r="K129" s="25"/>
      <c r="L129" s="12"/>
      <c r="M129" s="9"/>
      <c r="O129" s="8"/>
      <c r="P129" s="8"/>
      <c r="Q129" s="10"/>
    </row>
    <row r="130" spans="2:17" ht="10.35" customHeight="1">
      <c r="B130" s="24"/>
      <c r="C130" s="23"/>
      <c r="D130" s="21"/>
      <c r="E130" s="21"/>
      <c r="F130" s="21"/>
      <c r="G130" s="21"/>
      <c r="H130" s="21"/>
      <c r="I130" s="21"/>
      <c r="J130" s="21"/>
      <c r="K130" s="25"/>
      <c r="L130" s="11"/>
      <c r="O130" s="8"/>
      <c r="P130" s="8"/>
      <c r="Q130" s="10"/>
    </row>
    <row r="131" spans="2:17" ht="10.35" customHeight="1">
      <c r="B131" s="24"/>
      <c r="C131" s="23"/>
      <c r="D131" s="21"/>
      <c r="E131" s="21"/>
      <c r="F131" s="21"/>
      <c r="G131" s="21"/>
      <c r="H131" s="21"/>
      <c r="I131" s="21"/>
      <c r="J131" s="21"/>
      <c r="K131" s="25"/>
      <c r="L131" s="7"/>
      <c r="N131" s="8"/>
      <c r="O131" s="8"/>
      <c r="P131" s="8"/>
      <c r="Q131" s="10"/>
    </row>
    <row r="132" spans="2:17" ht="10.35" customHeight="1">
      <c r="B132" s="24"/>
      <c r="C132" s="23"/>
      <c r="D132" s="21"/>
      <c r="E132" s="21"/>
      <c r="F132" s="21"/>
      <c r="G132" s="21"/>
      <c r="H132" s="21"/>
      <c r="I132" s="21"/>
      <c r="J132" s="21"/>
      <c r="K132" s="25"/>
      <c r="L132" s="7"/>
      <c r="M132" s="9"/>
      <c r="N132" s="8"/>
      <c r="O132" s="8"/>
      <c r="P132" s="8"/>
      <c r="Q132" s="10"/>
    </row>
    <row r="133" spans="2:17" ht="10.35" customHeight="1">
      <c r="B133" s="24"/>
      <c r="C133" s="23"/>
      <c r="D133" s="21"/>
      <c r="E133" s="21"/>
      <c r="F133" s="21"/>
      <c r="G133" s="21"/>
      <c r="H133" s="21"/>
      <c r="I133" s="21"/>
      <c r="J133" s="21"/>
      <c r="K133" s="25"/>
      <c r="L133" s="7"/>
      <c r="M133" s="9"/>
      <c r="N133" s="8"/>
    </row>
    <row r="134" spans="2:17" ht="6.4" customHeight="1">
      <c r="B134" s="24"/>
      <c r="C134" s="23"/>
      <c r="D134" s="21"/>
      <c r="E134" s="21"/>
      <c r="F134" s="21"/>
      <c r="G134" s="21"/>
      <c r="H134" s="21"/>
      <c r="I134" s="21"/>
      <c r="J134" s="21"/>
      <c r="K134" s="25"/>
      <c r="L134" s="7"/>
      <c r="M134" s="9"/>
      <c r="N134" s="8"/>
    </row>
    <row r="135" spans="2:17" ht="16.5" customHeight="1">
      <c r="B135" s="66" t="str">
        <f>"第4表　同行援護　１施設・事業所当たりの収支額，収支等の科目"</f>
        <v>第4表　同行援護　１施設・事業所当たりの収支額，収支等の科目</v>
      </c>
      <c r="C135" s="23"/>
      <c r="D135" s="21"/>
      <c r="E135" s="21"/>
      <c r="F135" s="21"/>
      <c r="G135" s="21"/>
      <c r="H135" s="21"/>
      <c r="I135" s="21"/>
      <c r="J135" s="21"/>
      <c r="K135" s="25"/>
      <c r="L135" s="7"/>
      <c r="O135" s="13"/>
      <c r="P135" s="13"/>
    </row>
    <row r="136" spans="2:17" ht="10.35" customHeight="1">
      <c r="C136" s="65"/>
      <c r="D136" s="12"/>
      <c r="E136" s="12"/>
      <c r="F136" s="12"/>
      <c r="G136" s="12"/>
      <c r="H136" s="12"/>
      <c r="I136" s="12"/>
      <c r="J136" s="12"/>
      <c r="K136" s="64" t="s">
        <v>39</v>
      </c>
      <c r="L136" s="7"/>
      <c r="N136" s="27"/>
    </row>
    <row r="137" spans="2:17" ht="10.35" customHeight="1">
      <c r="B137" s="63"/>
      <c r="C137" s="62"/>
      <c r="D137" s="61"/>
      <c r="E137" s="93" t="s">
        <v>38</v>
      </c>
      <c r="F137" s="94"/>
      <c r="G137" s="94"/>
      <c r="H137" s="95"/>
      <c r="I137" s="57"/>
      <c r="J137" s="93" t="s">
        <v>37</v>
      </c>
      <c r="K137" s="95"/>
      <c r="L137" s="7"/>
      <c r="M137" s="10"/>
      <c r="N137" s="27"/>
      <c r="O137" s="13"/>
      <c r="P137" s="13"/>
    </row>
    <row r="138" spans="2:17" ht="10.35" customHeight="1">
      <c r="B138" s="60"/>
      <c r="C138" s="59"/>
      <c r="D138" s="58"/>
      <c r="E138" s="93" t="s">
        <v>36</v>
      </c>
      <c r="F138" s="95"/>
      <c r="G138" s="93" t="s">
        <v>35</v>
      </c>
      <c r="H138" s="95"/>
      <c r="I138" s="57"/>
      <c r="J138" s="93" t="s">
        <v>34</v>
      </c>
      <c r="K138" s="95"/>
      <c r="L138" s="6"/>
      <c r="M138" s="10"/>
      <c r="P138" s="13"/>
    </row>
    <row r="139" spans="2:17" ht="10.35" customHeight="1">
      <c r="B139" s="50" t="s">
        <v>33</v>
      </c>
      <c r="C139" s="85" t="s">
        <v>32</v>
      </c>
      <c r="D139" s="86"/>
      <c r="E139" s="54">
        <v>3300.2570422535209</v>
      </c>
      <c r="F139" s="45">
        <f>E139/E152</f>
        <v>0.96857441951548195</v>
      </c>
      <c r="G139" s="54">
        <v>3074.035211267606</v>
      </c>
      <c r="H139" s="45">
        <f>G139/G152</f>
        <v>0.95651754713694226</v>
      </c>
      <c r="I139" s="47"/>
      <c r="J139" s="54">
        <v>4767.6175000000003</v>
      </c>
      <c r="K139" s="45">
        <v>0.9469610598552034</v>
      </c>
      <c r="L139" s="6"/>
      <c r="N139" s="13"/>
      <c r="O139" s="13"/>
      <c r="P139" s="13"/>
    </row>
    <row r="140" spans="2:17" ht="10.35" customHeight="1">
      <c r="B140" s="52"/>
      <c r="C140" s="85" t="s">
        <v>31</v>
      </c>
      <c r="D140" s="86"/>
      <c r="E140" s="54">
        <v>44.598591549295755</v>
      </c>
      <c r="F140" s="45">
        <f>E140/E152</f>
        <v>1.30889971199246E-2</v>
      </c>
      <c r="G140" s="54">
        <v>41.746478873239454</v>
      </c>
      <c r="H140" s="45">
        <f>G140/G152</f>
        <v>1.298984456231039E-2</v>
      </c>
      <c r="I140" s="47"/>
      <c r="J140" s="54">
        <v>94.772499999999994</v>
      </c>
      <c r="K140" s="45">
        <v>1.8824049338087054E-2</v>
      </c>
      <c r="L140" s="6"/>
      <c r="M140" s="56"/>
      <c r="N140" s="13"/>
      <c r="O140" s="13"/>
      <c r="P140" s="13"/>
    </row>
    <row r="141" spans="2:17" ht="10.35" customHeight="1">
      <c r="B141" s="52"/>
      <c r="C141" s="85" t="s">
        <v>30</v>
      </c>
      <c r="D141" s="86"/>
      <c r="E141" s="54">
        <v>45.426056338028175</v>
      </c>
      <c r="F141" s="45">
        <f>E141/E152</f>
        <v>1.3331845242708619E-2</v>
      </c>
      <c r="G141" s="54">
        <v>49.785211267605625</v>
      </c>
      <c r="H141" s="45">
        <f>G141/G152</f>
        <v>1.5491178497512356E-2</v>
      </c>
      <c r="I141" s="47"/>
      <c r="J141" s="54">
        <v>85.552499999999995</v>
      </c>
      <c r="K141" s="45">
        <v>1.6992740309654093E-2</v>
      </c>
      <c r="L141" s="6"/>
      <c r="M141" s="55"/>
      <c r="N141" s="13"/>
      <c r="O141" s="13"/>
      <c r="P141" s="13"/>
    </row>
    <row r="142" spans="2:17" ht="10.35" customHeight="1">
      <c r="B142" s="51"/>
      <c r="C142" s="85" t="s">
        <v>29</v>
      </c>
      <c r="D142" s="86"/>
      <c r="E142" s="54">
        <v>16.366197183098592</v>
      </c>
      <c r="F142" s="45">
        <f>E142/E152</f>
        <v>4.8032258497875862E-3</v>
      </c>
      <c r="G142" s="54">
        <v>47.401408450704231</v>
      </c>
      <c r="H142" s="45">
        <f>G142/G152</f>
        <v>1.4749433830787992E-2</v>
      </c>
      <c r="I142" s="47"/>
      <c r="J142" s="54">
        <v>86.045000000000002</v>
      </c>
      <c r="K142" s="45">
        <v>1.7090562402550323E-2</v>
      </c>
      <c r="L142" s="6"/>
      <c r="M142" s="44"/>
      <c r="N142" s="13"/>
      <c r="O142" s="13"/>
      <c r="P142" s="13"/>
    </row>
    <row r="143" spans="2:17" ht="10.35" customHeight="1">
      <c r="B143" s="50" t="s">
        <v>28</v>
      </c>
      <c r="C143" s="85" t="s">
        <v>27</v>
      </c>
      <c r="D143" s="86"/>
      <c r="E143" s="54">
        <v>2608.9859154929563</v>
      </c>
      <c r="F143" s="45">
        <f>E143/E152</f>
        <v>0.76569703094918451</v>
      </c>
      <c r="G143" s="54">
        <v>2452.5598591549306</v>
      </c>
      <c r="H143" s="45">
        <f>G143/G152</f>
        <v>0.76313912478511881</v>
      </c>
      <c r="I143" s="47"/>
      <c r="J143" s="54">
        <v>3863.4375</v>
      </c>
      <c r="K143" s="45">
        <v>0.7673696284746705</v>
      </c>
      <c r="L143" s="6"/>
      <c r="M143" s="44"/>
      <c r="N143" s="13"/>
      <c r="O143" s="13"/>
      <c r="P143" s="13"/>
    </row>
    <row r="144" spans="2:17" ht="10.35" customHeight="1">
      <c r="B144" s="52"/>
      <c r="C144" s="85" t="s">
        <v>26</v>
      </c>
      <c r="D144" s="86"/>
      <c r="E144" s="54">
        <v>41.376760563380273</v>
      </c>
      <c r="F144" s="45">
        <f>E144/E152</f>
        <v>1.2143439535467709E-2</v>
      </c>
      <c r="G144" s="54">
        <v>34.637323943661961</v>
      </c>
      <c r="H144" s="45">
        <f>G144/G152</f>
        <v>1.0777758178091026E-2</v>
      </c>
      <c r="I144" s="47"/>
      <c r="J144" s="54">
        <v>32.880000000000003</v>
      </c>
      <c r="K144" s="45">
        <v>6.5307419582294694E-3</v>
      </c>
      <c r="L144" s="6"/>
      <c r="M144" s="44"/>
      <c r="N144" s="13"/>
      <c r="O144" s="13"/>
      <c r="P144" s="13"/>
    </row>
    <row r="145" spans="2:46" ht="10.35" customHeight="1">
      <c r="B145" s="52"/>
      <c r="C145" s="85" t="s">
        <v>25</v>
      </c>
      <c r="D145" s="86"/>
      <c r="E145" s="53">
        <v>-0.5176056338028171</v>
      </c>
      <c r="F145" s="45">
        <f>E145/E152</f>
        <v>-1.5190925127340265E-4</v>
      </c>
      <c r="G145" s="53">
        <v>-0.42253521126760568</v>
      </c>
      <c r="H145" s="45">
        <f>G145/G152</f>
        <v>-1.3147615953755453E-4</v>
      </c>
      <c r="I145" s="47"/>
      <c r="J145" s="53">
        <v>-0.32</v>
      </c>
      <c r="K145" s="45">
        <v>-6.3559532440189478E-5</v>
      </c>
      <c r="L145" s="6"/>
      <c r="M145" s="44"/>
      <c r="N145" s="13"/>
      <c r="O145" s="13"/>
      <c r="P145" s="13"/>
    </row>
    <row r="146" spans="2:46" ht="10.35" customHeight="1">
      <c r="B146" s="52"/>
      <c r="C146" s="85" t="s">
        <v>24</v>
      </c>
      <c r="D146" s="86"/>
      <c r="E146" s="48">
        <v>6.3838028169014098</v>
      </c>
      <c r="F146" s="45">
        <f>E146/E152</f>
        <v>1.8735474323719656E-3</v>
      </c>
      <c r="G146" s="48">
        <v>3.9577464788732422</v>
      </c>
      <c r="H146" s="45">
        <f>G146/G152</f>
        <v>1.2314933610017614E-3</v>
      </c>
      <c r="I146" s="47"/>
      <c r="J146" s="48">
        <v>10.5825</v>
      </c>
      <c r="K146" s="45">
        <v>2.1019336001509535E-3</v>
      </c>
      <c r="L146" s="6"/>
      <c r="M146" s="44"/>
      <c r="N146" s="13"/>
      <c r="O146" s="13"/>
      <c r="P146" s="13"/>
    </row>
    <row r="147" spans="2:46" ht="10.35" customHeight="1">
      <c r="B147" s="51"/>
      <c r="C147" s="85" t="s">
        <v>23</v>
      </c>
      <c r="D147" s="86"/>
      <c r="E147" s="48">
        <v>595.80281690140816</v>
      </c>
      <c r="F147" s="45">
        <f>E147/E152</f>
        <v>0.1748589155746251</v>
      </c>
      <c r="G147" s="48">
        <v>563.85915492957747</v>
      </c>
      <c r="H147" s="45">
        <f>G147/G152</f>
        <v>0.17545055236421522</v>
      </c>
      <c r="I147" s="47"/>
      <c r="J147" s="48">
        <v>763.19749999999999</v>
      </c>
      <c r="K147" s="45">
        <v>0.15158898831100473</v>
      </c>
      <c r="L147" s="6"/>
      <c r="M147" s="44"/>
      <c r="N147" s="13"/>
      <c r="O147" s="13"/>
      <c r="P147" s="13"/>
    </row>
    <row r="148" spans="2:46" ht="10.35" customHeight="1">
      <c r="B148" s="50" t="s">
        <v>22</v>
      </c>
      <c r="C148" s="85" t="s">
        <v>21</v>
      </c>
      <c r="D148" s="86"/>
      <c r="E148" s="48">
        <v>0</v>
      </c>
      <c r="F148" s="45">
        <f>E148/E152</f>
        <v>0</v>
      </c>
      <c r="G148" s="48">
        <v>0</v>
      </c>
      <c r="H148" s="45">
        <f>G148/G152</f>
        <v>0</v>
      </c>
      <c r="I148" s="47"/>
      <c r="J148" s="48">
        <v>2.75E-2</v>
      </c>
      <c r="K148" s="45">
        <v>5.4621473190787834E-6</v>
      </c>
      <c r="M148" s="44"/>
      <c r="N148" s="13"/>
      <c r="O148" s="13"/>
      <c r="P148" s="13"/>
      <c r="R148" s="17"/>
    </row>
    <row r="149" spans="2:46" ht="10.35" customHeight="1">
      <c r="B149" s="49" t="s">
        <v>20</v>
      </c>
      <c r="C149" s="85" t="s">
        <v>19</v>
      </c>
      <c r="D149" s="86"/>
      <c r="E149" s="48">
        <v>1.1408450704225352</v>
      </c>
      <c r="F149" s="45">
        <f>E149/E152</f>
        <v>3.3482039056178527E-4</v>
      </c>
      <c r="G149" s="48">
        <v>7.5105633802816865</v>
      </c>
      <c r="H149" s="45">
        <f>G149/G152</f>
        <v>2.3369887357800301E-3</v>
      </c>
      <c r="I149" s="47"/>
      <c r="J149" s="48">
        <v>5.3025000000000002</v>
      </c>
      <c r="K149" s="45">
        <v>1.0532013148878273E-3</v>
      </c>
      <c r="M149" s="44"/>
      <c r="N149" s="13"/>
      <c r="O149" s="13"/>
      <c r="P149" s="13"/>
      <c r="R149" s="17"/>
    </row>
    <row r="150" spans="2:46" ht="10.35" customHeight="1">
      <c r="B150" s="50" t="s">
        <v>18</v>
      </c>
      <c r="C150" s="85" t="s">
        <v>17</v>
      </c>
      <c r="D150" s="86"/>
      <c r="E150" s="48">
        <v>0.68661971830985913</v>
      </c>
      <c r="F150" s="45">
        <f>E150/E152</f>
        <v>2.0151227209737075E-4</v>
      </c>
      <c r="G150" s="48">
        <v>0.80985915492957816</v>
      </c>
      <c r="H150" s="45">
        <f>G150/G152</f>
        <v>2.5199597244697969E-4</v>
      </c>
      <c r="I150" s="47"/>
      <c r="J150" s="48">
        <v>0.63500000000000001</v>
      </c>
      <c r="K150" s="45">
        <v>1.2612594718600101E-4</v>
      </c>
      <c r="M150" s="44"/>
      <c r="N150" s="13"/>
      <c r="O150" s="13"/>
      <c r="P150" s="13"/>
      <c r="Q150" s="15"/>
    </row>
    <row r="151" spans="2:46" ht="10.35" customHeight="1">
      <c r="B151" s="49" t="s">
        <v>16</v>
      </c>
      <c r="C151" s="85" t="s">
        <v>15</v>
      </c>
      <c r="D151" s="86"/>
      <c r="E151" s="48">
        <v>12.383802816901408</v>
      </c>
      <c r="F151" s="45">
        <f>E151/E152</f>
        <v>3.6344546716228355E-3</v>
      </c>
      <c r="G151" s="48">
        <v>18.714788732394382</v>
      </c>
      <c r="H151" s="45">
        <f>G151/G152</f>
        <v>5.823298232850856E-3</v>
      </c>
      <c r="I151" s="47"/>
      <c r="J151" s="48">
        <v>78.844999999999999</v>
      </c>
      <c r="K151" s="45">
        <v>1.5660472922646062E-2</v>
      </c>
      <c r="M151" s="44"/>
      <c r="N151" s="13"/>
      <c r="O151" s="13"/>
      <c r="P151" s="13"/>
      <c r="Q151" s="10"/>
    </row>
    <row r="152" spans="2:46" ht="10.35" customHeight="1">
      <c r="B152" s="87" t="s">
        <v>14</v>
      </c>
      <c r="C152" s="88"/>
      <c r="D152" s="89"/>
      <c r="E152" s="46">
        <f>SUM(E139:E142,E148,E150)</f>
        <v>3407.3345070422529</v>
      </c>
      <c r="F152" s="45">
        <f>E152/E152</f>
        <v>1</v>
      </c>
      <c r="G152" s="46">
        <f>SUM(G139:G142,G148,G150)</f>
        <v>3213.7781690140851</v>
      </c>
      <c r="H152" s="45">
        <f>G152/G152</f>
        <v>1</v>
      </c>
      <c r="I152" s="47"/>
      <c r="J152" s="46">
        <v>5034.6500000000005</v>
      </c>
      <c r="K152" s="45">
        <v>1</v>
      </c>
      <c r="M152" s="44"/>
      <c r="N152" s="13"/>
      <c r="O152" s="13"/>
      <c r="P152" s="13"/>
      <c r="Q152" s="10"/>
    </row>
    <row r="153" spans="2:46" ht="10.35" customHeight="1">
      <c r="B153" s="87" t="s">
        <v>13</v>
      </c>
      <c r="C153" s="88"/>
      <c r="D153" s="89"/>
      <c r="E153" s="46">
        <f>SUM(E143:E147,E149,E151)</f>
        <v>3265.5563380281678</v>
      </c>
      <c r="F153" s="45">
        <f>E153/E152</f>
        <v>0.9583902993025607</v>
      </c>
      <c r="G153" s="46">
        <f>SUM(G143:G147,G149,G151)</f>
        <v>3080.8169014084519</v>
      </c>
      <c r="H153" s="45">
        <f>G153/G152</f>
        <v>0.95862773949752023</v>
      </c>
      <c r="I153" s="47"/>
      <c r="J153" s="46">
        <v>4753.9250000000002</v>
      </c>
      <c r="K153" s="45">
        <v>0.94424140704914938</v>
      </c>
      <c r="L153" s="12"/>
      <c r="M153" s="44"/>
      <c r="N153" s="13"/>
      <c r="O153" s="13"/>
      <c r="P153" s="13"/>
      <c r="Q153" s="27"/>
      <c r="R153" s="27"/>
      <c r="S153" s="27"/>
      <c r="T153" s="27"/>
      <c r="U153" s="27"/>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row>
    <row r="154" spans="2:46" ht="10.35" customHeight="1">
      <c r="B154" s="87" t="s">
        <v>12</v>
      </c>
      <c r="C154" s="88"/>
      <c r="D154" s="89"/>
      <c r="E154" s="46">
        <f>E152-E153</f>
        <v>141.77816901408505</v>
      </c>
      <c r="F154" s="45">
        <f>E154/E152</f>
        <v>4.1609700697439307E-2</v>
      </c>
      <c r="G154" s="46">
        <f>G152-G153</f>
        <v>132.96126760563311</v>
      </c>
      <c r="H154" s="45">
        <f>G154/G152</f>
        <v>4.1372260502479746E-2</v>
      </c>
      <c r="I154" s="47"/>
      <c r="J154" s="46">
        <v>280.72500000000036</v>
      </c>
      <c r="K154" s="45">
        <v>5.5758592950850672E-2</v>
      </c>
      <c r="L154" s="12"/>
      <c r="M154" s="44"/>
      <c r="N154" s="13"/>
      <c r="O154" s="13"/>
      <c r="P154" s="13"/>
      <c r="Q154" s="27"/>
      <c r="R154" s="27"/>
      <c r="S154" s="27"/>
      <c r="T154" s="27"/>
      <c r="U154" s="27"/>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row>
    <row r="155" spans="2:46" ht="10.35" customHeight="1">
      <c r="B155" s="82" t="s">
        <v>11</v>
      </c>
      <c r="C155" s="83"/>
      <c r="D155" s="84"/>
      <c r="E155" s="42">
        <v>16.183098591549289</v>
      </c>
      <c r="F155" s="41">
        <f>E155/E152</f>
        <v>4.7494892438949519E-3</v>
      </c>
      <c r="G155" s="42">
        <v>12.566901408450702</v>
      </c>
      <c r="H155" s="41">
        <f>G155/G152</f>
        <v>3.9103201115794324E-3</v>
      </c>
      <c r="I155" s="43"/>
      <c r="J155" s="42">
        <v>14.734999999999999</v>
      </c>
      <c r="K155" s="41">
        <v>2.9267178453318498E-3</v>
      </c>
      <c r="L155" s="11"/>
      <c r="M155" s="44"/>
      <c r="N155" s="13"/>
      <c r="O155" s="13"/>
      <c r="P155" s="13"/>
      <c r="Q155" s="10"/>
    </row>
    <row r="156" spans="2:46" ht="10.35" customHeight="1">
      <c r="B156" s="82" t="s">
        <v>10</v>
      </c>
      <c r="C156" s="83"/>
      <c r="D156" s="84"/>
      <c r="E156" s="42">
        <f>E154+E155</f>
        <v>157.96126760563433</v>
      </c>
      <c r="F156" s="41">
        <f>E156/(E152+E155)</f>
        <v>4.6140048278323562E-2</v>
      </c>
      <c r="G156" s="42">
        <f>G154+G155</f>
        <v>145.5281690140838</v>
      </c>
      <c r="H156" s="41">
        <f>G156/(G152+G155)</f>
        <v>4.5106200929407973E-2</v>
      </c>
      <c r="I156" s="43"/>
      <c r="J156" s="42">
        <v>295.46000000000038</v>
      </c>
      <c r="K156" s="41">
        <v>5.8514056662346083E-2</v>
      </c>
      <c r="L156" s="7"/>
      <c r="N156" s="13"/>
      <c r="O156" s="13"/>
      <c r="P156" s="13"/>
      <c r="Q156" s="10"/>
    </row>
    <row r="157" spans="2:46" ht="10.35" customHeight="1">
      <c r="B157" s="87" t="s">
        <v>9</v>
      </c>
      <c r="C157" s="88"/>
      <c r="D157" s="89"/>
      <c r="E157" s="40">
        <v>284</v>
      </c>
      <c r="F157" s="31"/>
      <c r="G157" s="40">
        <v>284</v>
      </c>
      <c r="H157" s="31"/>
      <c r="I157" s="30"/>
      <c r="J157" s="40">
        <v>400</v>
      </c>
      <c r="K157" s="31"/>
      <c r="L157" s="7"/>
      <c r="M157" s="19"/>
      <c r="N157" s="13"/>
      <c r="O157" s="13"/>
      <c r="P157" s="13"/>
      <c r="Q157" s="10"/>
    </row>
    <row r="158" spans="2:46" ht="10.35" customHeight="1">
      <c r="C158" s="23"/>
      <c r="D158" s="21"/>
      <c r="E158" s="21"/>
      <c r="F158" s="21"/>
      <c r="G158" s="21"/>
      <c r="H158" s="21"/>
      <c r="I158" s="21"/>
      <c r="J158" s="21"/>
      <c r="K158" s="25"/>
      <c r="L158" s="7"/>
      <c r="M158" s="19"/>
      <c r="N158" s="13"/>
      <c r="O158" s="13"/>
      <c r="P158" s="13"/>
      <c r="Q158" s="10"/>
    </row>
    <row r="159" spans="2:46" ht="10.35" customHeight="1">
      <c r="B159" s="34" t="s">
        <v>44</v>
      </c>
      <c r="C159" s="33"/>
      <c r="D159" s="32"/>
      <c r="E159" s="29">
        <v>62.207746478873283</v>
      </c>
      <c r="F159" s="31"/>
      <c r="G159" s="29" t="s">
        <v>1</v>
      </c>
      <c r="H159" s="31"/>
      <c r="I159" s="30"/>
      <c r="J159" s="39">
        <v>64.852500000000006</v>
      </c>
      <c r="K159" s="28"/>
      <c r="L159" s="7"/>
      <c r="M159" s="19"/>
      <c r="N159" s="13"/>
      <c r="O159" s="13"/>
      <c r="P159" s="13"/>
      <c r="Q159" s="10"/>
    </row>
    <row r="160" spans="2:46" ht="10.35" customHeight="1">
      <c r="B160" s="34" t="s">
        <v>43</v>
      </c>
      <c r="C160" s="33"/>
      <c r="D160" s="32"/>
      <c r="E160" s="29">
        <f>E152/E159</f>
        <v>54.773475972151424</v>
      </c>
      <c r="F160" s="31"/>
      <c r="G160" s="29" t="s">
        <v>1</v>
      </c>
      <c r="H160" s="31"/>
      <c r="I160" s="30"/>
      <c r="J160" s="29">
        <v>77.632319494236924</v>
      </c>
      <c r="K160" s="28"/>
      <c r="L160" s="25"/>
      <c r="M160" s="19"/>
      <c r="N160" s="13"/>
      <c r="O160" s="13"/>
      <c r="P160" s="13"/>
      <c r="Q160" s="10"/>
    </row>
    <row r="161" spans="2:18" ht="10.35" customHeight="1">
      <c r="B161" s="90" t="s">
        <v>50</v>
      </c>
      <c r="C161" s="91"/>
      <c r="D161" s="92"/>
      <c r="E161" s="36">
        <f>(E152+E155)/E159</f>
        <v>55.033622007131896</v>
      </c>
      <c r="F161" s="38"/>
      <c r="G161" s="36" t="s">
        <v>5</v>
      </c>
      <c r="H161" s="38"/>
      <c r="I161" s="37"/>
      <c r="J161" s="36">
        <v>77.859527389075211</v>
      </c>
      <c r="K161" s="35"/>
      <c r="L161" s="25"/>
      <c r="M161" s="19"/>
      <c r="N161" s="13"/>
      <c r="O161" s="13"/>
      <c r="P161" s="13"/>
      <c r="Q161" s="10"/>
    </row>
    <row r="162" spans="2:18" ht="10.35" customHeight="1">
      <c r="B162" s="34" t="s">
        <v>41</v>
      </c>
      <c r="C162" s="33"/>
      <c r="D162" s="32"/>
      <c r="E162" s="29">
        <f>E153/E159</f>
        <v>52.494368030791819</v>
      </c>
      <c r="F162" s="31"/>
      <c r="G162" s="29" t="s">
        <v>1</v>
      </c>
      <c r="H162" s="31"/>
      <c r="I162" s="30"/>
      <c r="J162" s="29">
        <v>73.303650591727376</v>
      </c>
      <c r="K162" s="28"/>
      <c r="L162" s="25"/>
      <c r="M162" s="19"/>
      <c r="N162" s="13"/>
      <c r="O162" s="13"/>
      <c r="P162" s="13"/>
      <c r="Q162" s="10"/>
    </row>
    <row r="163" spans="2:18" ht="10.35" customHeight="1">
      <c r="B163" s="34" t="s">
        <v>3</v>
      </c>
      <c r="C163" s="33"/>
      <c r="D163" s="32"/>
      <c r="E163" s="29">
        <v>2.1707818930041167</v>
      </c>
      <c r="F163" s="31"/>
      <c r="G163" s="29" t="s">
        <v>1</v>
      </c>
      <c r="H163" s="31"/>
      <c r="I163" s="30"/>
      <c r="J163" s="29">
        <v>2.1531578947368413</v>
      </c>
      <c r="K163" s="28"/>
      <c r="L163" s="25"/>
      <c r="M163" s="19"/>
      <c r="N163" s="13"/>
      <c r="O163" s="13"/>
      <c r="P163" s="13"/>
      <c r="Q163" s="10"/>
    </row>
    <row r="164" spans="2:18" ht="10.35" customHeight="1">
      <c r="B164" s="34" t="s">
        <v>2</v>
      </c>
      <c r="C164" s="33"/>
      <c r="D164" s="32"/>
      <c r="E164" s="29">
        <f>E143/E163</f>
        <v>1201.8646018289819</v>
      </c>
      <c r="F164" s="31"/>
      <c r="G164" s="29" t="s">
        <v>1</v>
      </c>
      <c r="H164" s="31"/>
      <c r="I164" s="30"/>
      <c r="J164" s="29">
        <v>1794.3122097286735</v>
      </c>
      <c r="K164" s="28"/>
      <c r="L164" s="25"/>
      <c r="M164" s="19"/>
      <c r="N164" s="13"/>
      <c r="O164" s="13"/>
      <c r="P164" s="13"/>
    </row>
    <row r="165" spans="2:18" ht="9" customHeight="1">
      <c r="B165" s="24" t="s">
        <v>0</v>
      </c>
      <c r="C165" s="23"/>
      <c r="D165" s="21"/>
      <c r="E165" s="21"/>
      <c r="F165" s="21"/>
      <c r="G165" s="21"/>
      <c r="H165" s="21"/>
      <c r="I165" s="21"/>
      <c r="J165" s="21"/>
      <c r="K165" s="25"/>
      <c r="L165" s="25"/>
      <c r="M165" s="18"/>
      <c r="N165" s="13"/>
      <c r="O165" s="13"/>
      <c r="P165" s="13"/>
    </row>
    <row r="166" spans="2:18" ht="9" customHeight="1">
      <c r="B166" s="24" t="s">
        <v>40</v>
      </c>
      <c r="C166" s="23"/>
      <c r="D166" s="21"/>
      <c r="E166" s="21"/>
      <c r="F166" s="21"/>
      <c r="G166" s="21"/>
      <c r="H166" s="21"/>
      <c r="I166" s="21"/>
      <c r="J166" s="21"/>
      <c r="K166" s="25"/>
      <c r="L166" s="25"/>
      <c r="N166" s="13"/>
      <c r="O166" s="13"/>
      <c r="P166" s="13"/>
    </row>
    <row r="167" spans="2:18" ht="10.35" customHeight="1">
      <c r="B167" s="24"/>
      <c r="C167" s="23"/>
      <c r="D167" s="21"/>
      <c r="E167" s="21"/>
      <c r="F167" s="21"/>
      <c r="G167" s="21"/>
      <c r="H167" s="21"/>
      <c r="I167" s="21"/>
      <c r="J167" s="21"/>
      <c r="K167" s="25"/>
      <c r="L167" s="25"/>
      <c r="M167" s="9"/>
      <c r="N167" s="13"/>
      <c r="O167" s="13"/>
      <c r="P167" s="13"/>
      <c r="R167" s="17"/>
    </row>
    <row r="168" spans="2:18" ht="10.35" customHeight="1">
      <c r="B168" s="24"/>
      <c r="C168" s="23"/>
      <c r="D168" s="21"/>
      <c r="E168" s="21"/>
      <c r="F168" s="21"/>
      <c r="G168" s="21"/>
      <c r="H168" s="21"/>
      <c r="I168" s="21"/>
      <c r="J168" s="21"/>
      <c r="K168" s="25"/>
      <c r="L168" s="25"/>
      <c r="M168" s="9"/>
      <c r="N168" s="13"/>
      <c r="O168" s="13"/>
      <c r="P168" s="13"/>
      <c r="R168" s="17"/>
    </row>
    <row r="169" spans="2:18" ht="10.35" customHeight="1">
      <c r="B169" s="24"/>
      <c r="C169" s="23"/>
      <c r="D169" s="21"/>
      <c r="E169" s="21"/>
      <c r="F169" s="21"/>
      <c r="G169" s="21"/>
      <c r="H169" s="21"/>
      <c r="I169" s="21"/>
      <c r="J169" s="21"/>
      <c r="K169" s="25"/>
      <c r="L169" s="16"/>
      <c r="M169" s="9"/>
      <c r="N169" s="13"/>
      <c r="O169" s="13"/>
      <c r="P169" s="13"/>
      <c r="Q169" s="15"/>
    </row>
    <row r="170" spans="2:18" ht="10.35" customHeight="1">
      <c r="B170" s="24"/>
      <c r="C170" s="23"/>
      <c r="D170" s="21"/>
      <c r="E170" s="21"/>
      <c r="F170" s="21"/>
      <c r="G170" s="21"/>
      <c r="H170" s="21"/>
      <c r="I170" s="21"/>
      <c r="J170" s="21"/>
      <c r="K170" s="25"/>
      <c r="L170" s="14"/>
      <c r="M170" s="9"/>
      <c r="N170" s="13"/>
      <c r="O170" s="13"/>
      <c r="P170" s="13"/>
      <c r="Q170" s="10"/>
    </row>
    <row r="171" spans="2:18" ht="10.35" customHeight="1">
      <c r="B171" s="24"/>
      <c r="C171" s="23"/>
      <c r="D171" s="21"/>
      <c r="E171" s="21"/>
      <c r="F171" s="21"/>
      <c r="G171" s="21"/>
      <c r="H171" s="21"/>
      <c r="I171" s="21"/>
      <c r="J171" s="21"/>
      <c r="K171" s="25"/>
      <c r="M171" s="9"/>
      <c r="N171" s="13"/>
      <c r="O171" s="13"/>
      <c r="P171" s="13"/>
      <c r="Q171" s="10"/>
    </row>
    <row r="172" spans="2:18" ht="10.35" customHeight="1">
      <c r="B172" s="24"/>
      <c r="C172" s="23"/>
      <c r="D172" s="21"/>
      <c r="E172" s="21"/>
      <c r="F172" s="21"/>
      <c r="G172" s="21"/>
      <c r="H172" s="21"/>
      <c r="I172" s="21"/>
      <c r="J172" s="21"/>
      <c r="K172" s="25"/>
      <c r="L172" s="12"/>
      <c r="M172" s="9"/>
      <c r="N172" s="13"/>
      <c r="O172" s="13"/>
      <c r="P172" s="8"/>
      <c r="Q172" s="10"/>
    </row>
    <row r="173" spans="2:18" ht="10.35" customHeight="1">
      <c r="B173" s="24"/>
      <c r="C173" s="23"/>
      <c r="D173" s="21"/>
      <c r="E173" s="21"/>
      <c r="F173" s="21"/>
      <c r="G173" s="21"/>
      <c r="H173" s="21"/>
      <c r="I173" s="21"/>
      <c r="J173" s="21"/>
      <c r="K173" s="25"/>
      <c r="L173" s="12"/>
      <c r="M173" s="9"/>
      <c r="N173" s="13"/>
      <c r="O173" s="13"/>
      <c r="P173" s="8"/>
      <c r="Q173" s="10"/>
    </row>
    <row r="174" spans="2:18" ht="10.35" customHeight="1">
      <c r="B174" s="24"/>
      <c r="C174" s="23"/>
      <c r="D174" s="21"/>
      <c r="E174" s="21"/>
      <c r="F174" s="21"/>
      <c r="G174" s="21"/>
      <c r="H174" s="21"/>
      <c r="I174" s="21"/>
      <c r="J174" s="21"/>
      <c r="K174" s="25"/>
      <c r="L174" s="11"/>
      <c r="M174" s="9"/>
      <c r="O174" s="8"/>
      <c r="P174" s="8"/>
      <c r="Q174" s="10"/>
    </row>
    <row r="175" spans="2:18" ht="10.35" customHeight="1">
      <c r="B175" s="24"/>
      <c r="C175" s="23"/>
      <c r="D175" s="21"/>
      <c r="E175" s="21"/>
      <c r="F175" s="21"/>
      <c r="G175" s="21"/>
      <c r="H175" s="21"/>
      <c r="I175" s="21"/>
      <c r="J175" s="21"/>
      <c r="K175" s="25"/>
      <c r="L175" s="7"/>
      <c r="O175" s="8"/>
      <c r="P175" s="8"/>
      <c r="Q175" s="10"/>
    </row>
    <row r="176" spans="2:18" ht="10.35" customHeight="1">
      <c r="B176" s="24"/>
      <c r="C176" s="23"/>
      <c r="D176" s="21"/>
      <c r="E176" s="21"/>
      <c r="F176" s="21"/>
      <c r="G176" s="21"/>
      <c r="H176" s="21"/>
      <c r="I176" s="21"/>
      <c r="J176" s="21"/>
      <c r="K176" s="25"/>
      <c r="L176" s="7"/>
      <c r="N176" s="8"/>
      <c r="O176" s="8"/>
      <c r="P176" s="8"/>
      <c r="Q176" s="10"/>
    </row>
    <row r="177" spans="2:17" ht="10.35" customHeight="1">
      <c r="B177" s="24"/>
      <c r="C177" s="23"/>
      <c r="D177" s="21"/>
      <c r="E177" s="21"/>
      <c r="F177" s="21"/>
      <c r="G177" s="21"/>
      <c r="H177" s="21"/>
      <c r="I177" s="21"/>
      <c r="J177" s="21"/>
      <c r="K177" s="25"/>
      <c r="L177" s="7"/>
      <c r="M177" s="9"/>
      <c r="N177" s="8"/>
      <c r="O177" s="72"/>
      <c r="P177" s="26"/>
      <c r="Q177" s="10"/>
    </row>
    <row r="178" spans="2:17" ht="10.35" customHeight="1">
      <c r="B178" s="24"/>
      <c r="C178" s="23"/>
      <c r="D178" s="21"/>
      <c r="E178" s="21"/>
      <c r="F178" s="21"/>
      <c r="G178" s="21"/>
      <c r="H178" s="21"/>
      <c r="I178" s="21"/>
      <c r="J178" s="21"/>
      <c r="K178" s="25"/>
      <c r="L178" s="7"/>
      <c r="M178" s="9"/>
      <c r="N178" s="8"/>
      <c r="Q178" s="10"/>
    </row>
    <row r="179" spans="2:17" ht="6.4" customHeight="1">
      <c r="B179" s="24"/>
      <c r="C179" s="23"/>
      <c r="D179" s="21"/>
      <c r="E179" s="21"/>
      <c r="F179" s="21"/>
      <c r="G179" s="21"/>
      <c r="H179" s="21"/>
      <c r="I179" s="21"/>
      <c r="J179" s="21"/>
      <c r="K179" s="25"/>
      <c r="L179" s="7"/>
      <c r="M179" s="10"/>
      <c r="N179" s="27"/>
      <c r="O179" s="13"/>
      <c r="P179" s="13"/>
      <c r="Q179" s="26"/>
    </row>
    <row r="180" spans="2:17" ht="16.5" customHeight="1">
      <c r="B180" s="66" t="str">
        <f>"第5表　行動援護　１施設・事業所当たりの収支額，収支等の科目"</f>
        <v>第5表　行動援護　１施設・事業所当たりの収支額，収支等の科目</v>
      </c>
      <c r="C180" s="23"/>
      <c r="D180" s="21"/>
      <c r="E180" s="21"/>
      <c r="F180" s="21"/>
      <c r="G180" s="21"/>
      <c r="H180" s="21"/>
      <c r="I180" s="21"/>
      <c r="J180" s="21"/>
      <c r="K180" s="25"/>
      <c r="L180" s="7"/>
    </row>
    <row r="181" spans="2:17" ht="10.35" customHeight="1">
      <c r="C181" s="65"/>
      <c r="D181" s="12"/>
      <c r="E181" s="12"/>
      <c r="F181" s="12"/>
      <c r="G181" s="12"/>
      <c r="H181" s="12"/>
      <c r="I181" s="12"/>
      <c r="J181" s="12"/>
      <c r="K181" s="64" t="s">
        <v>39</v>
      </c>
      <c r="L181" s="7"/>
      <c r="N181" s="27"/>
      <c r="P181" s="13"/>
    </row>
    <row r="182" spans="2:17" ht="10.35" customHeight="1">
      <c r="B182" s="63"/>
      <c r="C182" s="62"/>
      <c r="D182" s="61"/>
      <c r="E182" s="93" t="s">
        <v>38</v>
      </c>
      <c r="F182" s="94"/>
      <c r="G182" s="94"/>
      <c r="H182" s="95"/>
      <c r="I182" s="57"/>
      <c r="J182" s="93" t="s">
        <v>37</v>
      </c>
      <c r="K182" s="95"/>
      <c r="L182" s="7"/>
      <c r="M182" s="10"/>
      <c r="N182" s="27"/>
      <c r="O182" s="13"/>
      <c r="P182" s="13"/>
    </row>
    <row r="183" spans="2:17" ht="10.35" customHeight="1">
      <c r="B183" s="60"/>
      <c r="C183" s="59"/>
      <c r="D183" s="58"/>
      <c r="E183" s="93" t="s">
        <v>36</v>
      </c>
      <c r="F183" s="95"/>
      <c r="G183" s="93" t="s">
        <v>35</v>
      </c>
      <c r="H183" s="95"/>
      <c r="I183" s="57"/>
      <c r="J183" s="93" t="s">
        <v>34</v>
      </c>
      <c r="K183" s="95"/>
      <c r="L183" s="7"/>
      <c r="M183" s="10"/>
      <c r="P183" s="13"/>
    </row>
    <row r="184" spans="2:17" ht="10.35" customHeight="1">
      <c r="B184" s="50" t="s">
        <v>33</v>
      </c>
      <c r="C184" s="85" t="s">
        <v>32</v>
      </c>
      <c r="D184" s="86"/>
      <c r="E184" s="54">
        <v>12010.611538461539</v>
      </c>
      <c r="F184" s="45">
        <f>E184/E197</f>
        <v>0.95697391485553884</v>
      </c>
      <c r="G184" s="54">
        <v>10682.676923076919</v>
      </c>
      <c r="H184" s="45">
        <f>G184/G197</f>
        <v>0.9635174142797821</v>
      </c>
      <c r="I184" s="47"/>
      <c r="J184" s="54">
        <v>10895.5</v>
      </c>
      <c r="K184" s="45">
        <v>0.94260128225584194</v>
      </c>
      <c r="L184" s="20"/>
      <c r="N184" s="13"/>
      <c r="O184" s="13"/>
      <c r="P184" s="13"/>
    </row>
    <row r="185" spans="2:17" ht="10.35" customHeight="1">
      <c r="B185" s="52"/>
      <c r="C185" s="85" t="s">
        <v>31</v>
      </c>
      <c r="D185" s="86"/>
      <c r="E185" s="54">
        <v>268.11923076923074</v>
      </c>
      <c r="F185" s="45">
        <f>E185/E197</f>
        <v>2.1363034604493802E-2</v>
      </c>
      <c r="G185" s="54">
        <v>226.32692307692324</v>
      </c>
      <c r="H185" s="45">
        <f>G185/G197</f>
        <v>2.0413416344539772E-2</v>
      </c>
      <c r="I185" s="47"/>
      <c r="J185" s="54">
        <v>270.55688622754491</v>
      </c>
      <c r="K185" s="45">
        <v>2.3406660353469944E-2</v>
      </c>
      <c r="L185" s="6"/>
      <c r="M185" s="56"/>
      <c r="N185" s="13"/>
      <c r="O185" s="13"/>
      <c r="P185" s="13"/>
    </row>
    <row r="186" spans="2:17" ht="10.35" customHeight="1">
      <c r="B186" s="52"/>
      <c r="C186" s="85" t="s">
        <v>30</v>
      </c>
      <c r="D186" s="86"/>
      <c r="E186" s="54">
        <v>57.315384615384602</v>
      </c>
      <c r="F186" s="45">
        <f>E186/E197</f>
        <v>4.566738989200651E-3</v>
      </c>
      <c r="G186" s="54">
        <v>47.734615384615367</v>
      </c>
      <c r="H186" s="45">
        <f>G186/G197</f>
        <v>4.3053940054734105E-3</v>
      </c>
      <c r="I186" s="47"/>
      <c r="J186" s="54">
        <v>83.985029940119759</v>
      </c>
      <c r="K186" s="45">
        <v>7.2657883448994688E-3</v>
      </c>
      <c r="L186" s="6"/>
      <c r="M186" s="55"/>
      <c r="N186" s="13"/>
      <c r="O186" s="13"/>
      <c r="P186" s="13"/>
    </row>
    <row r="187" spans="2:17" ht="10.35" customHeight="1">
      <c r="B187" s="51"/>
      <c r="C187" s="85" t="s">
        <v>29</v>
      </c>
      <c r="D187" s="86"/>
      <c r="E187" s="54">
        <v>192.80384615384617</v>
      </c>
      <c r="F187" s="45">
        <f>E187/E197</f>
        <v>1.536210299219162E-2</v>
      </c>
      <c r="G187" s="54">
        <v>125.60384615384619</v>
      </c>
      <c r="H187" s="45">
        <f>G187/G197</f>
        <v>1.132876094083839E-2</v>
      </c>
      <c r="I187" s="47"/>
      <c r="J187" s="54">
        <v>292.97305389221555</v>
      </c>
      <c r="K187" s="45">
        <v>2.5345947984508493E-2</v>
      </c>
      <c r="L187" s="6"/>
      <c r="M187" s="44"/>
      <c r="N187" s="13"/>
      <c r="O187" s="13"/>
      <c r="P187" s="13"/>
    </row>
    <row r="188" spans="2:17" ht="10.35" customHeight="1">
      <c r="B188" s="50" t="s">
        <v>28</v>
      </c>
      <c r="C188" s="85" t="s">
        <v>27</v>
      </c>
      <c r="D188" s="86"/>
      <c r="E188" s="54">
        <v>9112.3192307692334</v>
      </c>
      <c r="F188" s="45">
        <f>E188/E197</f>
        <v>0.7260456122286375</v>
      </c>
      <c r="G188" s="54">
        <v>8031.4884615384572</v>
      </c>
      <c r="H188" s="45">
        <f>G188/G197</f>
        <v>0.72439511659878364</v>
      </c>
      <c r="I188" s="47"/>
      <c r="J188" s="54">
        <v>8423.1976047904191</v>
      </c>
      <c r="K188" s="45">
        <v>0.72871523683812456</v>
      </c>
      <c r="L188" s="6"/>
      <c r="M188" s="44"/>
      <c r="N188" s="13"/>
      <c r="O188" s="13"/>
      <c r="P188" s="13"/>
    </row>
    <row r="189" spans="2:17" ht="10.35" customHeight="1">
      <c r="B189" s="52"/>
      <c r="C189" s="85" t="s">
        <v>26</v>
      </c>
      <c r="D189" s="86"/>
      <c r="E189" s="54">
        <v>221.61153846153846</v>
      </c>
      <c r="F189" s="45">
        <f>E189/E197</f>
        <v>1.7657424091984456E-2</v>
      </c>
      <c r="G189" s="54">
        <v>183.9307692307691</v>
      </c>
      <c r="H189" s="45">
        <f>G189/G197</f>
        <v>1.6589521563915025E-2</v>
      </c>
      <c r="I189" s="47"/>
      <c r="J189" s="54">
        <v>169.43113772455089</v>
      </c>
      <c r="K189" s="45">
        <v>1.4657978768595092E-2</v>
      </c>
      <c r="L189" s="6"/>
      <c r="M189" s="44"/>
      <c r="N189" s="13"/>
      <c r="O189" s="13"/>
      <c r="P189" s="13"/>
    </row>
    <row r="190" spans="2:17" ht="10.35" customHeight="1">
      <c r="B190" s="52"/>
      <c r="C190" s="85" t="s">
        <v>25</v>
      </c>
      <c r="D190" s="86"/>
      <c r="E190" s="53">
        <v>-23.607692307692318</v>
      </c>
      <c r="F190" s="45">
        <f>E190/E197</f>
        <v>-1.8809987864523967E-3</v>
      </c>
      <c r="G190" s="53">
        <v>-17.284615384615382</v>
      </c>
      <c r="H190" s="45">
        <f>G190/G197</f>
        <v>-1.5589751559582235E-3</v>
      </c>
      <c r="I190" s="47"/>
      <c r="J190" s="53">
        <v>-12.149700598802395</v>
      </c>
      <c r="K190" s="45">
        <v>-1.0511058109729438E-3</v>
      </c>
      <c r="L190" s="6"/>
      <c r="M190" s="44"/>
      <c r="N190" s="13"/>
      <c r="O190" s="13"/>
      <c r="P190" s="13"/>
    </row>
    <row r="191" spans="2:17" ht="10.35" customHeight="1">
      <c r="B191" s="52"/>
      <c r="C191" s="85" t="s">
        <v>24</v>
      </c>
      <c r="D191" s="86"/>
      <c r="E191" s="48">
        <v>116.96153846153848</v>
      </c>
      <c r="F191" s="45">
        <f>E191/E197</f>
        <v>9.3191875360080431E-3</v>
      </c>
      <c r="G191" s="48">
        <v>107.91153846153848</v>
      </c>
      <c r="H191" s="45">
        <f>G191/G197</f>
        <v>9.7330142302447468E-3</v>
      </c>
      <c r="I191" s="47"/>
      <c r="J191" s="48">
        <v>71.871257485029943</v>
      </c>
      <c r="K191" s="45">
        <v>6.2177907817657753E-3</v>
      </c>
      <c r="L191" s="6"/>
      <c r="M191" s="44"/>
      <c r="N191" s="13"/>
      <c r="O191" s="13"/>
      <c r="P191" s="13"/>
    </row>
    <row r="192" spans="2:17" ht="10.35" customHeight="1">
      <c r="B192" s="51"/>
      <c r="C192" s="85" t="s">
        <v>23</v>
      </c>
      <c r="D192" s="86"/>
      <c r="E192" s="48">
        <v>2285.2346153846161</v>
      </c>
      <c r="F192" s="45">
        <f>E192/E197</f>
        <v>0.18208147930227148</v>
      </c>
      <c r="G192" s="48">
        <v>1791.1730769230765</v>
      </c>
      <c r="H192" s="45">
        <f>G192/G197</f>
        <v>0.16155374388195914</v>
      </c>
      <c r="I192" s="47"/>
      <c r="J192" s="48">
        <v>1766.0299401197606</v>
      </c>
      <c r="K192" s="45">
        <v>0.15278436841439991</v>
      </c>
      <c r="L192" s="6"/>
      <c r="M192" s="44"/>
      <c r="N192" s="13"/>
      <c r="O192" s="13"/>
      <c r="P192" s="13"/>
    </row>
    <row r="193" spans="2:48" ht="10.35" customHeight="1">
      <c r="B193" s="50" t="s">
        <v>22</v>
      </c>
      <c r="C193" s="85" t="s">
        <v>21</v>
      </c>
      <c r="D193" s="86"/>
      <c r="E193" s="48">
        <v>0</v>
      </c>
      <c r="F193" s="45">
        <f>E193/E197</f>
        <v>0</v>
      </c>
      <c r="G193" s="48">
        <v>0</v>
      </c>
      <c r="H193" s="45">
        <f>G193/G197</f>
        <v>0</v>
      </c>
      <c r="I193" s="47"/>
      <c r="J193" s="48">
        <v>7.1856287425149698E-2</v>
      </c>
      <c r="K193" s="45">
        <v>6.2164956784994211E-6</v>
      </c>
      <c r="L193" s="6"/>
      <c r="M193" s="44"/>
      <c r="N193" s="13"/>
      <c r="O193" s="13"/>
      <c r="P193" s="13"/>
    </row>
    <row r="194" spans="2:48" ht="10.35" customHeight="1">
      <c r="B194" s="49" t="s">
        <v>20</v>
      </c>
      <c r="C194" s="85" t="s">
        <v>19</v>
      </c>
      <c r="D194" s="86"/>
      <c r="E194" s="48">
        <v>15.19230769230769</v>
      </c>
      <c r="F194" s="45">
        <f>E194/E197</f>
        <v>1.2104830900109094E-3</v>
      </c>
      <c r="G194" s="48">
        <v>10.53846153846154</v>
      </c>
      <c r="H194" s="45">
        <f>G194/G197</f>
        <v>9.5050999717969146E-4</v>
      </c>
      <c r="I194" s="47"/>
      <c r="J194" s="48">
        <v>14.760479041916168</v>
      </c>
      <c r="K194" s="45">
        <v>1.2769718206250894E-3</v>
      </c>
      <c r="L194" s="6"/>
      <c r="M194" s="44"/>
      <c r="N194" s="13"/>
      <c r="O194" s="13"/>
      <c r="P194" s="13"/>
      <c r="Q194" s="10"/>
    </row>
    <row r="195" spans="2:48" ht="10.35" customHeight="1">
      <c r="B195" s="50" t="s">
        <v>18</v>
      </c>
      <c r="C195" s="85" t="s">
        <v>17</v>
      </c>
      <c r="D195" s="86"/>
      <c r="E195" s="48">
        <v>21.765384615384601</v>
      </c>
      <c r="F195" s="45">
        <f>E195/E197</f>
        <v>1.7342085585751222E-3</v>
      </c>
      <c r="G195" s="48">
        <v>4.8230769230769264</v>
      </c>
      <c r="H195" s="45">
        <f>G195/G197</f>
        <v>4.350144293661802E-4</v>
      </c>
      <c r="I195" s="47"/>
      <c r="J195" s="48">
        <v>15.883233532934131</v>
      </c>
      <c r="K195" s="45">
        <v>1.3741045656016429E-3</v>
      </c>
      <c r="L195" s="6"/>
      <c r="M195" s="44"/>
      <c r="N195" s="13"/>
      <c r="O195" s="13"/>
      <c r="P195" s="13"/>
      <c r="Q195" s="26"/>
    </row>
    <row r="196" spans="2:48" ht="10.35" customHeight="1">
      <c r="B196" s="49" t="s">
        <v>16</v>
      </c>
      <c r="C196" s="85" t="s">
        <v>15</v>
      </c>
      <c r="D196" s="86"/>
      <c r="E196" s="48">
        <v>30.076923076923055</v>
      </c>
      <c r="F196" s="45">
        <f>E196/E197</f>
        <v>2.3964500668064068E-3</v>
      </c>
      <c r="G196" s="48">
        <v>42.723076923076917</v>
      </c>
      <c r="H196" s="45">
        <f>G196/G197</f>
        <v>3.853381404624821E-3</v>
      </c>
      <c r="I196" s="47"/>
      <c r="J196" s="48">
        <v>118.74251497005989</v>
      </c>
      <c r="K196" s="45">
        <v>1.0272759108720294E-2</v>
      </c>
      <c r="L196" s="6"/>
      <c r="M196" s="44"/>
      <c r="N196" s="13"/>
      <c r="O196" s="13"/>
      <c r="P196" s="13"/>
    </row>
    <row r="197" spans="2:48" ht="10.35" customHeight="1">
      <c r="B197" s="87" t="s">
        <v>14</v>
      </c>
      <c r="C197" s="88"/>
      <c r="D197" s="89"/>
      <c r="E197" s="46">
        <f>SUM(E184:E187,E193,E195)</f>
        <v>12550.615384615385</v>
      </c>
      <c r="F197" s="45">
        <f>E197/E197</f>
        <v>1</v>
      </c>
      <c r="G197" s="46">
        <f>SUM(G184:G187,G193,G195)</f>
        <v>11087.165384615382</v>
      </c>
      <c r="H197" s="45">
        <f>G197/G197</f>
        <v>1</v>
      </c>
      <c r="I197" s="47"/>
      <c r="J197" s="46">
        <v>11558.970059880239</v>
      </c>
      <c r="K197" s="45">
        <v>1</v>
      </c>
      <c r="L197" s="6"/>
      <c r="M197" s="44"/>
      <c r="N197" s="13"/>
      <c r="O197" s="13"/>
      <c r="P197" s="13"/>
      <c r="Q197" s="27"/>
      <c r="R197" s="27"/>
      <c r="S197" s="27"/>
      <c r="T197" s="27"/>
      <c r="U197" s="27"/>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row>
    <row r="198" spans="2:48" ht="10.35" customHeight="1">
      <c r="B198" s="87" t="s">
        <v>13</v>
      </c>
      <c r="C198" s="88"/>
      <c r="D198" s="89"/>
      <c r="E198" s="46">
        <f>SUM(E188:E192,E194,E196)</f>
        <v>11757.788461538466</v>
      </c>
      <c r="F198" s="45">
        <f>E198/E197</f>
        <v>0.93682963752926651</v>
      </c>
      <c r="G198" s="46">
        <f>SUM(G188:G192,G194,G196)</f>
        <v>10150.480769230764</v>
      </c>
      <c r="H198" s="45">
        <f>G198/G197</f>
        <v>0.91551631252074872</v>
      </c>
      <c r="I198" s="47"/>
      <c r="J198" s="46">
        <v>10551.883233532933</v>
      </c>
      <c r="K198" s="45">
        <v>0.91287399992125773</v>
      </c>
      <c r="L198" s="6"/>
      <c r="M198" s="44"/>
      <c r="N198" s="13"/>
      <c r="O198" s="13"/>
      <c r="P198" s="13"/>
      <c r="Q198" s="27"/>
      <c r="R198" s="27"/>
      <c r="S198" s="27"/>
      <c r="T198" s="27"/>
      <c r="U198" s="27"/>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row>
    <row r="199" spans="2:48" ht="10.35" customHeight="1">
      <c r="B199" s="87" t="s">
        <v>12</v>
      </c>
      <c r="C199" s="88"/>
      <c r="D199" s="89"/>
      <c r="E199" s="46">
        <f>E197-E198</f>
        <v>792.82692307691832</v>
      </c>
      <c r="F199" s="45">
        <f>E199/E197</f>
        <v>6.3170362470733515E-2</v>
      </c>
      <c r="G199" s="46">
        <f>G197-G198</f>
        <v>936.68461538461816</v>
      </c>
      <c r="H199" s="45">
        <f>G199/G197</f>
        <v>8.4483687479251224E-2</v>
      </c>
      <c r="I199" s="47"/>
      <c r="J199" s="46">
        <v>1007.0868263473058</v>
      </c>
      <c r="K199" s="45">
        <v>8.7126000078742313E-2</v>
      </c>
      <c r="L199" s="7"/>
      <c r="M199" s="44"/>
      <c r="N199" s="13"/>
      <c r="O199" s="13"/>
      <c r="P199" s="13"/>
      <c r="AU199" s="3"/>
      <c r="AV199" s="3"/>
    </row>
    <row r="200" spans="2:48" ht="10.35" customHeight="1">
      <c r="B200" s="82" t="s">
        <v>11</v>
      </c>
      <c r="C200" s="83"/>
      <c r="D200" s="84"/>
      <c r="E200" s="42">
        <v>19.157692307692304</v>
      </c>
      <c r="F200" s="41">
        <f>E200/E197</f>
        <v>1.5264344990745164E-3</v>
      </c>
      <c r="G200" s="42">
        <v>19.111538461538466</v>
      </c>
      <c r="H200" s="41">
        <f>G200/G197</f>
        <v>1.7237533488999588E-3</v>
      </c>
      <c r="I200" s="43"/>
      <c r="J200" s="42">
        <v>31.664670658682635</v>
      </c>
      <c r="K200" s="41">
        <v>2.7394024289920781E-3</v>
      </c>
      <c r="L200" s="20"/>
      <c r="M200" s="44"/>
      <c r="N200" s="13"/>
      <c r="O200" s="13"/>
      <c r="P200" s="13"/>
    </row>
    <row r="201" spans="2:48" ht="10.35" customHeight="1">
      <c r="B201" s="82" t="s">
        <v>10</v>
      </c>
      <c r="C201" s="83"/>
      <c r="D201" s="84"/>
      <c r="E201" s="42">
        <f>E199+E200</f>
        <v>811.98461538461061</v>
      </c>
      <c r="F201" s="41">
        <f>E201/(E197+E200)</f>
        <v>6.4598192060868476E-2</v>
      </c>
      <c r="G201" s="42">
        <f>G199+G200</f>
        <v>955.79615384615659</v>
      </c>
      <c r="H201" s="41">
        <f>G201/(G197+G200)</f>
        <v>8.6059096172919805E-2</v>
      </c>
      <c r="I201" s="43"/>
      <c r="J201" s="42">
        <v>1038.7514970059883</v>
      </c>
      <c r="K201" s="41">
        <v>8.9619897542719831E-2</v>
      </c>
      <c r="L201" s="6"/>
      <c r="N201" s="13"/>
      <c r="O201" s="13"/>
      <c r="P201" s="13"/>
    </row>
    <row r="202" spans="2:48" ht="10.35" customHeight="1">
      <c r="B202" s="87" t="s">
        <v>9</v>
      </c>
      <c r="C202" s="88"/>
      <c r="D202" s="89"/>
      <c r="E202" s="40">
        <v>260</v>
      </c>
      <c r="F202" s="31"/>
      <c r="G202" s="40">
        <v>260</v>
      </c>
      <c r="H202" s="31"/>
      <c r="I202" s="30"/>
      <c r="J202" s="40">
        <v>334</v>
      </c>
      <c r="K202" s="31"/>
      <c r="L202" s="14"/>
      <c r="M202" s="19"/>
      <c r="N202" s="13"/>
      <c r="O202" s="13"/>
      <c r="P202" s="13"/>
    </row>
    <row r="203" spans="2:48" ht="10.35" customHeight="1">
      <c r="C203" s="23"/>
      <c r="D203" s="21"/>
      <c r="E203" s="21"/>
      <c r="F203" s="21"/>
      <c r="G203" s="21"/>
      <c r="H203" s="21"/>
      <c r="I203" s="21"/>
      <c r="J203" s="21"/>
      <c r="K203" s="25"/>
      <c r="L203" s="6"/>
      <c r="M203" s="19"/>
      <c r="N203" s="13"/>
      <c r="O203" s="13"/>
      <c r="P203" s="13"/>
    </row>
    <row r="204" spans="2:48" ht="10.35" customHeight="1">
      <c r="B204" s="34" t="s">
        <v>44</v>
      </c>
      <c r="C204" s="33"/>
      <c r="D204" s="32"/>
      <c r="E204" s="29">
        <v>98.407692307692301</v>
      </c>
      <c r="F204" s="31"/>
      <c r="G204" s="29" t="s">
        <v>1</v>
      </c>
      <c r="H204" s="31"/>
      <c r="I204" s="30"/>
      <c r="J204" s="39">
        <v>105.21321321321321</v>
      </c>
      <c r="K204" s="28"/>
      <c r="L204" s="6"/>
      <c r="M204" s="19"/>
      <c r="N204" s="13"/>
      <c r="O204" s="13"/>
      <c r="P204" s="13"/>
    </row>
    <row r="205" spans="2:48" ht="10.35" customHeight="1">
      <c r="B205" s="34" t="s">
        <v>43</v>
      </c>
      <c r="C205" s="33"/>
      <c r="D205" s="32"/>
      <c r="E205" s="29">
        <f>E197/E204</f>
        <v>127.53693426092396</v>
      </c>
      <c r="F205" s="31"/>
      <c r="G205" s="29" t="s">
        <v>1</v>
      </c>
      <c r="H205" s="31"/>
      <c r="I205" s="30"/>
      <c r="J205" s="29">
        <v>109.8623424460589</v>
      </c>
      <c r="K205" s="28"/>
      <c r="L205" s="6"/>
      <c r="M205" s="19"/>
      <c r="N205" s="13"/>
      <c r="O205" s="13"/>
      <c r="P205" s="13"/>
    </row>
    <row r="206" spans="2:48" ht="10.35" customHeight="1">
      <c r="B206" s="90" t="s">
        <v>50</v>
      </c>
      <c r="C206" s="91"/>
      <c r="D206" s="92"/>
      <c r="E206" s="36">
        <f>(E197+E200)/E204</f>
        <v>127.73161103728602</v>
      </c>
      <c r="F206" s="38"/>
      <c r="G206" s="36" t="s">
        <v>5</v>
      </c>
      <c r="H206" s="38"/>
      <c r="I206" s="37"/>
      <c r="J206" s="36">
        <v>110.16329961381041</v>
      </c>
      <c r="K206" s="35"/>
      <c r="L206" s="6"/>
      <c r="M206" s="19"/>
      <c r="N206" s="13"/>
      <c r="O206" s="13"/>
      <c r="P206" s="13"/>
    </row>
    <row r="207" spans="2:48" ht="10.35" customHeight="1">
      <c r="B207" s="34" t="s">
        <v>41</v>
      </c>
      <c r="C207" s="33"/>
      <c r="D207" s="32"/>
      <c r="E207" s="29">
        <f>E198/E204</f>
        <v>119.48037989525528</v>
      </c>
      <c r="F207" s="31"/>
      <c r="G207" s="29" t="s">
        <v>1</v>
      </c>
      <c r="H207" s="31"/>
      <c r="I207" s="30"/>
      <c r="J207" s="29">
        <v>100.29047598945276</v>
      </c>
      <c r="K207" s="28"/>
      <c r="L207" s="6"/>
      <c r="M207" s="19"/>
      <c r="N207" s="13"/>
      <c r="O207" s="13"/>
      <c r="P207" s="13"/>
    </row>
    <row r="208" spans="2:48" ht="10.35" customHeight="1">
      <c r="B208" s="34" t="s">
        <v>3</v>
      </c>
      <c r="C208" s="33"/>
      <c r="D208" s="32"/>
      <c r="E208" s="29">
        <v>3.089581395348838</v>
      </c>
      <c r="F208" s="31"/>
      <c r="G208" s="29" t="s">
        <v>1</v>
      </c>
      <c r="H208" s="31"/>
      <c r="I208" s="30"/>
      <c r="J208" s="29">
        <v>2.701261829652998</v>
      </c>
      <c r="K208" s="28"/>
      <c r="L208" s="6"/>
      <c r="M208" s="19"/>
      <c r="N208" s="13"/>
      <c r="O208" s="13"/>
      <c r="P208" s="13"/>
    </row>
    <row r="209" spans="2:18" ht="10.35" customHeight="1">
      <c r="B209" s="34" t="s">
        <v>2</v>
      </c>
      <c r="C209" s="33"/>
      <c r="D209" s="32"/>
      <c r="E209" s="29">
        <f>E188/E208</f>
        <v>2949.3701782666194</v>
      </c>
      <c r="F209" s="31"/>
      <c r="G209" s="29" t="s">
        <v>1</v>
      </c>
      <c r="H209" s="31"/>
      <c r="I209" s="30"/>
      <c r="J209" s="29">
        <v>3118.2455222685526</v>
      </c>
      <c r="K209" s="28"/>
      <c r="L209" s="6"/>
      <c r="M209" s="19"/>
      <c r="N209" s="13"/>
      <c r="O209" s="13"/>
      <c r="P209" s="13"/>
    </row>
    <row r="210" spans="2:18" ht="9" customHeight="1">
      <c r="B210" s="24" t="s">
        <v>0</v>
      </c>
      <c r="C210" s="23"/>
      <c r="D210" s="21"/>
      <c r="E210" s="21"/>
      <c r="F210" s="21"/>
      <c r="G210" s="21"/>
      <c r="H210" s="21"/>
      <c r="I210" s="21"/>
      <c r="J210" s="21"/>
      <c r="K210" s="25"/>
      <c r="L210" s="6"/>
      <c r="M210" s="18"/>
      <c r="N210" s="13"/>
      <c r="O210" s="13"/>
      <c r="P210" s="13"/>
    </row>
    <row r="211" spans="2:18" ht="9" customHeight="1">
      <c r="B211" s="24" t="s">
        <v>40</v>
      </c>
      <c r="C211" s="23"/>
      <c r="D211" s="21"/>
      <c r="E211" s="21"/>
      <c r="F211" s="21"/>
      <c r="G211" s="21"/>
      <c r="H211" s="21"/>
      <c r="I211" s="21"/>
      <c r="J211" s="21"/>
      <c r="K211" s="25"/>
      <c r="L211" s="6"/>
      <c r="N211" s="13"/>
      <c r="O211" s="13"/>
      <c r="P211" s="13"/>
      <c r="R211" s="17"/>
    </row>
    <row r="212" spans="2:18" ht="10.35" customHeight="1">
      <c r="B212" s="24"/>
      <c r="C212" s="23"/>
      <c r="D212" s="21"/>
      <c r="E212" s="21"/>
      <c r="F212" s="21"/>
      <c r="G212" s="21"/>
      <c r="H212" s="21"/>
      <c r="I212" s="21"/>
      <c r="J212" s="21"/>
      <c r="K212" s="25"/>
      <c r="L212" s="6"/>
      <c r="M212" s="9"/>
      <c r="N212" s="13"/>
      <c r="O212" s="13"/>
      <c r="P212" s="13"/>
      <c r="R212" s="17"/>
    </row>
    <row r="213" spans="2:18" ht="10.35" customHeight="1">
      <c r="B213" s="24"/>
      <c r="C213" s="23"/>
      <c r="D213" s="21"/>
      <c r="E213" s="21"/>
      <c r="F213" s="21"/>
      <c r="G213" s="21"/>
      <c r="H213" s="21"/>
      <c r="I213" s="21"/>
      <c r="J213" s="21"/>
      <c r="K213" s="25"/>
      <c r="L213" s="16"/>
      <c r="M213" s="9"/>
      <c r="N213" s="13"/>
      <c r="O213" s="13"/>
      <c r="P213" s="13"/>
      <c r="Q213" s="15"/>
    </row>
    <row r="214" spans="2:18" ht="10.35" customHeight="1">
      <c r="B214" s="24"/>
      <c r="C214" s="23"/>
      <c r="D214" s="21"/>
      <c r="E214" s="21"/>
      <c r="F214" s="21"/>
      <c r="G214" s="21"/>
      <c r="H214" s="21"/>
      <c r="I214" s="21"/>
      <c r="J214" s="21"/>
      <c r="K214" s="25"/>
      <c r="L214" s="14"/>
      <c r="M214" s="9"/>
      <c r="N214" s="13"/>
      <c r="O214" s="13"/>
      <c r="P214" s="13"/>
      <c r="Q214" s="10"/>
    </row>
    <row r="215" spans="2:18" ht="10.35" customHeight="1">
      <c r="B215" s="24"/>
      <c r="C215" s="23"/>
      <c r="D215" s="21"/>
      <c r="E215" s="21"/>
      <c r="F215" s="21"/>
      <c r="G215" s="21"/>
      <c r="H215" s="21"/>
      <c r="I215" s="21"/>
      <c r="J215" s="21"/>
      <c r="K215" s="25"/>
      <c r="M215" s="9"/>
      <c r="N215" s="13"/>
      <c r="O215" s="13"/>
      <c r="P215" s="13"/>
      <c r="Q215" s="10"/>
    </row>
    <row r="216" spans="2:18" ht="10.35" customHeight="1">
      <c r="B216" s="24"/>
      <c r="C216" s="23"/>
      <c r="D216" s="21"/>
      <c r="E216" s="21"/>
      <c r="F216" s="21"/>
      <c r="G216" s="21"/>
      <c r="H216" s="21"/>
      <c r="I216" s="21"/>
      <c r="J216" s="21"/>
      <c r="K216" s="25"/>
      <c r="L216" s="12"/>
      <c r="M216" s="9"/>
      <c r="N216" s="13"/>
      <c r="O216" s="13"/>
      <c r="P216" s="8"/>
      <c r="Q216" s="10"/>
    </row>
    <row r="217" spans="2:18" ht="10.35" customHeight="1">
      <c r="B217" s="24"/>
      <c r="C217" s="23"/>
      <c r="D217" s="21"/>
      <c r="E217" s="21"/>
      <c r="F217" s="21"/>
      <c r="G217" s="21"/>
      <c r="H217" s="21"/>
      <c r="I217" s="21"/>
      <c r="J217" s="21"/>
      <c r="K217" s="25"/>
      <c r="L217" s="12"/>
      <c r="M217" s="9"/>
      <c r="N217" s="13"/>
      <c r="O217" s="13"/>
      <c r="P217" s="8"/>
      <c r="Q217" s="10"/>
    </row>
    <row r="218" spans="2:18" ht="10.35" customHeight="1">
      <c r="B218" s="24"/>
      <c r="C218" s="23"/>
      <c r="D218" s="21"/>
      <c r="E218" s="21"/>
      <c r="F218" s="21"/>
      <c r="G218" s="21"/>
      <c r="H218" s="21"/>
      <c r="I218" s="21"/>
      <c r="J218" s="21"/>
      <c r="K218" s="25"/>
      <c r="L218" s="11"/>
      <c r="M218" s="9"/>
      <c r="N218" s="13"/>
      <c r="O218" s="13"/>
      <c r="P218" s="8"/>
      <c r="Q218" s="10"/>
    </row>
    <row r="219" spans="2:18" ht="10.35" customHeight="1">
      <c r="B219" s="24"/>
      <c r="C219" s="23"/>
      <c r="D219" s="21"/>
      <c r="E219" s="21"/>
      <c r="F219" s="21"/>
      <c r="G219" s="21"/>
      <c r="H219" s="21"/>
      <c r="I219" s="21"/>
      <c r="J219" s="21"/>
      <c r="K219" s="25"/>
      <c r="L219" s="7"/>
      <c r="M219" s="9"/>
      <c r="O219" s="8"/>
      <c r="P219" s="8"/>
      <c r="Q219" s="10"/>
    </row>
    <row r="220" spans="2:18" ht="10.35" customHeight="1">
      <c r="B220" s="24"/>
      <c r="C220" s="23"/>
      <c r="D220" s="21"/>
      <c r="E220" s="21"/>
      <c r="F220" s="21"/>
      <c r="G220" s="21"/>
      <c r="H220" s="21"/>
      <c r="I220" s="21"/>
      <c r="J220" s="21"/>
      <c r="K220" s="25"/>
      <c r="L220" s="7"/>
      <c r="O220" s="8"/>
      <c r="P220" s="8"/>
      <c r="Q220" s="10"/>
    </row>
    <row r="221" spans="2:18" ht="10.35" customHeight="1">
      <c r="B221" s="24"/>
      <c r="C221" s="23"/>
      <c r="D221" s="21"/>
      <c r="E221" s="21"/>
      <c r="F221" s="21"/>
      <c r="G221" s="21"/>
      <c r="H221" s="21"/>
      <c r="I221" s="21"/>
      <c r="J221" s="21"/>
      <c r="K221" s="25"/>
      <c r="L221" s="7"/>
      <c r="N221" s="8"/>
      <c r="O221" s="8"/>
    </row>
    <row r="222" spans="2:18" ht="10.35" customHeight="1">
      <c r="B222" s="24"/>
      <c r="C222" s="23"/>
      <c r="D222" s="21"/>
      <c r="E222" s="21"/>
      <c r="F222" s="21"/>
      <c r="G222" s="21"/>
      <c r="H222" s="21"/>
      <c r="I222" s="21"/>
      <c r="J222" s="21"/>
      <c r="K222" s="25"/>
      <c r="L222" s="7"/>
      <c r="M222" s="9"/>
      <c r="N222" s="8"/>
    </row>
    <row r="223" spans="2:18" ht="10.35" customHeight="1">
      <c r="B223" s="24"/>
      <c r="C223" s="23"/>
      <c r="D223" s="21"/>
      <c r="E223" s="21"/>
      <c r="F223" s="21"/>
      <c r="G223" s="21"/>
      <c r="H223" s="21"/>
      <c r="I223" s="21"/>
      <c r="J223" s="21"/>
      <c r="K223" s="25"/>
      <c r="L223" s="7"/>
      <c r="O223" s="13"/>
      <c r="P223" s="13"/>
    </row>
    <row r="224" spans="2:18" ht="6.4" customHeight="1">
      <c r="B224" s="24"/>
      <c r="C224" s="23"/>
      <c r="D224" s="21"/>
      <c r="E224" s="21"/>
      <c r="F224" s="21"/>
      <c r="G224" s="21"/>
      <c r="H224" s="21"/>
      <c r="I224" s="21"/>
      <c r="J224" s="21"/>
      <c r="K224" s="25"/>
      <c r="L224" s="7"/>
    </row>
    <row r="225" spans="2:18" ht="16.5" customHeight="1">
      <c r="B225" s="66" t="str">
        <f>"第6表　療養介護　１施設・事業所当たりの収支額，収支等の科目"</f>
        <v>第6表　療養介護　１施設・事業所当たりの収支額，収支等の科目</v>
      </c>
      <c r="C225" s="23"/>
      <c r="D225" s="21"/>
      <c r="E225" s="21"/>
      <c r="F225" s="21"/>
      <c r="G225" s="21"/>
      <c r="H225" s="21"/>
      <c r="I225" s="21"/>
      <c r="J225" s="21"/>
      <c r="K225" s="25"/>
      <c r="L225" s="7"/>
      <c r="M225" s="56"/>
      <c r="N225" s="13"/>
      <c r="O225" s="13"/>
      <c r="P225" s="13"/>
    </row>
    <row r="226" spans="2:18" ht="10.35" customHeight="1">
      <c r="C226" s="65"/>
      <c r="D226" s="12"/>
      <c r="E226" s="12"/>
      <c r="F226" s="12"/>
      <c r="G226" s="12"/>
      <c r="H226" s="12"/>
      <c r="I226" s="12"/>
      <c r="J226" s="12"/>
      <c r="K226" s="64" t="s">
        <v>39</v>
      </c>
      <c r="L226" s="6"/>
      <c r="N226" s="27"/>
      <c r="P226" s="13"/>
    </row>
    <row r="227" spans="2:18" ht="10.35" customHeight="1">
      <c r="B227" s="63"/>
      <c r="C227" s="62"/>
      <c r="D227" s="61"/>
      <c r="E227" s="93" t="s">
        <v>38</v>
      </c>
      <c r="F227" s="94"/>
      <c r="G227" s="94"/>
      <c r="H227" s="95"/>
      <c r="I227" s="57"/>
      <c r="J227" s="93" t="s">
        <v>37</v>
      </c>
      <c r="K227" s="95"/>
      <c r="L227" s="6"/>
      <c r="M227" s="10"/>
      <c r="N227" s="27"/>
      <c r="O227" s="13"/>
      <c r="P227" s="13"/>
    </row>
    <row r="228" spans="2:18" ht="10.35" customHeight="1">
      <c r="B228" s="60"/>
      <c r="C228" s="59"/>
      <c r="D228" s="58"/>
      <c r="E228" s="93" t="s">
        <v>36</v>
      </c>
      <c r="F228" s="95"/>
      <c r="G228" s="93" t="s">
        <v>35</v>
      </c>
      <c r="H228" s="95"/>
      <c r="I228" s="57"/>
      <c r="J228" s="93" t="s">
        <v>34</v>
      </c>
      <c r="K228" s="95"/>
      <c r="L228" s="6"/>
      <c r="M228" s="10"/>
      <c r="P228" s="13"/>
    </row>
    <row r="229" spans="2:18" ht="10.35" customHeight="1">
      <c r="B229" s="50" t="s">
        <v>33</v>
      </c>
      <c r="C229" s="85" t="s">
        <v>32</v>
      </c>
      <c r="D229" s="86"/>
      <c r="E229" s="54">
        <v>282093.74657534267</v>
      </c>
      <c r="F229" s="45">
        <f>E229/E242</f>
        <v>0.93292751531218066</v>
      </c>
      <c r="G229" s="54">
        <v>274094.99999999983</v>
      </c>
      <c r="H229" s="45">
        <f>G229/G242</f>
        <v>0.93916049368113419</v>
      </c>
      <c r="I229" s="47"/>
      <c r="J229" s="54">
        <v>283889.02484472049</v>
      </c>
      <c r="K229" s="45">
        <v>0.93036065385033773</v>
      </c>
      <c r="L229" s="6"/>
      <c r="N229" s="13"/>
      <c r="O229" s="13"/>
      <c r="P229" s="13"/>
    </row>
    <row r="230" spans="2:18" ht="10.35" customHeight="1">
      <c r="B230" s="52"/>
      <c r="C230" s="85" t="s">
        <v>31</v>
      </c>
      <c r="D230" s="86"/>
      <c r="E230" s="54">
        <v>12084.82191780822</v>
      </c>
      <c r="F230" s="45">
        <f>E230/E242</f>
        <v>3.9966369413154755E-2</v>
      </c>
      <c r="G230" s="54">
        <v>10889.294520547945</v>
      </c>
      <c r="H230" s="45">
        <f>G230/G242</f>
        <v>3.7311133795790083E-2</v>
      </c>
      <c r="I230" s="47"/>
      <c r="J230" s="54">
        <v>10046.614906832297</v>
      </c>
      <c r="K230" s="45">
        <v>3.2924750151280366E-2</v>
      </c>
      <c r="L230" s="6"/>
      <c r="M230" s="56"/>
      <c r="N230" s="13"/>
      <c r="O230" s="13"/>
      <c r="P230" s="13"/>
    </row>
    <row r="231" spans="2:18" ht="10.35" customHeight="1">
      <c r="B231" s="52"/>
      <c r="C231" s="85" t="s">
        <v>30</v>
      </c>
      <c r="D231" s="86"/>
      <c r="E231" s="54">
        <v>2493.3767123287676</v>
      </c>
      <c r="F231" s="45">
        <f>E231/E242</f>
        <v>8.2459812357054737E-3</v>
      </c>
      <c r="G231" s="54">
        <v>2363.8287671232888</v>
      </c>
      <c r="H231" s="45">
        <f>G231/G242</f>
        <v>8.0994348379546371E-3</v>
      </c>
      <c r="I231" s="47"/>
      <c r="J231" s="54">
        <v>1353.5217391304348</v>
      </c>
      <c r="K231" s="45">
        <v>4.4357592580650832E-3</v>
      </c>
      <c r="L231" s="6"/>
      <c r="M231" s="55"/>
      <c r="N231" s="13"/>
      <c r="O231" s="13"/>
      <c r="P231" s="13"/>
    </row>
    <row r="232" spans="2:18" ht="10.35" customHeight="1">
      <c r="B232" s="51"/>
      <c r="C232" s="85" t="s">
        <v>29</v>
      </c>
      <c r="D232" s="86"/>
      <c r="E232" s="54">
        <v>5276.2808219178069</v>
      </c>
      <c r="F232" s="45">
        <f>E232/E242</f>
        <v>1.7449474215715733E-2</v>
      </c>
      <c r="G232" s="54">
        <v>4292.1438356164381</v>
      </c>
      <c r="H232" s="45">
        <f>G232/G242</f>
        <v>1.4706623337193211E-2</v>
      </c>
      <c r="I232" s="47"/>
      <c r="J232" s="54">
        <v>9687.4968944099382</v>
      </c>
      <c r="K232" s="45">
        <v>3.1747849180806254E-2</v>
      </c>
      <c r="L232" s="6"/>
      <c r="M232" s="44"/>
      <c r="N232" s="13"/>
      <c r="O232" s="13"/>
      <c r="P232" s="13"/>
    </row>
    <row r="233" spans="2:18" ht="10.35" customHeight="1">
      <c r="B233" s="50" t="s">
        <v>28</v>
      </c>
      <c r="C233" s="85" t="s">
        <v>27</v>
      </c>
      <c r="D233" s="86"/>
      <c r="E233" s="54">
        <v>210328.0890410959</v>
      </c>
      <c r="F233" s="45">
        <f>E233/E242</f>
        <v>0.69558742046435718</v>
      </c>
      <c r="G233" s="54">
        <v>197390.48630136994</v>
      </c>
      <c r="H233" s="45">
        <f>G233/G242</f>
        <v>0.67633976016619735</v>
      </c>
      <c r="I233" s="47"/>
      <c r="J233" s="54">
        <v>208175.51552795031</v>
      </c>
      <c r="K233" s="45">
        <v>0.68223246336540022</v>
      </c>
      <c r="M233" s="44"/>
      <c r="N233" s="13"/>
      <c r="O233" s="13"/>
      <c r="P233" s="13"/>
      <c r="R233" s="17"/>
    </row>
    <row r="234" spans="2:18" ht="10.35" customHeight="1">
      <c r="B234" s="52"/>
      <c r="C234" s="85" t="s">
        <v>26</v>
      </c>
      <c r="D234" s="86"/>
      <c r="E234" s="54">
        <v>14961.924657534248</v>
      </c>
      <c r="F234" s="45">
        <f>E234/E242</f>
        <v>4.9481391787298677E-2</v>
      </c>
      <c r="G234" s="54">
        <v>16750.760273972603</v>
      </c>
      <c r="H234" s="45">
        <f>G234/G242</f>
        <v>5.7394889685833193E-2</v>
      </c>
      <c r="I234" s="47"/>
      <c r="J234" s="54">
        <v>16553.695652173912</v>
      </c>
      <c r="K234" s="45">
        <v>5.4249744663499716E-2</v>
      </c>
      <c r="M234" s="44"/>
      <c r="N234" s="13"/>
      <c r="O234" s="13"/>
      <c r="P234" s="13"/>
      <c r="R234" s="17"/>
    </row>
    <row r="235" spans="2:18" ht="10.35" customHeight="1">
      <c r="B235" s="52"/>
      <c r="C235" s="85" t="s">
        <v>25</v>
      </c>
      <c r="D235" s="86"/>
      <c r="E235" s="53">
        <v>-3103.321917808219</v>
      </c>
      <c r="F235" s="45">
        <f>E235/E242</f>
        <v>-1.0263164076277738E-2</v>
      </c>
      <c r="G235" s="53">
        <v>-2692.5958904109598</v>
      </c>
      <c r="H235" s="45">
        <f>G235/G242</f>
        <v>-9.2259241712623428E-3</v>
      </c>
      <c r="I235" s="47"/>
      <c r="J235" s="53">
        <v>-2313.8447204968943</v>
      </c>
      <c r="K235" s="45">
        <v>-7.5829281820497139E-3</v>
      </c>
      <c r="M235" s="44"/>
      <c r="N235" s="13"/>
      <c r="O235" s="13"/>
      <c r="P235" s="13"/>
      <c r="R235" s="17"/>
    </row>
    <row r="236" spans="2:18" ht="10.35" customHeight="1">
      <c r="B236" s="52"/>
      <c r="C236" s="85" t="s">
        <v>24</v>
      </c>
      <c r="D236" s="86"/>
      <c r="E236" s="48">
        <v>16031.890410958902</v>
      </c>
      <c r="F236" s="45">
        <f>E236/E242</f>
        <v>5.3019933509438504E-2</v>
      </c>
      <c r="G236" s="48">
        <v>12966.54109589041</v>
      </c>
      <c r="H236" s="45">
        <f>G236/G242</f>
        <v>4.4428621963017056E-2</v>
      </c>
      <c r="I236" s="47"/>
      <c r="J236" s="48">
        <v>13049.347826086956</v>
      </c>
      <c r="K236" s="45">
        <v>4.2765301626011498E-2</v>
      </c>
      <c r="M236" s="44"/>
      <c r="N236" s="13"/>
      <c r="O236" s="13"/>
      <c r="P236" s="13"/>
      <c r="R236" s="17"/>
    </row>
    <row r="237" spans="2:18" ht="10.35" customHeight="1">
      <c r="B237" s="51"/>
      <c r="C237" s="85" t="s">
        <v>23</v>
      </c>
      <c r="D237" s="86"/>
      <c r="E237" s="48">
        <v>57636.883561643837</v>
      </c>
      <c r="F237" s="45">
        <f>E237/E242</f>
        <v>0.19061406083718513</v>
      </c>
      <c r="G237" s="48">
        <v>62051.301369863017</v>
      </c>
      <c r="H237" s="45">
        <f>G237/G242</f>
        <v>0.21261289271266323</v>
      </c>
      <c r="I237" s="47"/>
      <c r="J237" s="48">
        <v>59728.515527950309</v>
      </c>
      <c r="K237" s="45">
        <v>0.1957421946497884</v>
      </c>
      <c r="M237" s="44"/>
      <c r="N237" s="13"/>
      <c r="O237" s="13"/>
      <c r="P237" s="13"/>
      <c r="R237" s="17"/>
    </row>
    <row r="238" spans="2:18" ht="10.35" customHeight="1">
      <c r="B238" s="50" t="s">
        <v>22</v>
      </c>
      <c r="C238" s="85" t="s">
        <v>21</v>
      </c>
      <c r="D238" s="86"/>
      <c r="E238" s="48">
        <v>81.226027397260353</v>
      </c>
      <c r="F238" s="45">
        <f>E238/E242</f>
        <v>2.6862699665753184E-4</v>
      </c>
      <c r="G238" s="48">
        <v>10.863013698630134</v>
      </c>
      <c r="H238" s="45">
        <f>G238/G242</f>
        <v>3.7221085054708795E-5</v>
      </c>
      <c r="I238" s="47"/>
      <c r="J238" s="48">
        <v>19.900621118012424</v>
      </c>
      <c r="K238" s="45">
        <v>6.5218283396157844E-5</v>
      </c>
      <c r="L238" s="12"/>
      <c r="M238" s="44"/>
      <c r="N238" s="13"/>
      <c r="O238" s="13"/>
      <c r="P238" s="13"/>
      <c r="Q238" s="15"/>
    </row>
    <row r="239" spans="2:18" ht="10.35" customHeight="1">
      <c r="B239" s="49" t="s">
        <v>20</v>
      </c>
      <c r="C239" s="85" t="s">
        <v>19</v>
      </c>
      <c r="D239" s="86"/>
      <c r="E239" s="48">
        <v>303.59589041095876</v>
      </c>
      <c r="F239" s="45">
        <f>E239/E242</f>
        <v>1.0040384203427845E-3</v>
      </c>
      <c r="G239" s="48">
        <v>307.05479452054811</v>
      </c>
      <c r="H239" s="45">
        <f>G239/G242</f>
        <v>1.052094100253844E-3</v>
      </c>
      <c r="I239" s="47"/>
      <c r="J239" s="48">
        <v>442.9503105590062</v>
      </c>
      <c r="K239" s="45">
        <v>1.4516360425708477E-3</v>
      </c>
      <c r="L239" s="12"/>
      <c r="M239" s="44"/>
      <c r="N239" s="13"/>
      <c r="O239" s="13"/>
      <c r="P239" s="13"/>
      <c r="Q239" s="10"/>
    </row>
    <row r="240" spans="2:18" ht="10.35" customHeight="1">
      <c r="B240" s="50" t="s">
        <v>18</v>
      </c>
      <c r="C240" s="85" t="s">
        <v>17</v>
      </c>
      <c r="D240" s="86"/>
      <c r="E240" s="48">
        <v>345.32191780821921</v>
      </c>
      <c r="F240" s="45">
        <f>E240/E242</f>
        <v>1.1420328265859493E-3</v>
      </c>
      <c r="G240" s="48">
        <v>199.94520547945208</v>
      </c>
      <c r="H240" s="45">
        <f>G240/G242</f>
        <v>6.8509326287330365E-4</v>
      </c>
      <c r="I240" s="47"/>
      <c r="J240" s="48">
        <v>142.12422360248448</v>
      </c>
      <c r="K240" s="45">
        <v>4.6576927611450804E-4</v>
      </c>
      <c r="L240" s="12"/>
      <c r="M240" s="44"/>
      <c r="N240" s="13"/>
      <c r="O240" s="13"/>
      <c r="P240" s="13"/>
      <c r="Q240" s="10"/>
    </row>
    <row r="241" spans="2:48" ht="10.35" customHeight="1">
      <c r="B241" s="49" t="s">
        <v>16</v>
      </c>
      <c r="C241" s="85" t="s">
        <v>15</v>
      </c>
      <c r="D241" s="86"/>
      <c r="E241" s="48">
        <v>2159.6438356164385</v>
      </c>
      <c r="F241" s="45">
        <f>E241/E242</f>
        <v>7.1422751549112895E-3</v>
      </c>
      <c r="G241" s="48">
        <v>2133.6917808219168</v>
      </c>
      <c r="H241" s="45">
        <f>G241/G242</f>
        <v>7.3108923046392351E-3</v>
      </c>
      <c r="I241" s="47"/>
      <c r="J241" s="48">
        <v>4833.9937888198756</v>
      </c>
      <c r="K241" s="45">
        <v>1.5841956639693493E-2</v>
      </c>
      <c r="L241" s="12"/>
      <c r="M241" s="44"/>
      <c r="N241" s="13"/>
      <c r="O241" s="13"/>
      <c r="P241" s="13"/>
      <c r="Q241" s="27"/>
      <c r="R241" s="27"/>
      <c r="S241" s="27"/>
      <c r="T241" s="27"/>
      <c r="U241" s="27"/>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row>
    <row r="242" spans="2:48" ht="10.35" customHeight="1">
      <c r="B242" s="87" t="s">
        <v>14</v>
      </c>
      <c r="C242" s="88"/>
      <c r="D242" s="89"/>
      <c r="E242" s="46">
        <f>SUM(E229:E232,E238,E240)</f>
        <v>302374.77397260291</v>
      </c>
      <c r="F242" s="45">
        <f>E242/E242</f>
        <v>1</v>
      </c>
      <c r="G242" s="46">
        <f>SUM(G229:G232,G238,G240)</f>
        <v>291851.07534246554</v>
      </c>
      <c r="H242" s="45">
        <f>G242/G242</f>
        <v>1</v>
      </c>
      <c r="I242" s="47"/>
      <c r="J242" s="46">
        <v>305138.68322981364</v>
      </c>
      <c r="K242" s="45">
        <v>1</v>
      </c>
      <c r="L242" s="12"/>
      <c r="M242" s="44"/>
      <c r="N242" s="13"/>
      <c r="O242" s="13"/>
      <c r="P242" s="13"/>
      <c r="Q242" s="27"/>
      <c r="R242" s="27"/>
      <c r="S242" s="27"/>
      <c r="T242" s="27"/>
      <c r="U242" s="27"/>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row>
    <row r="243" spans="2:48" ht="10.35" customHeight="1">
      <c r="B243" s="87" t="s">
        <v>13</v>
      </c>
      <c r="C243" s="88"/>
      <c r="D243" s="89"/>
      <c r="E243" s="46">
        <f>SUM(E233:E237,E239,E241)</f>
        <v>298318.70547945204</v>
      </c>
      <c r="F243" s="45">
        <f>E243/E242</f>
        <v>0.98658595609725575</v>
      </c>
      <c r="G243" s="46">
        <f>SUM(G233:G237,G239,G241)</f>
        <v>288907.23972602753</v>
      </c>
      <c r="H243" s="45">
        <f>G243/G242</f>
        <v>0.98991322676134175</v>
      </c>
      <c r="I243" s="47"/>
      <c r="J243" s="46">
        <v>300470.17391304346</v>
      </c>
      <c r="K243" s="45">
        <v>0.98470036880491441</v>
      </c>
      <c r="L243" s="11"/>
      <c r="M243" s="44"/>
      <c r="N243" s="13"/>
      <c r="O243" s="13"/>
      <c r="P243" s="13"/>
      <c r="Q243" s="10"/>
      <c r="AU243" s="3"/>
      <c r="AV243" s="3"/>
    </row>
    <row r="244" spans="2:48" ht="10.35" customHeight="1">
      <c r="B244" s="87" t="s">
        <v>12</v>
      </c>
      <c r="C244" s="88"/>
      <c r="D244" s="89"/>
      <c r="E244" s="46">
        <f>E242-E243</f>
        <v>4056.0684931508731</v>
      </c>
      <c r="F244" s="45">
        <f>E244/E242</f>
        <v>1.3414043902744277E-2</v>
      </c>
      <c r="G244" s="46">
        <f>G242-G243</f>
        <v>2943.8356164380093</v>
      </c>
      <c r="H244" s="45">
        <f>G244/G242</f>
        <v>1.0086773238658234E-2</v>
      </c>
      <c r="I244" s="47"/>
      <c r="J244" s="46">
        <v>4668.5093167701853</v>
      </c>
      <c r="K244" s="45">
        <v>1.5299631195085551E-2</v>
      </c>
      <c r="L244" s="7"/>
      <c r="M244" s="44"/>
      <c r="N244" s="13"/>
      <c r="O244" s="13"/>
      <c r="P244" s="13"/>
      <c r="Q244" s="10"/>
      <c r="AU244" s="3"/>
      <c r="AV244" s="3"/>
    </row>
    <row r="245" spans="2:48" ht="10.35" customHeight="1">
      <c r="B245" s="82" t="s">
        <v>11</v>
      </c>
      <c r="C245" s="83"/>
      <c r="D245" s="84"/>
      <c r="E245" s="42">
        <v>587.81506849315053</v>
      </c>
      <c r="F245" s="41">
        <f>E245/E242</f>
        <v>1.9439950653635225E-3</v>
      </c>
      <c r="G245" s="42">
        <v>895.89041095890445</v>
      </c>
      <c r="H245" s="41">
        <f>G245/G242</f>
        <v>3.0696834332635016E-3</v>
      </c>
      <c r="I245" s="43"/>
      <c r="J245" s="42">
        <v>146.34161490683229</v>
      </c>
      <c r="K245" s="41">
        <v>4.7959050408766382E-4</v>
      </c>
      <c r="L245" s="7"/>
      <c r="M245" s="44"/>
      <c r="N245" s="13"/>
      <c r="O245" s="13"/>
      <c r="P245" s="13"/>
      <c r="Q245" s="10"/>
    </row>
    <row r="246" spans="2:48" ht="10.35" customHeight="1">
      <c r="B246" s="82" t="s">
        <v>10</v>
      </c>
      <c r="C246" s="83"/>
      <c r="D246" s="84"/>
      <c r="E246" s="42">
        <f>E244+E245</f>
        <v>4643.8835616440238</v>
      </c>
      <c r="F246" s="41">
        <f>E246/(E242+E245)</f>
        <v>1.532824094335322E-2</v>
      </c>
      <c r="G246" s="42">
        <f>G244+G245</f>
        <v>3839.7260273969137</v>
      </c>
      <c r="H246" s="41">
        <f>G246/(G242+G245)</f>
        <v>1.3116194108160447E-2</v>
      </c>
      <c r="I246" s="43"/>
      <c r="J246" s="42">
        <v>4814.8509316770178</v>
      </c>
      <c r="K246" s="41">
        <v>1.57716577618769E-2</v>
      </c>
      <c r="L246" s="14"/>
      <c r="N246" s="13"/>
      <c r="O246" s="13"/>
      <c r="P246" s="13"/>
      <c r="Q246" s="10"/>
    </row>
    <row r="247" spans="2:48" ht="10.35" customHeight="1">
      <c r="B247" s="87" t="s">
        <v>9</v>
      </c>
      <c r="C247" s="88"/>
      <c r="D247" s="89"/>
      <c r="E247" s="40">
        <v>146</v>
      </c>
      <c r="F247" s="31"/>
      <c r="G247" s="40">
        <v>146</v>
      </c>
      <c r="H247" s="31"/>
      <c r="I247" s="30"/>
      <c r="J247" s="40">
        <v>161</v>
      </c>
      <c r="K247" s="31"/>
      <c r="L247" s="14"/>
      <c r="M247" s="19"/>
      <c r="N247" s="13"/>
      <c r="O247" s="13"/>
      <c r="P247" s="13"/>
      <c r="Q247" s="10"/>
    </row>
    <row r="248" spans="2:48" ht="10.35" customHeight="1">
      <c r="C248" s="23"/>
      <c r="D248" s="21"/>
      <c r="E248" s="21"/>
      <c r="F248" s="21"/>
      <c r="G248" s="21"/>
      <c r="H248" s="21"/>
      <c r="I248" s="21"/>
      <c r="J248" s="21"/>
      <c r="K248" s="25"/>
      <c r="L248" s="25"/>
      <c r="M248" s="19"/>
      <c r="N248" s="13"/>
      <c r="O248" s="13"/>
      <c r="P248" s="13"/>
      <c r="Q248" s="10"/>
    </row>
    <row r="249" spans="2:48" ht="10.35" customHeight="1">
      <c r="B249" s="34" t="s">
        <v>8</v>
      </c>
      <c r="C249" s="33"/>
      <c r="D249" s="32"/>
      <c r="E249" s="29">
        <v>96.493150684931493</v>
      </c>
      <c r="F249" s="31"/>
      <c r="G249" s="29" t="s">
        <v>1</v>
      </c>
      <c r="H249" s="31"/>
      <c r="I249" s="30"/>
      <c r="J249" s="39">
        <v>100.26708074534162</v>
      </c>
      <c r="K249" s="28"/>
      <c r="L249" s="25"/>
      <c r="M249" s="19"/>
      <c r="N249" s="13"/>
      <c r="O249" s="13"/>
      <c r="P249" s="13"/>
      <c r="Q249" s="10"/>
    </row>
    <row r="250" spans="2:48" ht="10.35" customHeight="1">
      <c r="B250" s="34" t="s">
        <v>7</v>
      </c>
      <c r="C250" s="33"/>
      <c r="D250" s="32"/>
      <c r="E250" s="29">
        <f>E242/E249</f>
        <v>3133.6397643384462</v>
      </c>
      <c r="F250" s="31"/>
      <c r="G250" s="29" t="s">
        <v>1</v>
      </c>
      <c r="H250" s="31"/>
      <c r="I250" s="30"/>
      <c r="J250" s="29">
        <v>3043.2588738152758</v>
      </c>
      <c r="K250" s="28"/>
      <c r="L250" s="25"/>
      <c r="M250" s="19"/>
      <c r="N250" s="13"/>
      <c r="O250" s="13"/>
      <c r="P250" s="13"/>
      <c r="Q250" s="10"/>
    </row>
    <row r="251" spans="2:48" ht="10.35" customHeight="1">
      <c r="B251" s="90" t="s">
        <v>6</v>
      </c>
      <c r="C251" s="91"/>
      <c r="D251" s="92"/>
      <c r="E251" s="36">
        <f>(E242+E245)/E249</f>
        <v>3139.7315445769468</v>
      </c>
      <c r="F251" s="38"/>
      <c r="G251" s="36" t="s">
        <v>5</v>
      </c>
      <c r="H251" s="38"/>
      <c r="I251" s="37"/>
      <c r="J251" s="36">
        <v>3044.7183918726382</v>
      </c>
      <c r="K251" s="35"/>
      <c r="L251" s="25"/>
      <c r="M251" s="19"/>
      <c r="N251" s="13"/>
      <c r="O251" s="13"/>
      <c r="P251" s="13"/>
    </row>
    <row r="252" spans="2:48" ht="10.35" customHeight="1">
      <c r="B252" s="34" t="s">
        <v>4</v>
      </c>
      <c r="C252" s="33"/>
      <c r="D252" s="32"/>
      <c r="E252" s="29">
        <f>E243/E249</f>
        <v>3091.6049829642252</v>
      </c>
      <c r="F252" s="31"/>
      <c r="G252" s="29" t="s">
        <v>1</v>
      </c>
      <c r="H252" s="31"/>
      <c r="I252" s="30"/>
      <c r="J252" s="29">
        <v>2996.6981354147306</v>
      </c>
      <c r="K252" s="28"/>
      <c r="L252" s="25"/>
      <c r="M252" s="19"/>
      <c r="N252" s="13"/>
      <c r="O252" s="13"/>
      <c r="P252" s="13"/>
    </row>
    <row r="253" spans="2:48" ht="10.35" customHeight="1">
      <c r="B253" s="34" t="s">
        <v>3</v>
      </c>
      <c r="C253" s="33"/>
      <c r="D253" s="32"/>
      <c r="E253" s="29">
        <v>36.011986301369859</v>
      </c>
      <c r="F253" s="31"/>
      <c r="G253" s="29" t="s">
        <v>1</v>
      </c>
      <c r="H253" s="31"/>
      <c r="I253" s="30"/>
      <c r="J253" s="29">
        <v>62.643396226415113</v>
      </c>
      <c r="K253" s="28"/>
      <c r="L253" s="25"/>
      <c r="M253" s="19"/>
      <c r="N253" s="13"/>
      <c r="O253" s="13"/>
      <c r="P253" s="13"/>
    </row>
    <row r="254" spans="2:48" ht="10.35" customHeight="1">
      <c r="B254" s="34" t="s">
        <v>2</v>
      </c>
      <c r="C254" s="33"/>
      <c r="D254" s="32"/>
      <c r="E254" s="29">
        <f>E233/E253</f>
        <v>5840.5023061195388</v>
      </c>
      <c r="F254" s="31"/>
      <c r="G254" s="29" t="s">
        <v>1</v>
      </c>
      <c r="H254" s="31"/>
      <c r="I254" s="30"/>
      <c r="J254" s="29">
        <v>3323.1837363276295</v>
      </c>
      <c r="K254" s="28"/>
      <c r="L254" s="25"/>
      <c r="M254" s="19"/>
      <c r="N254" s="13"/>
      <c r="O254" s="13"/>
      <c r="P254" s="13"/>
      <c r="R254" s="17"/>
    </row>
    <row r="255" spans="2:48" ht="8.85" customHeight="1">
      <c r="B255" s="24" t="s">
        <v>0</v>
      </c>
      <c r="C255" s="23"/>
      <c r="D255" s="21"/>
      <c r="E255" s="21"/>
      <c r="F255" s="21"/>
      <c r="G255" s="21"/>
      <c r="H255" s="21"/>
      <c r="I255" s="21"/>
      <c r="J255" s="21"/>
      <c r="K255" s="25"/>
      <c r="L255" s="25"/>
      <c r="M255" s="18"/>
      <c r="N255" s="13"/>
      <c r="O255" s="13"/>
      <c r="P255" s="13"/>
      <c r="R255" s="17"/>
    </row>
    <row r="256" spans="2:48" ht="10.35" customHeight="1">
      <c r="B256" s="24"/>
      <c r="C256" s="23"/>
      <c r="D256" s="21"/>
      <c r="E256" s="21"/>
      <c r="F256" s="21"/>
      <c r="G256" s="21"/>
      <c r="H256" s="21"/>
      <c r="I256" s="21"/>
      <c r="J256" s="21"/>
      <c r="K256" s="25"/>
      <c r="L256" s="16"/>
      <c r="N256" s="13"/>
      <c r="O256" s="13"/>
      <c r="P256" s="13"/>
      <c r="Q256" s="15"/>
    </row>
    <row r="257" spans="2:17" ht="10.35" customHeight="1">
      <c r="B257" s="24"/>
      <c r="C257" s="23"/>
      <c r="D257" s="21"/>
      <c r="E257" s="21"/>
      <c r="F257" s="21"/>
      <c r="G257" s="21"/>
      <c r="H257" s="21"/>
      <c r="I257" s="21"/>
      <c r="J257" s="21"/>
      <c r="K257" s="25"/>
      <c r="L257" s="14"/>
      <c r="M257" s="9"/>
      <c r="N257" s="13"/>
      <c r="O257" s="13"/>
      <c r="P257" s="13"/>
      <c r="Q257" s="10"/>
    </row>
    <row r="258" spans="2:17" ht="10.35" customHeight="1">
      <c r="B258" s="24"/>
      <c r="C258" s="23"/>
      <c r="D258" s="21"/>
      <c r="E258" s="21"/>
      <c r="F258" s="21"/>
      <c r="G258" s="21"/>
      <c r="H258" s="21"/>
      <c r="I258" s="21"/>
      <c r="J258" s="21"/>
      <c r="K258" s="25"/>
      <c r="M258" s="9"/>
      <c r="N258" s="13"/>
      <c r="O258" s="13"/>
      <c r="P258" s="13"/>
      <c r="Q258" s="10"/>
    </row>
    <row r="259" spans="2:17" ht="10.35" customHeight="1">
      <c r="B259" s="24"/>
      <c r="C259" s="23"/>
      <c r="D259" s="21"/>
      <c r="E259" s="21"/>
      <c r="F259" s="21"/>
      <c r="G259" s="21"/>
      <c r="H259" s="21"/>
      <c r="I259" s="21"/>
      <c r="J259" s="21"/>
      <c r="K259" s="25"/>
      <c r="L259" s="12"/>
      <c r="M259" s="9"/>
      <c r="N259" s="13"/>
      <c r="O259" s="13"/>
      <c r="P259" s="13"/>
      <c r="Q259" s="10"/>
    </row>
    <row r="260" spans="2:17" ht="10.35" customHeight="1">
      <c r="B260" s="24"/>
      <c r="C260" s="23"/>
      <c r="D260" s="21"/>
      <c r="E260" s="21"/>
      <c r="F260" s="21"/>
      <c r="G260" s="21"/>
      <c r="H260" s="21"/>
      <c r="I260" s="21"/>
      <c r="J260" s="21"/>
      <c r="K260" s="25"/>
      <c r="L260" s="12"/>
      <c r="M260" s="9"/>
      <c r="N260" s="13"/>
      <c r="O260" s="13"/>
      <c r="P260" s="8"/>
      <c r="Q260" s="10"/>
    </row>
    <row r="261" spans="2:17" ht="10.35" customHeight="1">
      <c r="B261" s="24"/>
      <c r="C261" s="23"/>
      <c r="D261" s="21"/>
      <c r="E261" s="21"/>
      <c r="F261" s="21"/>
      <c r="G261" s="21"/>
      <c r="H261" s="21"/>
      <c r="I261" s="21"/>
      <c r="J261" s="21"/>
      <c r="K261" s="25"/>
      <c r="L261" s="11"/>
      <c r="M261" s="9"/>
      <c r="N261" s="13"/>
      <c r="O261" s="13"/>
      <c r="P261" s="8"/>
      <c r="Q261" s="10"/>
    </row>
    <row r="262" spans="2:17" ht="10.35" customHeight="1">
      <c r="B262" s="24"/>
      <c r="C262" s="23"/>
      <c r="D262" s="21"/>
      <c r="E262" s="21"/>
      <c r="F262" s="21"/>
      <c r="G262" s="21"/>
      <c r="H262" s="21"/>
      <c r="I262" s="21"/>
      <c r="J262" s="21"/>
      <c r="K262" s="25"/>
      <c r="L262" s="7"/>
      <c r="M262" s="9"/>
      <c r="N262" s="13"/>
      <c r="O262" s="13"/>
      <c r="P262" s="8"/>
      <c r="Q262" s="10"/>
    </row>
    <row r="263" spans="2:17" ht="10.35" customHeight="1">
      <c r="B263" s="24"/>
      <c r="C263" s="23"/>
      <c r="D263" s="21"/>
      <c r="E263" s="21"/>
      <c r="F263" s="21"/>
      <c r="G263" s="21"/>
      <c r="H263" s="21"/>
      <c r="I263" s="21"/>
      <c r="J263" s="21"/>
      <c r="K263" s="25"/>
      <c r="L263" s="7"/>
      <c r="M263" s="9"/>
      <c r="N263" s="13"/>
      <c r="O263" s="13"/>
      <c r="P263" s="8"/>
      <c r="Q263" s="10"/>
    </row>
    <row r="264" spans="2:17" ht="10.35" customHeight="1">
      <c r="B264" s="24"/>
      <c r="C264" s="23"/>
      <c r="D264" s="21"/>
      <c r="E264" s="21"/>
      <c r="F264" s="21"/>
      <c r="G264" s="21"/>
      <c r="H264" s="21"/>
      <c r="I264" s="21"/>
      <c r="J264" s="21"/>
      <c r="K264" s="25"/>
      <c r="L264" s="7"/>
      <c r="M264" s="9"/>
      <c r="O264" s="8"/>
      <c r="P264" s="70"/>
      <c r="Q264" s="10"/>
    </row>
    <row r="265" spans="2:17" ht="10.35" customHeight="1">
      <c r="B265" s="24"/>
      <c r="C265" s="23"/>
      <c r="D265" s="21"/>
      <c r="E265" s="21"/>
      <c r="F265" s="21"/>
      <c r="G265" s="21"/>
      <c r="H265" s="21"/>
      <c r="I265" s="21"/>
      <c r="J265" s="21"/>
      <c r="K265" s="25"/>
      <c r="L265" s="7"/>
      <c r="O265" s="8"/>
      <c r="P265" s="26"/>
      <c r="Q265" s="10"/>
    </row>
    <row r="266" spans="2:17" ht="10.35" customHeight="1">
      <c r="B266" s="24"/>
      <c r="C266" s="23"/>
      <c r="D266" s="21"/>
      <c r="E266" s="21"/>
      <c r="F266" s="21"/>
      <c r="G266" s="21"/>
      <c r="H266" s="21"/>
      <c r="I266" s="21"/>
      <c r="J266" s="21"/>
      <c r="K266" s="25"/>
      <c r="L266" s="7"/>
      <c r="N266" s="8"/>
      <c r="O266" s="8"/>
      <c r="Q266" s="10"/>
    </row>
    <row r="267" spans="2:17" ht="10.35" customHeight="1">
      <c r="B267" s="24"/>
      <c r="C267" s="23"/>
      <c r="D267" s="21"/>
      <c r="E267" s="21"/>
      <c r="F267" s="21"/>
      <c r="G267" s="21"/>
      <c r="H267" s="21"/>
      <c r="I267" s="21"/>
      <c r="J267" s="21"/>
      <c r="K267" s="25"/>
      <c r="L267" s="7"/>
      <c r="M267" s="10"/>
      <c r="N267" s="27"/>
      <c r="O267" s="13"/>
      <c r="P267" s="13"/>
      <c r="Q267" s="26"/>
    </row>
    <row r="268" spans="2:17" ht="10.35" customHeight="1">
      <c r="B268" s="24"/>
      <c r="C268" s="23"/>
      <c r="D268" s="21"/>
      <c r="E268" s="21"/>
      <c r="F268" s="21"/>
      <c r="G268" s="21"/>
      <c r="H268" s="21"/>
      <c r="I268" s="21"/>
      <c r="J268" s="21"/>
      <c r="K268" s="25"/>
      <c r="L268" s="7"/>
    </row>
    <row r="269" spans="2:17" ht="6.4" customHeight="1">
      <c r="B269" s="24"/>
      <c r="C269" s="23"/>
      <c r="D269" s="21"/>
      <c r="E269" s="21"/>
      <c r="F269" s="21"/>
      <c r="G269" s="21"/>
      <c r="H269" s="21"/>
      <c r="I269" s="21"/>
      <c r="J269" s="21"/>
      <c r="K269" s="25"/>
      <c r="L269" s="25"/>
      <c r="M269" s="56"/>
      <c r="N269" s="13"/>
      <c r="O269" s="13"/>
      <c r="P269" s="13"/>
    </row>
    <row r="270" spans="2:17" ht="16.5" customHeight="1">
      <c r="B270" s="66" t="str">
        <f>"第7表　生活介護　１施設・事業所当たりの収支額，収支等の科目"</f>
        <v>第7表　生活介護　１施設・事業所当たりの収支額，収支等の科目</v>
      </c>
      <c r="C270" s="23"/>
      <c r="D270" s="21"/>
      <c r="E270" s="21"/>
      <c r="F270" s="21"/>
      <c r="G270" s="21"/>
      <c r="H270" s="21"/>
      <c r="I270" s="21"/>
      <c r="J270" s="21"/>
      <c r="K270" s="25"/>
      <c r="L270" s="7"/>
      <c r="M270" s="55"/>
      <c r="N270" s="13"/>
      <c r="O270" s="13"/>
      <c r="P270" s="13"/>
    </row>
    <row r="271" spans="2:17" ht="10.35" customHeight="1">
      <c r="C271" s="65"/>
      <c r="D271" s="12"/>
      <c r="E271" s="12"/>
      <c r="F271" s="12"/>
      <c r="G271" s="12"/>
      <c r="H271" s="12"/>
      <c r="I271" s="12"/>
      <c r="J271" s="12"/>
      <c r="K271" s="64" t="s">
        <v>39</v>
      </c>
      <c r="L271" s="7"/>
      <c r="N271" s="27"/>
      <c r="P271" s="13"/>
    </row>
    <row r="272" spans="2:17" ht="10.35" customHeight="1">
      <c r="B272" s="63"/>
      <c r="C272" s="62"/>
      <c r="D272" s="61"/>
      <c r="E272" s="93" t="s">
        <v>38</v>
      </c>
      <c r="F272" s="94"/>
      <c r="G272" s="94"/>
      <c r="H272" s="95"/>
      <c r="I272" s="57"/>
      <c r="J272" s="93" t="s">
        <v>37</v>
      </c>
      <c r="K272" s="95"/>
      <c r="L272" s="20"/>
      <c r="M272" s="10"/>
      <c r="N272" s="27"/>
      <c r="O272" s="13"/>
      <c r="P272" s="13"/>
    </row>
    <row r="273" spans="2:48" ht="10.35" customHeight="1">
      <c r="B273" s="60"/>
      <c r="C273" s="59"/>
      <c r="D273" s="58"/>
      <c r="E273" s="93" t="s">
        <v>36</v>
      </c>
      <c r="F273" s="95"/>
      <c r="G273" s="93" t="s">
        <v>35</v>
      </c>
      <c r="H273" s="95"/>
      <c r="I273" s="57"/>
      <c r="J273" s="93" t="s">
        <v>34</v>
      </c>
      <c r="K273" s="95"/>
      <c r="L273" s="6"/>
      <c r="M273" s="10"/>
      <c r="P273" s="13"/>
    </row>
    <row r="274" spans="2:48" ht="10.35" customHeight="1">
      <c r="B274" s="50" t="s">
        <v>33</v>
      </c>
      <c r="C274" s="85" t="s">
        <v>32</v>
      </c>
      <c r="D274" s="86"/>
      <c r="E274" s="54">
        <v>73755.706521739121</v>
      </c>
      <c r="F274" s="45">
        <f>E274/E287</f>
        <v>0.92905909306819112</v>
      </c>
      <c r="G274" s="54">
        <v>71042.274456521671</v>
      </c>
      <c r="H274" s="45">
        <f>G274/G287</f>
        <v>0.93229585846293728</v>
      </c>
      <c r="I274" s="47"/>
      <c r="J274" s="54">
        <v>76951.9140625</v>
      </c>
      <c r="K274" s="45">
        <v>0.933804127599279</v>
      </c>
      <c r="L274" s="6"/>
      <c r="N274" s="13"/>
      <c r="O274" s="13"/>
      <c r="P274" s="13"/>
    </row>
    <row r="275" spans="2:48" ht="10.35" customHeight="1">
      <c r="B275" s="52"/>
      <c r="C275" s="85" t="s">
        <v>31</v>
      </c>
      <c r="D275" s="86"/>
      <c r="E275" s="54">
        <v>3375.1739130434776</v>
      </c>
      <c r="F275" s="45">
        <f>E275/E287</f>
        <v>4.2515164757798755E-2</v>
      </c>
      <c r="G275" s="54">
        <v>2903.2961956521722</v>
      </c>
      <c r="H275" s="45">
        <f>G275/G287</f>
        <v>3.8100286622358336E-2</v>
      </c>
      <c r="I275" s="47"/>
      <c r="J275" s="54">
        <v>2893.4296875</v>
      </c>
      <c r="K275" s="45">
        <v>3.5111492911161689E-2</v>
      </c>
      <c r="L275" s="6"/>
      <c r="M275" s="56"/>
      <c r="N275" s="13"/>
      <c r="O275" s="13"/>
      <c r="P275" s="13"/>
    </row>
    <row r="276" spans="2:48" ht="10.35" customHeight="1">
      <c r="B276" s="52"/>
      <c r="C276" s="85" t="s">
        <v>30</v>
      </c>
      <c r="D276" s="86"/>
      <c r="E276" s="54">
        <v>1151.2717391304354</v>
      </c>
      <c r="F276" s="45">
        <f>E276/E287</f>
        <v>1.4501921658309956E-2</v>
      </c>
      <c r="G276" s="54">
        <v>1056.8994565217395</v>
      </c>
      <c r="H276" s="45">
        <f>G276/G287</f>
        <v>1.3869811934723222E-2</v>
      </c>
      <c r="I276" s="47"/>
      <c r="J276" s="54">
        <v>982.671875</v>
      </c>
      <c r="K276" s="45">
        <v>1.1924629349770734E-2</v>
      </c>
      <c r="L276" s="6"/>
      <c r="M276" s="55"/>
      <c r="N276" s="13"/>
      <c r="O276" s="13"/>
      <c r="P276" s="13"/>
    </row>
    <row r="277" spans="2:48" ht="10.35" customHeight="1">
      <c r="B277" s="51"/>
      <c r="C277" s="85" t="s">
        <v>29</v>
      </c>
      <c r="D277" s="86"/>
      <c r="E277" s="54">
        <v>549.22826086956502</v>
      </c>
      <c r="F277" s="45">
        <f>E277/E287</f>
        <v>6.918319056173637E-3</v>
      </c>
      <c r="G277" s="54">
        <v>567.51358695652164</v>
      </c>
      <c r="H277" s="45">
        <f>G277/G287</f>
        <v>7.4475454338784998E-3</v>
      </c>
      <c r="I277" s="47"/>
      <c r="J277" s="54">
        <v>1017.7994791666666</v>
      </c>
      <c r="K277" s="45">
        <v>1.235089947135426E-2</v>
      </c>
      <c r="L277" s="6"/>
      <c r="M277" s="44"/>
      <c r="N277" s="13"/>
      <c r="O277" s="13"/>
      <c r="P277" s="13"/>
    </row>
    <row r="278" spans="2:48" ht="10.35" customHeight="1">
      <c r="B278" s="50" t="s">
        <v>28</v>
      </c>
      <c r="C278" s="85" t="s">
        <v>27</v>
      </c>
      <c r="D278" s="86"/>
      <c r="E278" s="54">
        <v>54884.717391304373</v>
      </c>
      <c r="F278" s="45">
        <f>E278/E287</f>
        <v>0.69135187184248359</v>
      </c>
      <c r="G278" s="54">
        <v>50474.842391304344</v>
      </c>
      <c r="H278" s="45">
        <f>G278/G287</f>
        <v>0.66238710511418131</v>
      </c>
      <c r="I278" s="47"/>
      <c r="J278" s="54">
        <v>53429.481770833336</v>
      </c>
      <c r="K278" s="45">
        <v>0.64836165832823867</v>
      </c>
      <c r="L278" s="6"/>
      <c r="M278" s="44"/>
      <c r="N278" s="13"/>
      <c r="O278" s="13"/>
      <c r="P278" s="13"/>
    </row>
    <row r="279" spans="2:48" ht="10.35" customHeight="1">
      <c r="B279" s="52"/>
      <c r="C279" s="85" t="s">
        <v>26</v>
      </c>
      <c r="D279" s="86"/>
      <c r="E279" s="54">
        <v>3286.3124999999986</v>
      </c>
      <c r="F279" s="45">
        <f>E279/E287</f>
        <v>4.1395827587777899E-2</v>
      </c>
      <c r="G279" s="54">
        <v>3831.6168478260879</v>
      </c>
      <c r="H279" s="45">
        <f>G279/G287</f>
        <v>5.02827442642097E-2</v>
      </c>
      <c r="I279" s="47"/>
      <c r="J279" s="54">
        <v>3905.0859375</v>
      </c>
      <c r="K279" s="45">
        <v>4.7387844883308036E-2</v>
      </c>
      <c r="L279" s="6"/>
      <c r="M279" s="44"/>
      <c r="N279" s="13"/>
      <c r="O279" s="13"/>
      <c r="P279" s="13"/>
    </row>
    <row r="280" spans="2:48" ht="10.35" customHeight="1">
      <c r="B280" s="52"/>
      <c r="C280" s="85" t="s">
        <v>25</v>
      </c>
      <c r="D280" s="86"/>
      <c r="E280" s="53">
        <v>-1461.502717391304</v>
      </c>
      <c r="F280" s="45">
        <f>E280/E287</f>
        <v>-1.840972655771456E-2</v>
      </c>
      <c r="G280" s="53">
        <v>-1351.9157608695646</v>
      </c>
      <c r="H280" s="45">
        <f>G280/G287</f>
        <v>-1.774134449511227E-2</v>
      </c>
      <c r="I280" s="47"/>
      <c r="J280" s="53">
        <v>-1510.9453125</v>
      </c>
      <c r="K280" s="45">
        <v>-1.833517705931699E-2</v>
      </c>
      <c r="L280" s="6"/>
      <c r="M280" s="44"/>
      <c r="N280" s="13"/>
      <c r="O280" s="13"/>
      <c r="P280" s="13"/>
    </row>
    <row r="281" spans="2:48" ht="10.35" customHeight="1">
      <c r="B281" s="52"/>
      <c r="C281" s="85" t="s">
        <v>24</v>
      </c>
      <c r="D281" s="86"/>
      <c r="E281" s="48">
        <v>2584.6440217391309</v>
      </c>
      <c r="F281" s="45">
        <f>E281/E287</f>
        <v>3.25573049731862E-2</v>
      </c>
      <c r="G281" s="48">
        <v>2379.1467391304363</v>
      </c>
      <c r="H281" s="45">
        <f>G281/G287</f>
        <v>3.1221813610773121E-2</v>
      </c>
      <c r="I281" s="47"/>
      <c r="J281" s="48">
        <v>2824.7916666666665</v>
      </c>
      <c r="K281" s="45">
        <v>3.4278577083852249E-2</v>
      </c>
      <c r="L281" s="6"/>
      <c r="M281" s="44"/>
      <c r="N281" s="13"/>
      <c r="O281" s="13"/>
      <c r="P281" s="13"/>
    </row>
    <row r="282" spans="2:48" ht="10.35" customHeight="1">
      <c r="B282" s="51"/>
      <c r="C282" s="85" t="s">
        <v>23</v>
      </c>
      <c r="D282" s="86"/>
      <c r="E282" s="48">
        <v>13349.040760869564</v>
      </c>
      <c r="F282" s="45">
        <f>E282/E287</f>
        <v>0.1681503477831692</v>
      </c>
      <c r="G282" s="48">
        <v>13678.355978260865</v>
      </c>
      <c r="H282" s="45">
        <f>G282/G287</f>
        <v>0.17950262328550357</v>
      </c>
      <c r="I282" s="47"/>
      <c r="J282" s="48">
        <v>14077.203125</v>
      </c>
      <c r="K282" s="45">
        <v>0.17082551543164834</v>
      </c>
      <c r="L282" s="6"/>
      <c r="M282" s="44"/>
      <c r="N282" s="13"/>
      <c r="O282" s="13"/>
      <c r="P282" s="13"/>
    </row>
    <row r="283" spans="2:48" ht="10.35" customHeight="1">
      <c r="B283" s="50" t="s">
        <v>22</v>
      </c>
      <c r="C283" s="85" t="s">
        <v>21</v>
      </c>
      <c r="D283" s="86"/>
      <c r="E283" s="48">
        <v>5.0163043478260816</v>
      </c>
      <c r="F283" s="45">
        <f>E283/E287</f>
        <v>6.3187560498409448E-5</v>
      </c>
      <c r="G283" s="48">
        <v>4.5271739130434785</v>
      </c>
      <c r="H283" s="45">
        <f>G283/G287</f>
        <v>5.9410618845754428E-5</v>
      </c>
      <c r="I283" s="47"/>
      <c r="J283" s="48">
        <v>10.5</v>
      </c>
      <c r="K283" s="45">
        <v>1.2741649716248643E-4</v>
      </c>
      <c r="L283" s="6"/>
      <c r="M283" s="44"/>
      <c r="N283" s="13"/>
      <c r="O283" s="13"/>
      <c r="P283" s="13"/>
    </row>
    <row r="284" spans="2:48" ht="10.35" customHeight="1">
      <c r="B284" s="49" t="s">
        <v>20</v>
      </c>
      <c r="C284" s="85" t="s">
        <v>19</v>
      </c>
      <c r="D284" s="86"/>
      <c r="E284" s="48">
        <v>93.796195652173935</v>
      </c>
      <c r="F284" s="45">
        <f>E284/E287</f>
        <v>1.1814978470875417E-3</v>
      </c>
      <c r="G284" s="48">
        <v>77.532608695652158</v>
      </c>
      <c r="H284" s="45">
        <f>G284/G287</f>
        <v>1.0174692538457773E-3</v>
      </c>
      <c r="I284" s="47"/>
      <c r="J284" s="48">
        <v>79.1171875</v>
      </c>
      <c r="K284" s="45">
        <v>9.6007951396168156E-4</v>
      </c>
      <c r="L284" s="6"/>
      <c r="M284" s="44"/>
      <c r="N284" s="13"/>
      <c r="O284" s="13"/>
      <c r="P284" s="13"/>
    </row>
    <row r="285" spans="2:48" ht="10.35" customHeight="1">
      <c r="B285" s="50" t="s">
        <v>18</v>
      </c>
      <c r="C285" s="85" t="s">
        <v>17</v>
      </c>
      <c r="D285" s="86"/>
      <c r="E285" s="48">
        <v>551.13315217391323</v>
      </c>
      <c r="F285" s="45">
        <f>E285/E287</f>
        <v>6.94231389902813E-3</v>
      </c>
      <c r="G285" s="48">
        <v>626.91576086956536</v>
      </c>
      <c r="H285" s="45">
        <f>G285/G287</f>
        <v>8.2270869272567694E-3</v>
      </c>
      <c r="I285" s="47"/>
      <c r="J285" s="48">
        <v>550.59635416666663</v>
      </c>
      <c r="K285" s="45">
        <v>6.6814341712716618E-3</v>
      </c>
      <c r="L285" s="6"/>
      <c r="M285" s="44"/>
      <c r="N285" s="13"/>
      <c r="O285" s="13"/>
      <c r="P285" s="13"/>
      <c r="Q285" s="27"/>
      <c r="R285" s="27"/>
      <c r="S285" s="27"/>
      <c r="T285" s="27"/>
      <c r="U285" s="27"/>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row>
    <row r="286" spans="2:48" ht="10.35" customHeight="1">
      <c r="B286" s="49" t="s">
        <v>16</v>
      </c>
      <c r="C286" s="85" t="s">
        <v>15</v>
      </c>
      <c r="D286" s="86"/>
      <c r="E286" s="48">
        <v>1635.2554347826083</v>
      </c>
      <c r="F286" s="45">
        <f>E286/E287</f>
        <v>2.059839167463157E-2</v>
      </c>
      <c r="G286" s="48">
        <v>1724.9456521739121</v>
      </c>
      <c r="H286" s="45">
        <f>G286/G287</f>
        <v>2.263665824184152E-2</v>
      </c>
      <c r="I286" s="47"/>
      <c r="J286" s="48">
        <v>2789.765625</v>
      </c>
      <c r="K286" s="45">
        <v>3.3853539413506155E-2</v>
      </c>
      <c r="L286" s="6"/>
      <c r="M286" s="44"/>
      <c r="N286" s="13"/>
      <c r="O286" s="13"/>
      <c r="P286" s="13"/>
      <c r="Q286" s="27"/>
      <c r="R286" s="27"/>
      <c r="S286" s="27"/>
      <c r="T286" s="27"/>
      <c r="U286" s="27"/>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row>
    <row r="287" spans="2:48" ht="10.35" customHeight="1">
      <c r="B287" s="87" t="s">
        <v>14</v>
      </c>
      <c r="C287" s="88"/>
      <c r="D287" s="89"/>
      <c r="E287" s="46">
        <f>SUM(E274:E277,E283,E285)</f>
        <v>79387.529891304337</v>
      </c>
      <c r="F287" s="45">
        <f>E287/E287</f>
        <v>1</v>
      </c>
      <c r="G287" s="46">
        <f>SUM(G274:G277,G283,G285)</f>
        <v>76201.426630434726</v>
      </c>
      <c r="H287" s="45">
        <f>G287/G287</f>
        <v>1</v>
      </c>
      <c r="I287" s="47"/>
      <c r="J287" s="46">
        <v>82406.911458333343</v>
      </c>
      <c r="K287" s="45">
        <v>1</v>
      </c>
      <c r="L287" s="6"/>
      <c r="M287" s="44"/>
      <c r="N287" s="13"/>
      <c r="O287" s="13"/>
      <c r="P287" s="13"/>
      <c r="AU287" s="3"/>
      <c r="AV287" s="3"/>
    </row>
    <row r="288" spans="2:48" ht="10.35" customHeight="1">
      <c r="B288" s="87" t="s">
        <v>13</v>
      </c>
      <c r="C288" s="88"/>
      <c r="D288" s="89"/>
      <c r="E288" s="46">
        <f>SUM(E278:E282,E284,E286)</f>
        <v>74372.263586956542</v>
      </c>
      <c r="F288" s="45">
        <f>E288/E287</f>
        <v>0.9368255151506214</v>
      </c>
      <c r="G288" s="46">
        <f>SUM(G278:G282,G284,G286)</f>
        <v>70814.524456521729</v>
      </c>
      <c r="H288" s="45">
        <f>G288/G287</f>
        <v>0.92930706927524276</v>
      </c>
      <c r="I288" s="47"/>
      <c r="J288" s="46">
        <v>75594.5</v>
      </c>
      <c r="K288" s="45">
        <v>0.9173320375951981</v>
      </c>
      <c r="L288" s="6"/>
      <c r="M288" s="44"/>
      <c r="N288" s="13"/>
      <c r="O288" s="13"/>
      <c r="P288" s="13"/>
      <c r="AU288" s="3"/>
      <c r="AV288" s="3"/>
    </row>
    <row r="289" spans="2:18" ht="10.35" customHeight="1">
      <c r="B289" s="87" t="s">
        <v>12</v>
      </c>
      <c r="C289" s="88"/>
      <c r="D289" s="89"/>
      <c r="E289" s="46">
        <f>E287-E288</f>
        <v>5015.2663043477951</v>
      </c>
      <c r="F289" s="45">
        <f>E289/E287</f>
        <v>6.3174484849378584E-2</v>
      </c>
      <c r="G289" s="46">
        <f>G287-G288</f>
        <v>5386.9021739129967</v>
      </c>
      <c r="H289" s="45">
        <f>G289/G287</f>
        <v>7.0692930724757283E-2</v>
      </c>
      <c r="I289" s="47"/>
      <c r="J289" s="46">
        <v>6812.411458333343</v>
      </c>
      <c r="K289" s="45">
        <v>8.266796240480194E-2</v>
      </c>
      <c r="L289" s="6"/>
      <c r="M289" s="44"/>
      <c r="N289" s="13"/>
      <c r="O289" s="13"/>
      <c r="P289" s="13"/>
    </row>
    <row r="290" spans="2:18" ht="10.35" customHeight="1">
      <c r="B290" s="82" t="s">
        <v>11</v>
      </c>
      <c r="C290" s="83"/>
      <c r="D290" s="84"/>
      <c r="E290" s="42">
        <v>166.20108695652183</v>
      </c>
      <c r="F290" s="41">
        <f>E290/E287</f>
        <v>2.0935414816921588E-3</v>
      </c>
      <c r="G290" s="42">
        <v>235.43206521739128</v>
      </c>
      <c r="H290" s="41">
        <f>G290/G287</f>
        <v>3.0896018044281616E-3</v>
      </c>
      <c r="I290" s="43"/>
      <c r="J290" s="42">
        <v>165.38020833333334</v>
      </c>
      <c r="K290" s="41">
        <v>2.0068730329367221E-3</v>
      </c>
      <c r="L290" s="14"/>
      <c r="M290" s="44"/>
      <c r="N290" s="13"/>
      <c r="O290" s="13"/>
      <c r="P290" s="13"/>
    </row>
    <row r="291" spans="2:18" ht="10.35" customHeight="1">
      <c r="B291" s="82" t="s">
        <v>10</v>
      </c>
      <c r="C291" s="83"/>
      <c r="D291" s="84"/>
      <c r="E291" s="42">
        <f>E289+E290</f>
        <v>5181.4673913043171</v>
      </c>
      <c r="F291" s="41">
        <f>E291/(E287+E290)</f>
        <v>6.5131670477154915E-2</v>
      </c>
      <c r="G291" s="42">
        <f>G289+G290</f>
        <v>5622.3342391303877</v>
      </c>
      <c r="H291" s="41">
        <f>G291/(G287+G290)</f>
        <v>7.3555276015682181E-2</v>
      </c>
      <c r="I291" s="43"/>
      <c r="J291" s="42">
        <v>6977.7916666666761</v>
      </c>
      <c r="K291" s="41">
        <v>8.4505244142128094E-2</v>
      </c>
      <c r="L291" s="14"/>
      <c r="N291" s="13"/>
      <c r="O291" s="13"/>
      <c r="P291" s="13"/>
    </row>
    <row r="292" spans="2:18" ht="10.35" customHeight="1">
      <c r="B292" s="87" t="s">
        <v>9</v>
      </c>
      <c r="C292" s="88"/>
      <c r="D292" s="89"/>
      <c r="E292" s="40">
        <v>368</v>
      </c>
      <c r="F292" s="31"/>
      <c r="G292" s="40">
        <v>368</v>
      </c>
      <c r="H292" s="31"/>
      <c r="I292" s="30"/>
      <c r="J292" s="40">
        <v>384</v>
      </c>
      <c r="K292" s="31"/>
      <c r="L292" s="6"/>
      <c r="M292" s="19"/>
      <c r="N292" s="13"/>
      <c r="O292" s="13"/>
      <c r="P292" s="13"/>
    </row>
    <row r="293" spans="2:18" ht="10.35" customHeight="1">
      <c r="C293" s="23"/>
      <c r="D293" s="21"/>
      <c r="E293" s="21"/>
      <c r="F293" s="21"/>
      <c r="G293" s="21"/>
      <c r="H293" s="21"/>
      <c r="I293" s="21"/>
      <c r="J293" s="21"/>
      <c r="K293" s="25"/>
      <c r="M293" s="19"/>
      <c r="N293" s="13"/>
      <c r="O293" s="13"/>
      <c r="P293" s="13"/>
    </row>
    <row r="294" spans="2:18" ht="10.35" customHeight="1">
      <c r="B294" s="34" t="s">
        <v>8</v>
      </c>
      <c r="C294" s="33"/>
      <c r="D294" s="32"/>
      <c r="E294" s="29">
        <v>27.790760869565222</v>
      </c>
      <c r="F294" s="31"/>
      <c r="G294" s="29" t="s">
        <v>1</v>
      </c>
      <c r="H294" s="31"/>
      <c r="I294" s="30"/>
      <c r="J294" s="39">
        <v>28.8717277486911</v>
      </c>
      <c r="K294" s="28"/>
      <c r="M294" s="19"/>
      <c r="N294" s="13"/>
      <c r="O294" s="13"/>
      <c r="P294" s="13"/>
    </row>
    <row r="295" spans="2:18" ht="10.35" customHeight="1">
      <c r="B295" s="34" t="s">
        <v>7</v>
      </c>
      <c r="C295" s="33"/>
      <c r="D295" s="32"/>
      <c r="E295" s="29">
        <f>E287/E294</f>
        <v>2856.6159186467185</v>
      </c>
      <c r="F295" s="31"/>
      <c r="G295" s="29" t="s">
        <v>1</v>
      </c>
      <c r="H295" s="31"/>
      <c r="I295" s="30"/>
      <c r="J295" s="29">
        <v>2854.2424677743529</v>
      </c>
      <c r="K295" s="28"/>
      <c r="M295" s="19"/>
      <c r="N295" s="13"/>
      <c r="O295" s="13"/>
      <c r="P295" s="13"/>
    </row>
    <row r="296" spans="2:18" ht="10.35" customHeight="1">
      <c r="B296" s="90" t="s">
        <v>6</v>
      </c>
      <c r="C296" s="91"/>
      <c r="D296" s="92"/>
      <c r="E296" s="36">
        <f>(E287+E290)/E294</f>
        <v>2862.5963625696677</v>
      </c>
      <c r="F296" s="38"/>
      <c r="G296" s="36" t="s">
        <v>5</v>
      </c>
      <c r="H296" s="38"/>
      <c r="I296" s="37"/>
      <c r="J296" s="36">
        <v>2859.9705700123918</v>
      </c>
      <c r="K296" s="35"/>
      <c r="M296" s="19"/>
      <c r="N296" s="13"/>
      <c r="O296" s="13"/>
      <c r="P296" s="13"/>
    </row>
    <row r="297" spans="2:18" ht="10.35" customHeight="1">
      <c r="B297" s="34" t="s">
        <v>4</v>
      </c>
      <c r="C297" s="33"/>
      <c r="D297" s="32"/>
      <c r="E297" s="29">
        <f>E288/E294</f>
        <v>2676.1506795736777</v>
      </c>
      <c r="F297" s="31"/>
      <c r="G297" s="29" t="s">
        <v>1</v>
      </c>
      <c r="H297" s="31"/>
      <c r="I297" s="30"/>
      <c r="J297" s="29">
        <v>2618.2880587541936</v>
      </c>
      <c r="K297" s="28"/>
      <c r="M297" s="19"/>
      <c r="N297" s="13"/>
      <c r="O297" s="13"/>
      <c r="P297" s="13"/>
    </row>
    <row r="298" spans="2:18" ht="10.35" customHeight="1">
      <c r="B298" s="34" t="s">
        <v>3</v>
      </c>
      <c r="C298" s="33"/>
      <c r="D298" s="32"/>
      <c r="E298" s="29">
        <v>9.7599420289854955</v>
      </c>
      <c r="F298" s="31"/>
      <c r="G298" s="29" t="s">
        <v>1</v>
      </c>
      <c r="H298" s="31"/>
      <c r="I298" s="30"/>
      <c r="J298" s="29">
        <v>10.842968750000002</v>
      </c>
      <c r="K298" s="28"/>
      <c r="M298" s="19"/>
      <c r="N298" s="13"/>
      <c r="O298" s="13"/>
      <c r="P298" s="13"/>
      <c r="R298" s="17"/>
    </row>
    <row r="299" spans="2:18" ht="10.35" customHeight="1">
      <c r="B299" s="34" t="s">
        <v>2</v>
      </c>
      <c r="C299" s="33"/>
      <c r="D299" s="32"/>
      <c r="E299" s="29">
        <f>E278/E298</f>
        <v>5623.4675603917913</v>
      </c>
      <c r="F299" s="31"/>
      <c r="G299" s="29" t="s">
        <v>1</v>
      </c>
      <c r="H299" s="31"/>
      <c r="I299" s="30"/>
      <c r="J299" s="29">
        <v>4927.5694694622562</v>
      </c>
      <c r="K299" s="28"/>
      <c r="M299" s="19"/>
      <c r="N299" s="13"/>
      <c r="O299" s="13"/>
      <c r="P299" s="13"/>
      <c r="R299" s="17"/>
    </row>
    <row r="300" spans="2:18" ht="10.35" customHeight="1">
      <c r="B300" s="24" t="s">
        <v>0</v>
      </c>
      <c r="C300" s="23"/>
      <c r="D300" s="21"/>
      <c r="E300" s="21"/>
      <c r="F300" s="21"/>
      <c r="G300" s="21"/>
      <c r="H300" s="21"/>
      <c r="I300" s="21"/>
      <c r="J300" s="21"/>
      <c r="K300" s="25"/>
      <c r="L300" s="16"/>
      <c r="M300" s="18"/>
      <c r="N300" s="13"/>
      <c r="O300" s="13"/>
      <c r="P300" s="13"/>
      <c r="Q300" s="15"/>
    </row>
    <row r="301" spans="2:18" ht="10.35" customHeight="1">
      <c r="B301" s="24"/>
      <c r="C301" s="23"/>
      <c r="D301" s="21"/>
      <c r="E301" s="21"/>
      <c r="F301" s="21"/>
      <c r="G301" s="21"/>
      <c r="H301" s="21"/>
      <c r="I301" s="21"/>
      <c r="J301" s="21"/>
      <c r="K301" s="25"/>
      <c r="L301" s="14"/>
      <c r="N301" s="13"/>
      <c r="O301" s="13"/>
      <c r="P301" s="13"/>
      <c r="Q301" s="10"/>
    </row>
    <row r="302" spans="2:18" ht="10.35" customHeight="1">
      <c r="B302" s="24"/>
      <c r="C302" s="23"/>
      <c r="D302" s="21"/>
      <c r="E302" s="21"/>
      <c r="F302" s="21"/>
      <c r="G302" s="21"/>
      <c r="H302" s="21"/>
      <c r="I302" s="21"/>
      <c r="J302" s="21"/>
      <c r="K302" s="25"/>
      <c r="M302" s="9"/>
      <c r="N302" s="13"/>
      <c r="O302" s="13"/>
      <c r="P302" s="13"/>
      <c r="Q302" s="10"/>
    </row>
    <row r="303" spans="2:18" ht="10.35" customHeight="1">
      <c r="B303" s="24"/>
      <c r="C303" s="23"/>
      <c r="D303" s="21"/>
      <c r="E303" s="21"/>
      <c r="F303" s="21"/>
      <c r="G303" s="21"/>
      <c r="H303" s="21"/>
      <c r="I303" s="21"/>
      <c r="J303" s="21"/>
      <c r="K303" s="25"/>
      <c r="L303" s="12"/>
      <c r="M303" s="9"/>
      <c r="N303" s="13"/>
      <c r="O303" s="13"/>
      <c r="P303" s="13"/>
      <c r="Q303" s="10"/>
    </row>
    <row r="304" spans="2:18" ht="10.35" customHeight="1">
      <c r="B304" s="24"/>
      <c r="C304" s="23"/>
      <c r="D304" s="21"/>
      <c r="E304" s="21"/>
      <c r="F304" s="21"/>
      <c r="G304" s="21"/>
      <c r="H304" s="21"/>
      <c r="I304" s="21"/>
      <c r="J304" s="21"/>
      <c r="K304" s="25"/>
      <c r="L304" s="12"/>
      <c r="M304" s="9"/>
      <c r="N304" s="13"/>
      <c r="O304" s="13"/>
      <c r="P304" s="8"/>
      <c r="Q304" s="10"/>
    </row>
    <row r="305" spans="2:18" ht="10.35" customHeight="1">
      <c r="B305" s="24"/>
      <c r="C305" s="23"/>
      <c r="D305" s="21"/>
      <c r="E305" s="21"/>
      <c r="F305" s="21"/>
      <c r="G305" s="21"/>
      <c r="H305" s="21"/>
      <c r="I305" s="21"/>
      <c r="J305" s="21"/>
      <c r="K305" s="25"/>
      <c r="L305" s="11"/>
      <c r="M305" s="9"/>
      <c r="N305" s="13"/>
      <c r="O305" s="13"/>
      <c r="P305" s="8"/>
      <c r="Q305" s="10"/>
    </row>
    <row r="306" spans="2:18" ht="10.35" customHeight="1">
      <c r="B306" s="24"/>
      <c r="C306" s="23"/>
      <c r="D306" s="21"/>
      <c r="E306" s="21"/>
      <c r="F306" s="21"/>
      <c r="G306" s="21"/>
      <c r="H306" s="21"/>
      <c r="I306" s="21"/>
      <c r="J306" s="21"/>
      <c r="K306" s="25"/>
      <c r="L306" s="7"/>
      <c r="M306" s="9"/>
      <c r="N306" s="13"/>
      <c r="O306" s="13"/>
      <c r="P306" s="8"/>
      <c r="Q306" s="10"/>
    </row>
    <row r="307" spans="2:18" ht="10.35" customHeight="1">
      <c r="B307" s="24"/>
      <c r="C307" s="23"/>
      <c r="D307" s="21"/>
      <c r="E307" s="21"/>
      <c r="F307" s="21"/>
      <c r="G307" s="21"/>
      <c r="H307" s="21"/>
      <c r="I307" s="21"/>
      <c r="J307" s="21"/>
      <c r="K307" s="25"/>
      <c r="L307" s="7"/>
      <c r="M307" s="9"/>
      <c r="N307" s="13"/>
      <c r="O307" s="13"/>
      <c r="P307" s="8"/>
      <c r="Q307" s="10"/>
    </row>
    <row r="308" spans="2:18" ht="10.35" customHeight="1">
      <c r="B308" s="24"/>
      <c r="C308" s="23"/>
      <c r="D308" s="21"/>
      <c r="E308" s="21"/>
      <c r="F308" s="21"/>
      <c r="G308" s="21"/>
      <c r="H308" s="21"/>
      <c r="I308" s="21"/>
      <c r="J308" s="21"/>
      <c r="K308" s="25"/>
      <c r="L308" s="7"/>
      <c r="M308" s="9"/>
      <c r="N308" s="13"/>
      <c r="O308" s="13"/>
    </row>
    <row r="309" spans="2:18" ht="10.35" customHeight="1">
      <c r="B309" s="24"/>
      <c r="C309" s="23"/>
      <c r="D309" s="21"/>
      <c r="E309" s="21"/>
      <c r="F309" s="21"/>
      <c r="G309" s="21"/>
      <c r="H309" s="21"/>
      <c r="I309" s="21"/>
      <c r="J309" s="21"/>
      <c r="K309" s="25"/>
      <c r="L309" s="7"/>
      <c r="M309" s="9"/>
      <c r="O309" s="8"/>
      <c r="R309" s="17"/>
    </row>
    <row r="310" spans="2:18" ht="10.35" customHeight="1">
      <c r="B310" s="24"/>
      <c r="C310" s="23"/>
      <c r="D310" s="21"/>
      <c r="E310" s="21"/>
      <c r="F310" s="21"/>
      <c r="G310" s="21"/>
      <c r="H310" s="21"/>
      <c r="I310" s="21"/>
      <c r="J310" s="21"/>
      <c r="K310" s="25"/>
      <c r="L310" s="7"/>
      <c r="O310" s="8"/>
      <c r="Q310" s="15"/>
    </row>
    <row r="311" spans="2:18" ht="10.35" customHeight="1">
      <c r="B311" s="24"/>
      <c r="C311" s="23"/>
      <c r="D311" s="21"/>
      <c r="E311" s="21"/>
      <c r="F311" s="21"/>
      <c r="G311" s="21"/>
      <c r="H311" s="21"/>
      <c r="I311" s="21"/>
      <c r="J311" s="21"/>
      <c r="K311" s="25"/>
      <c r="L311" s="7"/>
      <c r="N311" s="8"/>
      <c r="O311" s="8"/>
      <c r="P311" s="13"/>
      <c r="Q311" s="10"/>
    </row>
    <row r="312" spans="2:18" ht="10.35" customHeight="1">
      <c r="B312" s="24"/>
      <c r="C312" s="23"/>
      <c r="D312" s="21"/>
      <c r="E312" s="21"/>
      <c r="F312" s="21"/>
      <c r="G312" s="21"/>
      <c r="H312" s="21"/>
      <c r="I312" s="21"/>
      <c r="J312" s="21"/>
      <c r="K312" s="25"/>
      <c r="L312" s="7"/>
      <c r="Q312" s="10"/>
    </row>
    <row r="313" spans="2:18" ht="7.5" customHeight="1">
      <c r="B313" s="24"/>
      <c r="C313" s="23"/>
      <c r="D313" s="21"/>
      <c r="E313" s="21"/>
      <c r="F313" s="21"/>
      <c r="G313" s="21"/>
      <c r="H313" s="21"/>
      <c r="I313" s="21"/>
      <c r="J313" s="21"/>
      <c r="K313" s="25"/>
      <c r="M313" s="56"/>
      <c r="N313" s="13"/>
      <c r="O313" s="13"/>
      <c r="P313" s="13"/>
      <c r="Q313" s="10"/>
    </row>
    <row r="314" spans="2:18" ht="7.5" customHeight="1">
      <c r="B314" s="24"/>
      <c r="C314" s="23"/>
      <c r="D314" s="21"/>
      <c r="E314" s="21"/>
      <c r="F314" s="21"/>
      <c r="G314" s="21"/>
      <c r="H314" s="21"/>
      <c r="I314" s="21"/>
      <c r="J314" s="21"/>
      <c r="K314" s="25"/>
      <c r="L314" s="12"/>
      <c r="M314" s="55"/>
      <c r="N314" s="13"/>
      <c r="O314" s="13"/>
      <c r="P314" s="13"/>
      <c r="Q314" s="10"/>
    </row>
    <row r="315" spans="2:18" ht="16.5" customHeight="1">
      <c r="B315" s="66" t="str">
        <f>"第8表　短期入所　１施設・事業所当たりの収支額，収支等の科目"</f>
        <v>第8表　短期入所　１施設・事業所当たりの収支額，収支等の科目</v>
      </c>
      <c r="C315" s="23"/>
      <c r="D315" s="21"/>
      <c r="E315" s="21"/>
      <c r="F315" s="21"/>
      <c r="G315" s="21"/>
      <c r="H315" s="21"/>
      <c r="I315" s="21"/>
      <c r="J315" s="21"/>
      <c r="K315" s="25"/>
      <c r="L315" s="11"/>
      <c r="M315" s="44"/>
      <c r="N315" s="13"/>
      <c r="O315" s="13"/>
      <c r="P315" s="13"/>
      <c r="Q315" s="10"/>
    </row>
    <row r="316" spans="2:18" ht="10.35" customHeight="1">
      <c r="C316" s="65"/>
      <c r="D316" s="12"/>
      <c r="E316" s="12"/>
      <c r="F316" s="12"/>
      <c r="G316" s="12"/>
      <c r="H316" s="12"/>
      <c r="I316" s="12"/>
      <c r="J316" s="12"/>
      <c r="K316" s="64" t="s">
        <v>39</v>
      </c>
      <c r="L316" s="7"/>
      <c r="N316" s="27"/>
      <c r="P316" s="13"/>
      <c r="Q316" s="10"/>
    </row>
    <row r="317" spans="2:18" ht="10.35" customHeight="1">
      <c r="B317" s="63"/>
      <c r="C317" s="62"/>
      <c r="D317" s="61"/>
      <c r="E317" s="93" t="s">
        <v>38</v>
      </c>
      <c r="F317" s="94"/>
      <c r="G317" s="94"/>
      <c r="H317" s="95"/>
      <c r="I317" s="57"/>
      <c r="J317" s="93" t="s">
        <v>37</v>
      </c>
      <c r="K317" s="95"/>
      <c r="L317" s="7"/>
      <c r="M317" s="10"/>
      <c r="N317" s="27"/>
      <c r="O317" s="13"/>
      <c r="P317" s="13"/>
      <c r="Q317" s="10"/>
    </row>
    <row r="318" spans="2:18" ht="10.35" customHeight="1">
      <c r="B318" s="60"/>
      <c r="C318" s="59"/>
      <c r="D318" s="58"/>
      <c r="E318" s="93" t="s">
        <v>36</v>
      </c>
      <c r="F318" s="95"/>
      <c r="G318" s="93" t="s">
        <v>35</v>
      </c>
      <c r="H318" s="95"/>
      <c r="I318" s="57"/>
      <c r="J318" s="93" t="s">
        <v>34</v>
      </c>
      <c r="K318" s="95"/>
      <c r="L318" s="7"/>
      <c r="M318" s="10"/>
      <c r="P318" s="13"/>
      <c r="Q318" s="10"/>
    </row>
    <row r="319" spans="2:18" ht="10.35" customHeight="1">
      <c r="B319" s="50" t="s">
        <v>33</v>
      </c>
      <c r="C319" s="85" t="s">
        <v>32</v>
      </c>
      <c r="D319" s="86"/>
      <c r="E319" s="54">
        <v>7724.9198813056337</v>
      </c>
      <c r="F319" s="45">
        <f>E319/E332</f>
        <v>0.87767465428870139</v>
      </c>
      <c r="G319" s="54">
        <v>7089.5341246290764</v>
      </c>
      <c r="H319" s="45">
        <f>G319/G332</f>
        <v>0.88781129672005532</v>
      </c>
      <c r="I319" s="47"/>
      <c r="J319" s="54">
        <v>11796.740648379053</v>
      </c>
      <c r="K319" s="45">
        <v>0.89463118370632222</v>
      </c>
      <c r="L319" s="7"/>
      <c r="N319" s="13"/>
      <c r="O319" s="13"/>
      <c r="P319" s="13"/>
      <c r="Q319" s="10"/>
    </row>
    <row r="320" spans="2:18" ht="10.35" customHeight="1">
      <c r="B320" s="52"/>
      <c r="C320" s="85" t="s">
        <v>31</v>
      </c>
      <c r="D320" s="86"/>
      <c r="E320" s="54">
        <v>672.72997032640899</v>
      </c>
      <c r="F320" s="45">
        <f>E320/E332</f>
        <v>7.6432901985785506E-2</v>
      </c>
      <c r="G320" s="54">
        <v>551.41543026706245</v>
      </c>
      <c r="H320" s="45">
        <f>G320/G332</f>
        <v>6.90528939660702E-2</v>
      </c>
      <c r="I320" s="47"/>
      <c r="J320" s="54">
        <v>1042.4962593516209</v>
      </c>
      <c r="K320" s="45">
        <v>7.9059944633207285E-2</v>
      </c>
      <c r="L320" s="7"/>
      <c r="M320" s="56"/>
      <c r="N320" s="13"/>
      <c r="O320" s="13"/>
      <c r="P320" s="13"/>
      <c r="Q320" s="10"/>
    </row>
    <row r="321" spans="2:48" ht="10.35" customHeight="1">
      <c r="B321" s="52"/>
      <c r="C321" s="85" t="s">
        <v>30</v>
      </c>
      <c r="D321" s="86"/>
      <c r="E321" s="54">
        <v>233.13946587537077</v>
      </c>
      <c r="F321" s="45">
        <f>E321/E332</f>
        <v>2.6488378294822448E-2</v>
      </c>
      <c r="G321" s="54">
        <v>198.56083086053408</v>
      </c>
      <c r="H321" s="45">
        <f>G321/G332</f>
        <v>2.4865463036800817E-2</v>
      </c>
      <c r="I321" s="47"/>
      <c r="J321" s="54">
        <v>159.23690773067332</v>
      </c>
      <c r="K321" s="45">
        <v>1.2076073171312906E-2</v>
      </c>
      <c r="L321" s="7"/>
      <c r="M321" s="55"/>
      <c r="N321" s="13"/>
      <c r="O321" s="13"/>
      <c r="P321" s="13"/>
      <c r="Q321" s="10"/>
    </row>
    <row r="322" spans="2:48" ht="10.35" customHeight="1">
      <c r="B322" s="51"/>
      <c r="C322" s="85" t="s">
        <v>29</v>
      </c>
      <c r="D322" s="86"/>
      <c r="E322" s="54">
        <v>120.98516320474778</v>
      </c>
      <c r="F322" s="45">
        <f>E322/E332</f>
        <v>1.3745852762403287E-2</v>
      </c>
      <c r="G322" s="54">
        <v>88.525222551928778</v>
      </c>
      <c r="H322" s="45">
        <f>G322/G332</f>
        <v>1.1085875495432697E-2</v>
      </c>
      <c r="I322" s="47"/>
      <c r="J322" s="54">
        <v>172.22693266832917</v>
      </c>
      <c r="K322" s="45">
        <v>1.3061199634014833E-2</v>
      </c>
      <c r="L322" s="7"/>
      <c r="M322" s="44"/>
      <c r="N322" s="13"/>
      <c r="O322" s="13"/>
      <c r="P322" s="13"/>
      <c r="Q322" s="10"/>
    </row>
    <row r="323" spans="2:48" ht="10.35" customHeight="1">
      <c r="B323" s="50" t="s">
        <v>28</v>
      </c>
      <c r="C323" s="85" t="s">
        <v>27</v>
      </c>
      <c r="D323" s="86"/>
      <c r="E323" s="54">
        <v>6091.3827893175057</v>
      </c>
      <c r="F323" s="45">
        <f>E323/E332</f>
        <v>0.69207867083416097</v>
      </c>
      <c r="G323" s="54">
        <v>5330.8219584569752</v>
      </c>
      <c r="H323" s="45">
        <f>G323/G332</f>
        <v>0.66757051624588226</v>
      </c>
      <c r="I323" s="47"/>
      <c r="J323" s="54">
        <v>9096.3965087281795</v>
      </c>
      <c r="K323" s="45">
        <v>0.68984478159090068</v>
      </c>
      <c r="L323" s="25"/>
      <c r="M323" s="44"/>
      <c r="N323" s="13"/>
      <c r="O323" s="13"/>
      <c r="P323" s="13"/>
      <c r="Q323" s="10"/>
    </row>
    <row r="324" spans="2:48" ht="10.35" customHeight="1">
      <c r="B324" s="52"/>
      <c r="C324" s="85" t="s">
        <v>26</v>
      </c>
      <c r="D324" s="86"/>
      <c r="E324" s="54">
        <v>395.53412462908034</v>
      </c>
      <c r="F324" s="45">
        <f>E324/E332</f>
        <v>4.4939013145407318E-2</v>
      </c>
      <c r="G324" s="54">
        <v>393.99109792284889</v>
      </c>
      <c r="H324" s="45">
        <f>G324/G332</f>
        <v>4.9338890453728329E-2</v>
      </c>
      <c r="I324" s="47"/>
      <c r="J324" s="54">
        <v>587.70573566084784</v>
      </c>
      <c r="K324" s="45">
        <v>4.456992771452551E-2</v>
      </c>
      <c r="L324" s="25"/>
      <c r="M324" s="44"/>
      <c r="N324" s="13"/>
      <c r="O324" s="13"/>
      <c r="P324" s="13"/>
      <c r="Q324" s="10"/>
    </row>
    <row r="325" spans="2:48" ht="10.35" customHeight="1">
      <c r="B325" s="52"/>
      <c r="C325" s="85" t="s">
        <v>25</v>
      </c>
      <c r="D325" s="86"/>
      <c r="E325" s="53">
        <v>-167.98219584569716</v>
      </c>
      <c r="F325" s="45">
        <f>E325/E332</f>
        <v>-1.9085468578427581E-2</v>
      </c>
      <c r="G325" s="53">
        <v>-135.18100890207717</v>
      </c>
      <c r="H325" s="45">
        <f>G325/G332</f>
        <v>-1.6928506823649381E-2</v>
      </c>
      <c r="I325" s="47"/>
      <c r="J325" s="53">
        <v>-110.09725685785536</v>
      </c>
      <c r="K325" s="45">
        <v>-8.3494621235990444E-3</v>
      </c>
      <c r="L325" s="25"/>
      <c r="M325" s="44"/>
      <c r="N325" s="13"/>
      <c r="O325" s="13"/>
      <c r="P325" s="13"/>
      <c r="Q325" s="10"/>
    </row>
    <row r="326" spans="2:48" ht="10.35" customHeight="1">
      <c r="B326" s="52"/>
      <c r="C326" s="85" t="s">
        <v>24</v>
      </c>
      <c r="D326" s="86"/>
      <c r="E326" s="48">
        <v>308.6142433234416</v>
      </c>
      <c r="F326" s="45">
        <f>E326/E332</f>
        <v>3.5063522143829746E-2</v>
      </c>
      <c r="G326" s="48">
        <v>245.31157270029689</v>
      </c>
      <c r="H326" s="45">
        <f>G326/G332</f>
        <v>3.071998549282411E-2</v>
      </c>
      <c r="I326" s="47"/>
      <c r="J326" s="48">
        <v>334.83790523690772</v>
      </c>
      <c r="K326" s="45">
        <v>2.5393152264731791E-2</v>
      </c>
      <c r="L326" s="25"/>
      <c r="M326" s="44"/>
      <c r="N326" s="13"/>
      <c r="O326" s="13"/>
      <c r="P326" s="13"/>
    </row>
    <row r="327" spans="2:48" ht="10.35" customHeight="1">
      <c r="B327" s="51"/>
      <c r="C327" s="85" t="s">
        <v>23</v>
      </c>
      <c r="D327" s="86"/>
      <c r="E327" s="48">
        <v>1731.3471810089022</v>
      </c>
      <c r="F327" s="45">
        <f>E327/E332</f>
        <v>0.19670877651728813</v>
      </c>
      <c r="G327" s="48">
        <v>1527.2789317507422</v>
      </c>
      <c r="H327" s="45">
        <f>G327/G332</f>
        <v>0.1912587576298308</v>
      </c>
      <c r="I327" s="47"/>
      <c r="J327" s="48">
        <v>2079.3216957605987</v>
      </c>
      <c r="K327" s="45">
        <v>0.15768983021934524</v>
      </c>
      <c r="L327" s="25"/>
      <c r="M327" s="44"/>
      <c r="N327" s="13"/>
      <c r="O327" s="13"/>
      <c r="P327" s="13"/>
    </row>
    <row r="328" spans="2:48" ht="10.35" customHeight="1">
      <c r="B328" s="50" t="s">
        <v>22</v>
      </c>
      <c r="C328" s="85" t="s">
        <v>21</v>
      </c>
      <c r="D328" s="86"/>
      <c r="E328" s="48">
        <v>2.0712166172106818</v>
      </c>
      <c r="F328" s="45">
        <f>E328/E332</f>
        <v>2.3532338929062815E-4</v>
      </c>
      <c r="G328" s="48">
        <v>1.8902077151335286</v>
      </c>
      <c r="H328" s="45">
        <f>G328/G332</f>
        <v>2.3670776289982966E-4</v>
      </c>
      <c r="I328" s="47"/>
      <c r="J328" s="48">
        <v>1.1596009975062345</v>
      </c>
      <c r="K328" s="45">
        <v>8.7940834163255263E-5</v>
      </c>
      <c r="L328" s="25"/>
      <c r="M328" s="44"/>
      <c r="N328" s="13"/>
      <c r="O328" s="13"/>
      <c r="P328" s="13"/>
    </row>
    <row r="329" spans="2:48" ht="10.35" customHeight="1">
      <c r="B329" s="49" t="s">
        <v>20</v>
      </c>
      <c r="C329" s="85" t="s">
        <v>19</v>
      </c>
      <c r="D329" s="86"/>
      <c r="E329" s="48">
        <v>15.762611275964383</v>
      </c>
      <c r="F329" s="45">
        <f>E329/E332</f>
        <v>1.7908851631974448E-3</v>
      </c>
      <c r="G329" s="48">
        <v>19.041543026706218</v>
      </c>
      <c r="H329" s="45">
        <f>G329/G332</f>
        <v>2.3845427229642197E-3</v>
      </c>
      <c r="I329" s="47"/>
      <c r="J329" s="48">
        <v>16.294264339152118</v>
      </c>
      <c r="K329" s="45">
        <v>1.2357105600488381E-3</v>
      </c>
      <c r="L329" s="7"/>
      <c r="M329" s="44"/>
      <c r="N329" s="13"/>
      <c r="O329" s="13"/>
      <c r="P329" s="13"/>
      <c r="Q329" s="27"/>
      <c r="R329" s="27"/>
      <c r="S329" s="27"/>
      <c r="T329" s="27"/>
      <c r="U329" s="27"/>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row>
    <row r="330" spans="2:48" ht="10.35" customHeight="1">
      <c r="B330" s="50" t="s">
        <v>18</v>
      </c>
      <c r="C330" s="85" t="s">
        <v>17</v>
      </c>
      <c r="D330" s="86"/>
      <c r="E330" s="48">
        <v>47.729970326409507</v>
      </c>
      <c r="F330" s="45">
        <f>E330/E332</f>
        <v>5.4228892789967851E-3</v>
      </c>
      <c r="G330" s="48">
        <v>55.480712166172104</v>
      </c>
      <c r="H330" s="45">
        <f>G330/G332</f>
        <v>6.9477630187411632E-3</v>
      </c>
      <c r="I330" s="47"/>
      <c r="J330" s="48">
        <v>14.28927680798005</v>
      </c>
      <c r="K330" s="45">
        <v>1.0836580209794679E-3</v>
      </c>
      <c r="L330" s="7"/>
      <c r="M330" s="44"/>
      <c r="N330" s="13"/>
      <c r="O330" s="13"/>
      <c r="P330" s="13"/>
      <c r="Q330" s="27"/>
      <c r="R330" s="27"/>
      <c r="S330" s="27"/>
      <c r="T330" s="27"/>
      <c r="U330" s="27"/>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row>
    <row r="331" spans="2:48" ht="10.35" customHeight="1">
      <c r="B331" s="49" t="s">
        <v>16</v>
      </c>
      <c r="C331" s="85" t="s">
        <v>15</v>
      </c>
      <c r="D331" s="86"/>
      <c r="E331" s="48">
        <v>224.1810089020772</v>
      </c>
      <c r="F331" s="45">
        <f>E331/E332</f>
        <v>2.5470554065211568E-2</v>
      </c>
      <c r="G331" s="48">
        <v>169.39169139465855</v>
      </c>
      <c r="H331" s="45">
        <f>G331/G332</f>
        <v>2.1212657213715506E-2</v>
      </c>
      <c r="I331" s="47"/>
      <c r="J331" s="48">
        <v>430.33167082294267</v>
      </c>
      <c r="K331" s="45">
        <v>3.2635127238094232E-2</v>
      </c>
      <c r="L331" s="6"/>
      <c r="M331" s="44"/>
      <c r="N331" s="13"/>
      <c r="O331" s="13"/>
      <c r="P331" s="13"/>
      <c r="AU331" s="3"/>
      <c r="AV331" s="3"/>
    </row>
    <row r="332" spans="2:48" ht="10.35" customHeight="1">
      <c r="B332" s="87" t="s">
        <v>14</v>
      </c>
      <c r="C332" s="88"/>
      <c r="D332" s="89"/>
      <c r="E332" s="46">
        <f>SUM(E319:E322,E328,E330)</f>
        <v>8801.5756676557812</v>
      </c>
      <c r="F332" s="45">
        <f>E332/E332</f>
        <v>1</v>
      </c>
      <c r="G332" s="46">
        <f>SUM(G319:G322,G328,G330)</f>
        <v>7985.4065281899075</v>
      </c>
      <c r="H332" s="45">
        <f>G332/G332</f>
        <v>1</v>
      </c>
      <c r="I332" s="47"/>
      <c r="J332" s="46">
        <v>13186.149625935162</v>
      </c>
      <c r="K332" s="45">
        <v>1</v>
      </c>
      <c r="L332" s="6"/>
      <c r="M332" s="44"/>
      <c r="N332" s="13"/>
      <c r="O332" s="13"/>
      <c r="P332" s="13"/>
      <c r="AU332" s="3"/>
      <c r="AV332" s="3"/>
    </row>
    <row r="333" spans="2:48" ht="10.35" customHeight="1">
      <c r="B333" s="87" t="s">
        <v>13</v>
      </c>
      <c r="C333" s="88"/>
      <c r="D333" s="89"/>
      <c r="E333" s="46">
        <f>SUM(E323:E327,E329,E331)</f>
        <v>8598.8397626112746</v>
      </c>
      <c r="F333" s="45">
        <f>E333/E332</f>
        <v>0.9769659532906676</v>
      </c>
      <c r="G333" s="46">
        <f>SUM(G323:G327,G329,G331)</f>
        <v>7550.6557863501503</v>
      </c>
      <c r="H333" s="45">
        <f>G333/G332</f>
        <v>0.94555684293529585</v>
      </c>
      <c r="I333" s="47"/>
      <c r="J333" s="46">
        <v>12434.790523690774</v>
      </c>
      <c r="K333" s="45">
        <v>0.94301906746404729</v>
      </c>
      <c r="L333" s="6"/>
      <c r="M333" s="44"/>
      <c r="N333" s="13"/>
      <c r="O333" s="13"/>
      <c r="P333" s="13"/>
    </row>
    <row r="334" spans="2:48" ht="10.35" customHeight="1">
      <c r="B334" s="87" t="s">
        <v>12</v>
      </c>
      <c r="C334" s="88"/>
      <c r="D334" s="89"/>
      <c r="E334" s="46">
        <f>E332-E333</f>
        <v>202.73590504450658</v>
      </c>
      <c r="F334" s="45">
        <f>E334/E332</f>
        <v>2.303404670933238E-2</v>
      </c>
      <c r="G334" s="46">
        <f>G332-G333</f>
        <v>434.75074183975721</v>
      </c>
      <c r="H334" s="45">
        <f>G334/G332</f>
        <v>5.4443157064704178E-2</v>
      </c>
      <c r="I334" s="47"/>
      <c r="J334" s="46">
        <v>751.35910224438885</v>
      </c>
      <c r="K334" s="45">
        <v>5.6980932535952655E-2</v>
      </c>
      <c r="L334" s="14"/>
      <c r="M334" s="44"/>
      <c r="N334" s="13"/>
      <c r="O334" s="13"/>
      <c r="P334" s="13"/>
    </row>
    <row r="335" spans="2:48" ht="10.35" customHeight="1">
      <c r="B335" s="82" t="s">
        <v>11</v>
      </c>
      <c r="C335" s="83"/>
      <c r="D335" s="84"/>
      <c r="E335" s="42">
        <v>58.448071216617187</v>
      </c>
      <c r="F335" s="41">
        <f>E335/E332</f>
        <v>6.6406372476468514E-3</v>
      </c>
      <c r="G335" s="42">
        <v>76.008902077151347</v>
      </c>
      <c r="H335" s="41">
        <f>G335/G332</f>
        <v>9.5184762114272313E-3</v>
      </c>
      <c r="I335" s="43"/>
      <c r="J335" s="42">
        <v>34.428927680798004</v>
      </c>
      <c r="K335" s="41">
        <v>2.610991734318069E-3</v>
      </c>
      <c r="L335" s="14"/>
      <c r="M335" s="44"/>
      <c r="N335" s="13"/>
      <c r="O335" s="13"/>
      <c r="P335" s="13"/>
    </row>
    <row r="336" spans="2:48" ht="10.35" customHeight="1">
      <c r="B336" s="82" t="s">
        <v>10</v>
      </c>
      <c r="C336" s="83"/>
      <c r="D336" s="84"/>
      <c r="E336" s="42">
        <f>E334+E335</f>
        <v>261.18397626112375</v>
      </c>
      <c r="F336" s="41">
        <f>E336/(E332+E335)</f>
        <v>2.9478925108880605E-2</v>
      </c>
      <c r="G336" s="42">
        <f>G334+G335</f>
        <v>510.75964391690854</v>
      </c>
      <c r="H336" s="41">
        <f>G336/(G332+G335)</f>
        <v>6.3358556364584734E-2</v>
      </c>
      <c r="I336" s="43"/>
      <c r="J336" s="42">
        <v>785.78802992518683</v>
      </c>
      <c r="K336" s="41">
        <v>5.9436735445308177E-2</v>
      </c>
      <c r="L336" s="6"/>
      <c r="N336" s="13"/>
      <c r="O336" s="13"/>
      <c r="P336" s="13"/>
    </row>
    <row r="337" spans="2:18" ht="10.35" customHeight="1">
      <c r="B337" s="87" t="s">
        <v>9</v>
      </c>
      <c r="C337" s="88"/>
      <c r="D337" s="89"/>
      <c r="E337" s="40">
        <v>337</v>
      </c>
      <c r="F337" s="31"/>
      <c r="G337" s="40">
        <v>337</v>
      </c>
      <c r="H337" s="31"/>
      <c r="I337" s="30"/>
      <c r="J337" s="40">
        <v>401</v>
      </c>
      <c r="K337" s="31"/>
      <c r="L337" s="6"/>
      <c r="M337" s="19"/>
      <c r="N337" s="13"/>
      <c r="O337" s="13"/>
      <c r="P337" s="13"/>
    </row>
    <row r="338" spans="2:18" ht="10.35" customHeight="1">
      <c r="C338" s="23"/>
      <c r="D338" s="21"/>
      <c r="E338" s="21"/>
      <c r="F338" s="21"/>
      <c r="G338" s="21"/>
      <c r="H338" s="21"/>
      <c r="I338" s="21"/>
      <c r="J338" s="21"/>
      <c r="K338" s="25"/>
      <c r="M338" s="19"/>
      <c r="N338" s="13"/>
      <c r="O338" s="13"/>
      <c r="P338" s="13"/>
      <c r="R338" s="17"/>
    </row>
    <row r="339" spans="2:18" ht="10.35" customHeight="1">
      <c r="B339" s="34" t="s">
        <v>8</v>
      </c>
      <c r="C339" s="33"/>
      <c r="D339" s="32"/>
      <c r="E339" s="29">
        <v>6.890207715133533</v>
      </c>
      <c r="F339" s="31"/>
      <c r="G339" s="29" t="s">
        <v>1</v>
      </c>
      <c r="H339" s="31"/>
      <c r="I339" s="30"/>
      <c r="J339" s="39">
        <v>7.4010025062656641</v>
      </c>
      <c r="K339" s="28"/>
      <c r="M339" s="19"/>
      <c r="N339" s="13"/>
      <c r="O339" s="13"/>
      <c r="P339" s="13"/>
    </row>
    <row r="340" spans="2:18" ht="10.35" customHeight="1">
      <c r="B340" s="34" t="s">
        <v>7</v>
      </c>
      <c r="C340" s="33"/>
      <c r="D340" s="32"/>
      <c r="E340" s="29">
        <f>E332/E339</f>
        <v>1277.4035314384141</v>
      </c>
      <c r="F340" s="31"/>
      <c r="G340" s="29" t="s">
        <v>1</v>
      </c>
      <c r="H340" s="31"/>
      <c r="I340" s="30"/>
      <c r="J340" s="29">
        <v>1781.6707418720387</v>
      </c>
      <c r="K340" s="28"/>
      <c r="M340" s="19"/>
      <c r="N340" s="13"/>
      <c r="O340" s="13"/>
      <c r="P340" s="13"/>
    </row>
    <row r="341" spans="2:18" ht="10.35" customHeight="1">
      <c r="B341" s="90" t="s">
        <v>6</v>
      </c>
      <c r="C341" s="91"/>
      <c r="D341" s="92"/>
      <c r="E341" s="36">
        <f>(E332+E335)/E339</f>
        <v>1285.8863049095596</v>
      </c>
      <c r="F341" s="38"/>
      <c r="G341" s="36" t="s">
        <v>5</v>
      </c>
      <c r="H341" s="38"/>
      <c r="I341" s="37"/>
      <c r="J341" s="36">
        <v>1786.3226694523428</v>
      </c>
      <c r="K341" s="35"/>
      <c r="M341" s="19"/>
      <c r="N341" s="13"/>
      <c r="O341" s="13"/>
      <c r="P341" s="13"/>
    </row>
    <row r="342" spans="2:18" ht="10.35" customHeight="1">
      <c r="B342" s="34" t="s">
        <v>4</v>
      </c>
      <c r="C342" s="33"/>
      <c r="D342" s="32"/>
      <c r="E342" s="29">
        <f>E333/E339</f>
        <v>1247.9797588285955</v>
      </c>
      <c r="F342" s="31"/>
      <c r="G342" s="29" t="s">
        <v>1</v>
      </c>
      <c r="H342" s="31"/>
      <c r="I342" s="30"/>
      <c r="J342" s="29">
        <v>1680.1494815281471</v>
      </c>
      <c r="K342" s="28"/>
      <c r="M342" s="19"/>
      <c r="N342" s="13"/>
      <c r="O342" s="13"/>
      <c r="P342" s="13"/>
      <c r="R342" s="17"/>
    </row>
    <row r="343" spans="2:18" ht="10.35" customHeight="1">
      <c r="B343" s="34" t="s">
        <v>3</v>
      </c>
      <c r="C343" s="33"/>
      <c r="D343" s="32"/>
      <c r="E343" s="29">
        <v>5.6430293159609128</v>
      </c>
      <c r="F343" s="31"/>
      <c r="G343" s="29" t="s">
        <v>1</v>
      </c>
      <c r="H343" s="31"/>
      <c r="I343" s="30"/>
      <c r="J343" s="29">
        <v>5.9555276381909552</v>
      </c>
      <c r="K343" s="28"/>
      <c r="L343" s="12"/>
      <c r="M343" s="19"/>
      <c r="N343" s="13"/>
      <c r="O343" s="13"/>
      <c r="P343" s="13"/>
      <c r="R343" s="17"/>
    </row>
    <row r="344" spans="2:18" ht="10.35" customHeight="1">
      <c r="B344" s="34" t="s">
        <v>2</v>
      </c>
      <c r="C344" s="33"/>
      <c r="D344" s="32"/>
      <c r="E344" s="29">
        <f>E323/E343</f>
        <v>1079.4526216775903</v>
      </c>
      <c r="F344" s="31"/>
      <c r="G344" s="29" t="s">
        <v>1</v>
      </c>
      <c r="H344" s="31"/>
      <c r="I344" s="30"/>
      <c r="J344" s="29">
        <v>1527.3871706002681</v>
      </c>
      <c r="K344" s="28"/>
      <c r="L344" s="16"/>
      <c r="M344" s="19"/>
      <c r="N344" s="13"/>
      <c r="O344" s="13"/>
      <c r="P344" s="13"/>
      <c r="Q344" s="15"/>
    </row>
    <row r="345" spans="2:18" ht="10.35" customHeight="1">
      <c r="B345" s="24" t="s">
        <v>0</v>
      </c>
      <c r="C345" s="23"/>
      <c r="D345" s="21"/>
      <c r="E345" s="21"/>
      <c r="F345" s="21"/>
      <c r="G345" s="21"/>
      <c r="H345" s="21"/>
      <c r="I345" s="21"/>
      <c r="J345" s="21"/>
      <c r="K345" s="25"/>
      <c r="L345" s="14"/>
      <c r="M345" s="18"/>
      <c r="N345" s="13"/>
      <c r="O345" s="13"/>
      <c r="P345" s="13"/>
      <c r="Q345" s="10"/>
    </row>
    <row r="346" spans="2:18" ht="10.35" customHeight="1">
      <c r="B346" s="24"/>
      <c r="C346" s="23"/>
      <c r="D346" s="21"/>
      <c r="E346" s="21"/>
      <c r="F346" s="21"/>
      <c r="G346" s="21"/>
      <c r="H346" s="21"/>
      <c r="I346" s="21"/>
      <c r="J346" s="21"/>
      <c r="K346" s="25"/>
      <c r="N346" s="13"/>
      <c r="O346" s="13"/>
      <c r="P346" s="13"/>
      <c r="Q346" s="10"/>
    </row>
    <row r="347" spans="2:18" ht="10.35" customHeight="1">
      <c r="B347" s="24"/>
      <c r="C347" s="23"/>
      <c r="D347" s="21"/>
      <c r="E347" s="21"/>
      <c r="F347" s="21"/>
      <c r="G347" s="21"/>
      <c r="H347" s="21"/>
      <c r="I347" s="21"/>
      <c r="J347" s="21"/>
      <c r="K347" s="25"/>
      <c r="L347" s="12"/>
      <c r="M347" s="9"/>
      <c r="N347" s="13"/>
      <c r="O347" s="13"/>
      <c r="P347" s="13"/>
      <c r="Q347" s="10"/>
    </row>
    <row r="348" spans="2:18" ht="10.35" customHeight="1">
      <c r="B348" s="24"/>
      <c r="C348" s="23"/>
      <c r="D348" s="21"/>
      <c r="E348" s="21"/>
      <c r="F348" s="21"/>
      <c r="G348" s="21"/>
      <c r="H348" s="21"/>
      <c r="I348" s="21"/>
      <c r="J348" s="21"/>
      <c r="K348" s="25"/>
      <c r="L348" s="12"/>
      <c r="M348" s="9"/>
      <c r="N348" s="13"/>
      <c r="O348" s="13"/>
      <c r="P348" s="8"/>
      <c r="Q348" s="10"/>
    </row>
    <row r="349" spans="2:18" ht="10.35" customHeight="1">
      <c r="B349" s="24"/>
      <c r="C349" s="23"/>
      <c r="D349" s="21"/>
      <c r="E349" s="21"/>
      <c r="F349" s="21"/>
      <c r="G349" s="21"/>
      <c r="H349" s="21"/>
      <c r="I349" s="21"/>
      <c r="J349" s="21"/>
      <c r="K349" s="25"/>
      <c r="L349" s="11"/>
      <c r="M349" s="9"/>
      <c r="N349" s="13"/>
      <c r="O349" s="13"/>
      <c r="P349" s="8"/>
      <c r="Q349" s="10"/>
    </row>
    <row r="350" spans="2:18" ht="10.35" customHeight="1">
      <c r="B350" s="24"/>
      <c r="C350" s="23"/>
      <c r="D350" s="21"/>
      <c r="E350" s="21"/>
      <c r="F350" s="21"/>
      <c r="G350" s="21"/>
      <c r="H350" s="21"/>
      <c r="I350" s="21"/>
      <c r="J350" s="21"/>
      <c r="K350" s="25"/>
      <c r="L350" s="7"/>
      <c r="M350" s="9"/>
      <c r="N350" s="13"/>
      <c r="O350" s="13"/>
      <c r="P350" s="8"/>
      <c r="Q350" s="10"/>
    </row>
    <row r="351" spans="2:18" ht="10.35" customHeight="1">
      <c r="B351" s="24"/>
      <c r="C351" s="23"/>
      <c r="D351" s="21"/>
      <c r="E351" s="21"/>
      <c r="F351" s="21"/>
      <c r="G351" s="21"/>
      <c r="H351" s="21"/>
      <c r="I351" s="21"/>
      <c r="J351" s="21"/>
      <c r="K351" s="25"/>
      <c r="L351" s="7"/>
      <c r="M351" s="9"/>
      <c r="N351" s="13"/>
      <c r="O351" s="13"/>
      <c r="P351" s="8"/>
      <c r="Q351" s="10"/>
    </row>
    <row r="352" spans="2:18" ht="10.35" customHeight="1">
      <c r="B352" s="24"/>
      <c r="C352" s="23"/>
      <c r="D352" s="21"/>
      <c r="E352" s="21"/>
      <c r="F352" s="21"/>
      <c r="G352" s="21"/>
      <c r="H352" s="21"/>
      <c r="I352" s="21"/>
      <c r="J352" s="21"/>
      <c r="K352" s="25"/>
      <c r="L352" s="7"/>
      <c r="M352" s="9"/>
      <c r="N352" s="13"/>
      <c r="O352" s="13"/>
      <c r="R352" s="17"/>
    </row>
    <row r="353" spans="2:17" ht="10.35" customHeight="1">
      <c r="B353" s="24"/>
      <c r="C353" s="23"/>
      <c r="D353" s="21"/>
      <c r="E353" s="21"/>
      <c r="F353" s="21"/>
      <c r="G353" s="21"/>
      <c r="H353" s="21"/>
      <c r="I353" s="21"/>
      <c r="J353" s="21"/>
      <c r="K353" s="25"/>
      <c r="L353" s="7"/>
      <c r="M353" s="9"/>
      <c r="N353" s="13"/>
      <c r="O353" s="13"/>
      <c r="P353" s="26"/>
      <c r="Q353" s="10"/>
    </row>
    <row r="354" spans="2:17" ht="10.35" customHeight="1">
      <c r="B354" s="24"/>
      <c r="C354" s="23"/>
      <c r="D354" s="21"/>
      <c r="E354" s="21"/>
      <c r="F354" s="21"/>
      <c r="G354" s="21"/>
      <c r="H354" s="21"/>
      <c r="I354" s="21"/>
      <c r="J354" s="21"/>
      <c r="K354" s="25"/>
      <c r="L354" s="7"/>
      <c r="M354" s="9"/>
      <c r="O354" s="8"/>
      <c r="Q354" s="10"/>
    </row>
    <row r="355" spans="2:17" ht="10.35" customHeight="1">
      <c r="B355" s="24"/>
      <c r="C355" s="23"/>
      <c r="D355" s="21"/>
      <c r="E355" s="21"/>
      <c r="F355" s="21"/>
      <c r="G355" s="21"/>
      <c r="H355" s="21"/>
      <c r="I355" s="21"/>
      <c r="J355" s="21"/>
      <c r="K355" s="25"/>
      <c r="L355" s="7"/>
      <c r="O355" s="8"/>
      <c r="P355" s="13"/>
      <c r="Q355" s="10"/>
    </row>
    <row r="356" spans="2:17" ht="10.35" customHeight="1">
      <c r="B356" s="24"/>
      <c r="C356" s="23"/>
      <c r="D356" s="21"/>
      <c r="E356" s="21"/>
      <c r="F356" s="21"/>
      <c r="G356" s="21"/>
      <c r="H356" s="21"/>
      <c r="I356" s="21"/>
      <c r="J356" s="21"/>
      <c r="K356" s="25"/>
      <c r="L356" s="7"/>
      <c r="N356" s="8"/>
      <c r="O356" s="8"/>
      <c r="Q356" s="10"/>
    </row>
    <row r="357" spans="2:17" ht="10.35" customHeight="1">
      <c r="B357" s="24"/>
      <c r="C357" s="23"/>
      <c r="D357" s="21"/>
      <c r="E357" s="21"/>
      <c r="F357" s="21"/>
      <c r="G357" s="21"/>
      <c r="H357" s="21"/>
      <c r="I357" s="21"/>
      <c r="J357" s="21"/>
      <c r="K357" s="25"/>
      <c r="L357" s="12"/>
      <c r="M357" s="56"/>
      <c r="N357" s="13"/>
      <c r="O357" s="13"/>
      <c r="P357" s="13"/>
      <c r="Q357" s="10"/>
    </row>
    <row r="358" spans="2:17" ht="7.5" customHeight="1">
      <c r="B358" s="24"/>
      <c r="C358" s="23"/>
      <c r="D358" s="21"/>
      <c r="E358" s="21"/>
      <c r="F358" s="21"/>
      <c r="G358" s="21"/>
      <c r="H358" s="21"/>
      <c r="I358" s="21"/>
      <c r="J358" s="21"/>
      <c r="K358" s="25"/>
      <c r="L358" s="7"/>
      <c r="M358" s="55"/>
      <c r="N358" s="13"/>
      <c r="O358" s="13"/>
      <c r="P358" s="13"/>
      <c r="Q358" s="10"/>
    </row>
    <row r="359" spans="2:17" ht="7.5" customHeight="1">
      <c r="B359" s="24"/>
      <c r="C359" s="23"/>
      <c r="D359" s="21"/>
      <c r="E359" s="21"/>
      <c r="F359" s="21"/>
      <c r="G359" s="21"/>
      <c r="H359" s="21"/>
      <c r="I359" s="21"/>
      <c r="J359" s="21"/>
      <c r="K359" s="25"/>
      <c r="L359" s="7"/>
      <c r="M359" s="44"/>
      <c r="N359" s="13"/>
      <c r="O359" s="13"/>
      <c r="P359" s="13"/>
      <c r="Q359" s="10"/>
    </row>
    <row r="360" spans="2:17" ht="16.5" customHeight="1">
      <c r="B360" s="66" t="str">
        <f>"第9表　施設入所支援　１施設・事業所当たりの収支額，収支等の科目"</f>
        <v>第9表　施設入所支援　１施設・事業所当たりの収支額，収支等の科目</v>
      </c>
      <c r="C360" s="23"/>
      <c r="D360" s="21"/>
      <c r="E360" s="21"/>
      <c r="F360" s="21"/>
      <c r="G360" s="21"/>
      <c r="H360" s="21"/>
      <c r="I360" s="21"/>
      <c r="J360" s="21"/>
      <c r="K360" s="25"/>
      <c r="L360" s="7"/>
      <c r="M360" s="44"/>
      <c r="N360" s="13"/>
      <c r="O360" s="13"/>
      <c r="P360" s="13"/>
      <c r="Q360" s="10"/>
    </row>
    <row r="361" spans="2:17" ht="10.35" customHeight="1">
      <c r="C361" s="65"/>
      <c r="D361" s="12"/>
      <c r="E361" s="12"/>
      <c r="F361" s="12"/>
      <c r="G361" s="12"/>
      <c r="H361" s="12"/>
      <c r="I361" s="12"/>
      <c r="J361" s="12"/>
      <c r="K361" s="64" t="s">
        <v>39</v>
      </c>
      <c r="L361" s="7"/>
      <c r="N361" s="27"/>
      <c r="P361" s="13"/>
      <c r="Q361" s="10"/>
    </row>
    <row r="362" spans="2:17" ht="10.35" customHeight="1">
      <c r="B362" s="63"/>
      <c r="C362" s="62"/>
      <c r="D362" s="61"/>
      <c r="E362" s="93" t="s">
        <v>38</v>
      </c>
      <c r="F362" s="94"/>
      <c r="G362" s="94"/>
      <c r="H362" s="95"/>
      <c r="I362" s="57"/>
      <c r="J362" s="93" t="s">
        <v>37</v>
      </c>
      <c r="K362" s="95"/>
      <c r="L362" s="7"/>
      <c r="M362" s="10"/>
      <c r="N362" s="27"/>
      <c r="O362" s="13"/>
      <c r="P362" s="13"/>
      <c r="Q362" s="10"/>
    </row>
    <row r="363" spans="2:17" ht="10.35" customHeight="1">
      <c r="B363" s="60"/>
      <c r="C363" s="59"/>
      <c r="D363" s="58"/>
      <c r="E363" s="93" t="s">
        <v>36</v>
      </c>
      <c r="F363" s="95"/>
      <c r="G363" s="93" t="s">
        <v>35</v>
      </c>
      <c r="H363" s="95"/>
      <c r="I363" s="57"/>
      <c r="J363" s="93" t="s">
        <v>34</v>
      </c>
      <c r="K363" s="95"/>
      <c r="L363" s="7"/>
      <c r="M363" s="10"/>
      <c r="P363" s="13"/>
      <c r="Q363" s="10"/>
    </row>
    <row r="364" spans="2:17" ht="10.35" customHeight="1">
      <c r="B364" s="50" t="s">
        <v>33</v>
      </c>
      <c r="C364" s="85" t="s">
        <v>32</v>
      </c>
      <c r="D364" s="86"/>
      <c r="E364" s="54">
        <v>100898.30059523811</v>
      </c>
      <c r="F364" s="45">
        <f>E364/E377</f>
        <v>0.86582435950969927</v>
      </c>
      <c r="G364" s="54">
        <v>85705.467261904749</v>
      </c>
      <c r="H364" s="45">
        <f>G364/G377</f>
        <v>0.87072502967043797</v>
      </c>
      <c r="I364" s="47"/>
      <c r="J364" s="54">
        <v>102195.47277936962</v>
      </c>
      <c r="K364" s="45">
        <v>0.89349502756274624</v>
      </c>
      <c r="L364" s="25"/>
      <c r="N364" s="13"/>
      <c r="O364" s="13"/>
      <c r="P364" s="13"/>
      <c r="Q364" s="10"/>
    </row>
    <row r="365" spans="2:17" ht="10.35" customHeight="1">
      <c r="B365" s="52"/>
      <c r="C365" s="85" t="s">
        <v>31</v>
      </c>
      <c r="D365" s="86"/>
      <c r="E365" s="54">
        <v>11175.434523809528</v>
      </c>
      <c r="F365" s="45">
        <f>E365/E377</f>
        <v>9.5898180462284446E-2</v>
      </c>
      <c r="G365" s="54">
        <v>8771.4791666666733</v>
      </c>
      <c r="H365" s="45">
        <f>G365/G377</f>
        <v>8.9113876881507695E-2</v>
      </c>
      <c r="I365" s="47"/>
      <c r="J365" s="54">
        <v>10064.547277936963</v>
      </c>
      <c r="K365" s="45">
        <v>8.7994337742544365E-2</v>
      </c>
      <c r="L365" s="25"/>
      <c r="M365" s="56"/>
      <c r="N365" s="13"/>
      <c r="O365" s="13"/>
      <c r="P365" s="13"/>
      <c r="Q365" s="10"/>
    </row>
    <row r="366" spans="2:17" ht="10.35" customHeight="1">
      <c r="B366" s="52"/>
      <c r="C366" s="85" t="s">
        <v>30</v>
      </c>
      <c r="D366" s="86"/>
      <c r="E366" s="54">
        <v>2042.3184523809539</v>
      </c>
      <c r="F366" s="45">
        <f>E366/E377</f>
        <v>1.7525459353782556E-2</v>
      </c>
      <c r="G366" s="54">
        <v>1989.0922619047601</v>
      </c>
      <c r="H366" s="45">
        <f>G366/G377</f>
        <v>2.0208190610193393E-2</v>
      </c>
      <c r="I366" s="47"/>
      <c r="J366" s="54">
        <v>889.40401146131808</v>
      </c>
      <c r="K366" s="45">
        <v>7.7760593509918234E-3</v>
      </c>
      <c r="L366" s="25"/>
      <c r="M366" s="55"/>
      <c r="N366" s="13"/>
      <c r="O366" s="13"/>
      <c r="P366" s="13"/>
      <c r="Q366" s="10"/>
    </row>
    <row r="367" spans="2:17" ht="10.35" customHeight="1">
      <c r="B367" s="51"/>
      <c r="C367" s="85" t="s">
        <v>29</v>
      </c>
      <c r="D367" s="86"/>
      <c r="E367" s="54">
        <v>406.3333333333332</v>
      </c>
      <c r="F367" s="45">
        <f>E367/E377</f>
        <v>3.4868109374022317E-3</v>
      </c>
      <c r="G367" s="54">
        <v>296.84821428571439</v>
      </c>
      <c r="H367" s="45">
        <f>G367/G377</f>
        <v>3.0158305934169269E-3</v>
      </c>
      <c r="I367" s="47"/>
      <c r="J367" s="54">
        <v>808</v>
      </c>
      <c r="K367" s="45">
        <v>7.064344071574559E-3</v>
      </c>
      <c r="L367" s="25"/>
      <c r="M367" s="44"/>
      <c r="N367" s="13"/>
      <c r="O367" s="13"/>
      <c r="P367" s="13"/>
      <c r="Q367" s="10"/>
    </row>
    <row r="368" spans="2:17" ht="10.35" customHeight="1">
      <c r="B368" s="50" t="s">
        <v>28</v>
      </c>
      <c r="C368" s="85" t="s">
        <v>27</v>
      </c>
      <c r="D368" s="86"/>
      <c r="E368" s="54">
        <v>71189.089285714246</v>
      </c>
      <c r="F368" s="45">
        <f>E368/E377</f>
        <v>0.6108848937123853</v>
      </c>
      <c r="G368" s="54">
        <v>58926.86309523807</v>
      </c>
      <c r="H368" s="45">
        <f>G368/G377</f>
        <v>0.59866769596148506</v>
      </c>
      <c r="I368" s="47"/>
      <c r="J368" s="54">
        <v>68828.647564469909</v>
      </c>
      <c r="K368" s="45">
        <v>0.60176887175316551</v>
      </c>
      <c r="L368" s="25"/>
      <c r="M368" s="44"/>
      <c r="N368" s="13"/>
      <c r="O368" s="13"/>
      <c r="P368" s="13"/>
      <c r="Q368" s="10"/>
    </row>
    <row r="369" spans="2:48" ht="10.35" customHeight="1">
      <c r="B369" s="52"/>
      <c r="C369" s="85" t="s">
        <v>26</v>
      </c>
      <c r="D369" s="86"/>
      <c r="E369" s="54">
        <v>7611.9494047619046</v>
      </c>
      <c r="F369" s="45">
        <f>E369/E377</f>
        <v>6.5319348087308188E-2</v>
      </c>
      <c r="G369" s="54">
        <v>7608.252976190478</v>
      </c>
      <c r="H369" s="45">
        <f>G369/G377</f>
        <v>7.7296075852307564E-2</v>
      </c>
      <c r="I369" s="47"/>
      <c r="J369" s="54">
        <v>6949.0573065902581</v>
      </c>
      <c r="K369" s="45">
        <v>6.0755608647082626E-2</v>
      </c>
      <c r="L369" s="25"/>
      <c r="M369" s="44"/>
      <c r="N369" s="13"/>
      <c r="O369" s="13"/>
      <c r="P369" s="13"/>
      <c r="Q369" s="10"/>
    </row>
    <row r="370" spans="2:48" ht="10.35" customHeight="1">
      <c r="B370" s="52"/>
      <c r="C370" s="85" t="s">
        <v>25</v>
      </c>
      <c r="D370" s="86"/>
      <c r="E370" s="53">
        <v>-4053.8749999999982</v>
      </c>
      <c r="F370" s="45">
        <f>E370/E377</f>
        <v>-3.4786945911882208E-2</v>
      </c>
      <c r="G370" s="53">
        <v>-2974.0863095238105</v>
      </c>
      <c r="H370" s="45">
        <f>G370/G377</f>
        <v>-3.0215241487325985E-2</v>
      </c>
      <c r="I370" s="47"/>
      <c r="J370" s="53">
        <v>-2900.1977077363895</v>
      </c>
      <c r="K370" s="45">
        <v>-2.5356428815645652E-2</v>
      </c>
      <c r="L370" s="7"/>
      <c r="M370" s="44"/>
      <c r="N370" s="13"/>
      <c r="O370" s="13"/>
      <c r="P370" s="13"/>
    </row>
    <row r="371" spans="2:48" ht="10.35" customHeight="1">
      <c r="B371" s="52"/>
      <c r="C371" s="85" t="s">
        <v>24</v>
      </c>
      <c r="D371" s="86"/>
      <c r="E371" s="48">
        <v>7347.2470238095202</v>
      </c>
      <c r="F371" s="45">
        <f>E371/E377</f>
        <v>6.3047894870586638E-2</v>
      </c>
      <c r="G371" s="48">
        <v>4999.029761904756</v>
      </c>
      <c r="H371" s="45">
        <f>G371/G377</f>
        <v>5.0787662407304673E-2</v>
      </c>
      <c r="I371" s="47"/>
      <c r="J371" s="48">
        <v>5445.2464183381089</v>
      </c>
      <c r="K371" s="45">
        <v>4.7607789917882948E-2</v>
      </c>
      <c r="L371" s="7"/>
      <c r="M371" s="44"/>
      <c r="N371" s="13"/>
      <c r="O371" s="13"/>
      <c r="P371" s="13"/>
    </row>
    <row r="372" spans="2:48" ht="10.35" customHeight="1">
      <c r="B372" s="51"/>
      <c r="C372" s="85" t="s">
        <v>23</v>
      </c>
      <c r="D372" s="86"/>
      <c r="E372" s="48">
        <v>26294.223214285728</v>
      </c>
      <c r="F372" s="45">
        <f>E372/E377</f>
        <v>0.22563490999360256</v>
      </c>
      <c r="G372" s="48">
        <v>21219.214285714294</v>
      </c>
      <c r="H372" s="45">
        <f>G372/G377</f>
        <v>0.21557669048173322</v>
      </c>
      <c r="I372" s="47"/>
      <c r="J372" s="48">
        <v>22750.300859598854</v>
      </c>
      <c r="K372" s="45">
        <v>0.19890588243074844</v>
      </c>
      <c r="L372" s="25"/>
      <c r="M372" s="44"/>
      <c r="N372" s="13"/>
      <c r="O372" s="13"/>
      <c r="P372" s="13"/>
    </row>
    <row r="373" spans="2:48" ht="10.35" customHeight="1">
      <c r="B373" s="50" t="s">
        <v>22</v>
      </c>
      <c r="C373" s="85" t="s">
        <v>21</v>
      </c>
      <c r="D373" s="86"/>
      <c r="E373" s="48">
        <v>17.782738095238098</v>
      </c>
      <c r="F373" s="45">
        <f>E373/E377</f>
        <v>1.5259650292231882E-4</v>
      </c>
      <c r="G373" s="48">
        <v>8.8869047619047645</v>
      </c>
      <c r="H373" s="45">
        <f>G373/G377</f>
        <v>9.0286543667528324E-5</v>
      </c>
      <c r="I373" s="47"/>
      <c r="J373" s="48">
        <v>9.6790830945558746</v>
      </c>
      <c r="K373" s="45">
        <v>8.4624224353098174E-5</v>
      </c>
      <c r="L373" s="7"/>
      <c r="M373" s="44"/>
      <c r="N373" s="13"/>
      <c r="O373" s="13"/>
      <c r="P373" s="13"/>
      <c r="Q373" s="27"/>
      <c r="R373" s="27"/>
      <c r="S373" s="27"/>
      <c r="T373" s="27"/>
      <c r="U373" s="27"/>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row>
    <row r="374" spans="2:48" ht="10.35" customHeight="1">
      <c r="B374" s="49" t="s">
        <v>20</v>
      </c>
      <c r="C374" s="85" t="s">
        <v>19</v>
      </c>
      <c r="D374" s="86"/>
      <c r="E374" s="48">
        <v>115.3720238095238</v>
      </c>
      <c r="F374" s="45">
        <f>E374/E377</f>
        <v>9.9002567962906901E-4</v>
      </c>
      <c r="G374" s="48">
        <v>84.675595238095227</v>
      </c>
      <c r="H374" s="45">
        <f>G374/G377</f>
        <v>8.6026204081877001E-4</v>
      </c>
      <c r="I374" s="47"/>
      <c r="J374" s="48">
        <v>53.535816618911177</v>
      </c>
      <c r="K374" s="45">
        <v>4.6806364944147017E-4</v>
      </c>
      <c r="L374" s="7"/>
      <c r="M374" s="44"/>
      <c r="N374" s="13"/>
      <c r="O374" s="13"/>
      <c r="P374" s="13"/>
      <c r="Q374" s="27"/>
      <c r="R374" s="27"/>
      <c r="S374" s="27"/>
      <c r="T374" s="27"/>
      <c r="U374" s="27"/>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row>
    <row r="375" spans="2:48" ht="10.35" customHeight="1">
      <c r="B375" s="50" t="s">
        <v>18</v>
      </c>
      <c r="C375" s="85" t="s">
        <v>17</v>
      </c>
      <c r="D375" s="86"/>
      <c r="E375" s="48">
        <v>1994.2053571428567</v>
      </c>
      <c r="F375" s="45">
        <f>E375/E377</f>
        <v>1.7112593233909366E-2</v>
      </c>
      <c r="G375" s="48">
        <v>1658.2291666666681</v>
      </c>
      <c r="H375" s="45">
        <f>G375/G377</f>
        <v>1.684678570077644E-2</v>
      </c>
      <c r="I375" s="47"/>
      <c r="J375" s="48">
        <v>410.11174785100286</v>
      </c>
      <c r="K375" s="45">
        <v>3.5856070477899905E-3</v>
      </c>
      <c r="L375" s="6"/>
      <c r="M375" s="44"/>
      <c r="N375" s="13"/>
      <c r="O375" s="13"/>
      <c r="P375" s="13"/>
      <c r="AU375" s="3"/>
      <c r="AV375" s="3"/>
    </row>
    <row r="376" spans="2:48" ht="10.35" customHeight="1">
      <c r="B376" s="49" t="s">
        <v>16</v>
      </c>
      <c r="C376" s="85" t="s">
        <v>15</v>
      </c>
      <c r="D376" s="86"/>
      <c r="E376" s="48">
        <v>4916.4375000000027</v>
      </c>
      <c r="F376" s="45">
        <f>E376/E377</f>
        <v>4.2188731865597622E-2</v>
      </c>
      <c r="G376" s="48">
        <v>4220.7559523809514</v>
      </c>
      <c r="H376" s="45">
        <f>G376/G377</f>
        <v>4.2880786597171219E-2</v>
      </c>
      <c r="I376" s="47"/>
      <c r="J376" s="48">
        <v>5086.0687679083094</v>
      </c>
      <c r="K376" s="45">
        <v>4.4467499688358399E-2</v>
      </c>
      <c r="L376" s="6"/>
      <c r="M376" s="44"/>
      <c r="N376" s="13"/>
      <c r="O376" s="13"/>
      <c r="P376" s="13"/>
      <c r="AU376" s="3"/>
      <c r="AV376" s="3"/>
    </row>
    <row r="377" spans="2:48" ht="10.35" customHeight="1">
      <c r="B377" s="87" t="s">
        <v>14</v>
      </c>
      <c r="C377" s="88"/>
      <c r="D377" s="89"/>
      <c r="E377" s="46">
        <f>SUM(E364:E367,E373,E375)</f>
        <v>116534.375</v>
      </c>
      <c r="F377" s="45">
        <f>E377/E377</f>
        <v>1</v>
      </c>
      <c r="G377" s="46">
        <f>SUM(G364:G367,G373,G375)</f>
        <v>98430.002976190473</v>
      </c>
      <c r="H377" s="45">
        <f>G377/G377</f>
        <v>1</v>
      </c>
      <c r="I377" s="47"/>
      <c r="J377" s="46">
        <v>114377.21489971345</v>
      </c>
      <c r="K377" s="45">
        <v>1</v>
      </c>
      <c r="L377" s="6"/>
      <c r="M377" s="44"/>
      <c r="N377" s="13"/>
      <c r="O377" s="13"/>
      <c r="P377" s="13"/>
    </row>
    <row r="378" spans="2:48" ht="10.35" customHeight="1">
      <c r="B378" s="87" t="s">
        <v>13</v>
      </c>
      <c r="C378" s="88"/>
      <c r="D378" s="89"/>
      <c r="E378" s="46">
        <f>SUM(E368:E372,E374,E376)</f>
        <v>113420.44345238093</v>
      </c>
      <c r="F378" s="45">
        <f>E378/E377</f>
        <v>0.97327885829722716</v>
      </c>
      <c r="G378" s="46">
        <f>SUM(G368:G372,G374,G376)</f>
        <v>94084.705357142826</v>
      </c>
      <c r="H378" s="45">
        <f>G378/G377</f>
        <v>0.95585393185349443</v>
      </c>
      <c r="I378" s="47"/>
      <c r="J378" s="46">
        <v>106212.65902578796</v>
      </c>
      <c r="K378" s="45">
        <v>0.92861728727103365</v>
      </c>
      <c r="L378" s="14"/>
      <c r="M378" s="44"/>
      <c r="N378" s="13"/>
      <c r="O378" s="13"/>
      <c r="P378" s="13"/>
    </row>
    <row r="379" spans="2:48" ht="10.35" customHeight="1">
      <c r="B379" s="87" t="s">
        <v>12</v>
      </c>
      <c r="C379" s="88"/>
      <c r="D379" s="89"/>
      <c r="E379" s="46">
        <f>E377-E378</f>
        <v>3113.9315476190677</v>
      </c>
      <c r="F379" s="45">
        <f>E379/E377</f>
        <v>2.6721141702772833E-2</v>
      </c>
      <c r="G379" s="46">
        <f>G377-G378</f>
        <v>4345.2976190476475</v>
      </c>
      <c r="H379" s="45">
        <f>G379/G377</f>
        <v>4.4146068146505534E-2</v>
      </c>
      <c r="I379" s="47"/>
      <c r="J379" s="46">
        <v>8164.5558739254921</v>
      </c>
      <c r="K379" s="45">
        <v>7.1382712728966319E-2</v>
      </c>
      <c r="L379" s="14"/>
      <c r="M379" s="44"/>
      <c r="N379" s="13"/>
      <c r="O379" s="13"/>
      <c r="P379" s="13"/>
    </row>
    <row r="380" spans="2:48" ht="10.35" customHeight="1">
      <c r="B380" s="82" t="s">
        <v>11</v>
      </c>
      <c r="C380" s="83"/>
      <c r="D380" s="84"/>
      <c r="E380" s="42">
        <v>404.04464285714243</v>
      </c>
      <c r="F380" s="41">
        <f>E380/E377</f>
        <v>3.4671713205407626E-3</v>
      </c>
      <c r="G380" s="42">
        <v>489.26190476190476</v>
      </c>
      <c r="H380" s="41">
        <f>G380/G377</f>
        <v>4.9706582339558983E-3</v>
      </c>
      <c r="I380" s="43"/>
      <c r="J380" s="42">
        <v>348.36389684813753</v>
      </c>
      <c r="K380" s="41">
        <v>3.0457455810021677E-3</v>
      </c>
      <c r="L380" s="6"/>
      <c r="M380" s="44"/>
      <c r="N380" s="13"/>
      <c r="O380" s="13"/>
      <c r="P380" s="13"/>
    </row>
    <row r="381" spans="2:48" ht="10.35" customHeight="1">
      <c r="B381" s="82" t="s">
        <v>10</v>
      </c>
      <c r="C381" s="83"/>
      <c r="D381" s="84"/>
      <c r="E381" s="42">
        <f>E379+E380</f>
        <v>3517.9761904762099</v>
      </c>
      <c r="F381" s="41">
        <f>E381/(E377+E380)</f>
        <v>3.0084006618359457E-2</v>
      </c>
      <c r="G381" s="42">
        <f>G379+G380</f>
        <v>4834.559523809552</v>
      </c>
      <c r="H381" s="41">
        <f>G381/(G377+G380)</f>
        <v>4.8873791466483907E-2</v>
      </c>
      <c r="I381" s="43"/>
      <c r="J381" s="42">
        <v>8512.9197707736294</v>
      </c>
      <c r="K381" s="41">
        <v>7.4202456505965936E-2</v>
      </c>
      <c r="L381" s="6"/>
      <c r="N381" s="13"/>
      <c r="O381" s="13"/>
      <c r="P381" s="13"/>
    </row>
    <row r="382" spans="2:48" ht="10.35" customHeight="1">
      <c r="B382" s="87" t="s">
        <v>9</v>
      </c>
      <c r="C382" s="88"/>
      <c r="D382" s="89"/>
      <c r="E382" s="40">
        <v>336</v>
      </c>
      <c r="F382" s="31"/>
      <c r="G382" s="40">
        <v>336</v>
      </c>
      <c r="H382" s="31"/>
      <c r="I382" s="30"/>
      <c r="J382" s="40">
        <v>349</v>
      </c>
      <c r="K382" s="31"/>
      <c r="L382" s="6"/>
      <c r="M382" s="19"/>
      <c r="N382" s="13"/>
      <c r="O382" s="13"/>
      <c r="P382" s="13"/>
    </row>
    <row r="383" spans="2:48" ht="10.35" customHeight="1">
      <c r="C383" s="23"/>
      <c r="D383" s="21"/>
      <c r="E383" s="21"/>
      <c r="F383" s="21"/>
      <c r="G383" s="21"/>
      <c r="H383" s="21"/>
      <c r="I383" s="21"/>
      <c r="J383" s="21"/>
      <c r="K383" s="25"/>
      <c r="M383" s="19"/>
      <c r="N383" s="13"/>
      <c r="O383" s="13"/>
      <c r="P383" s="13"/>
    </row>
    <row r="384" spans="2:48" ht="10.35" customHeight="1">
      <c r="B384" s="34" t="s">
        <v>8</v>
      </c>
      <c r="C384" s="33"/>
      <c r="D384" s="32"/>
      <c r="E384" s="29">
        <v>51.446428571428548</v>
      </c>
      <c r="F384" s="31"/>
      <c r="G384" s="29" t="s">
        <v>1</v>
      </c>
      <c r="H384" s="31"/>
      <c r="I384" s="30"/>
      <c r="J384" s="39">
        <v>53.060344827586206</v>
      </c>
      <c r="K384" s="28"/>
      <c r="M384" s="19"/>
      <c r="N384" s="13"/>
      <c r="O384" s="13"/>
      <c r="P384" s="13"/>
    </row>
    <row r="385" spans="2:18" ht="10.35" customHeight="1">
      <c r="B385" s="34" t="s">
        <v>7</v>
      </c>
      <c r="C385" s="33"/>
      <c r="D385" s="32"/>
      <c r="E385" s="29">
        <f>E377/E384</f>
        <v>2265.1596667823683</v>
      </c>
      <c r="F385" s="31"/>
      <c r="G385" s="29" t="s">
        <v>1</v>
      </c>
      <c r="H385" s="31"/>
      <c r="I385" s="30"/>
      <c r="J385" s="29">
        <v>2155.6063246737222</v>
      </c>
      <c r="K385" s="28"/>
      <c r="M385" s="19"/>
      <c r="N385" s="13"/>
      <c r="O385" s="13"/>
      <c r="P385" s="13"/>
    </row>
    <row r="386" spans="2:18" ht="10.35" customHeight="1">
      <c r="B386" s="90" t="s">
        <v>6</v>
      </c>
      <c r="C386" s="91"/>
      <c r="D386" s="92"/>
      <c r="E386" s="36">
        <f>(E377+E380)/E384</f>
        <v>2273.0133634154818</v>
      </c>
      <c r="F386" s="38"/>
      <c r="G386" s="36" t="s">
        <v>5</v>
      </c>
      <c r="H386" s="38"/>
      <c r="I386" s="37"/>
      <c r="J386" s="36">
        <v>2162.1717531114778</v>
      </c>
      <c r="K386" s="35"/>
      <c r="M386" s="19"/>
      <c r="N386" s="13"/>
      <c r="O386" s="13"/>
      <c r="P386" s="13"/>
      <c r="R386" s="17"/>
    </row>
    <row r="387" spans="2:18" ht="10.35" customHeight="1">
      <c r="B387" s="34" t="s">
        <v>4</v>
      </c>
      <c r="C387" s="33"/>
      <c r="D387" s="32"/>
      <c r="E387" s="29">
        <f>E378/E384</f>
        <v>2204.6320143468711</v>
      </c>
      <c r="F387" s="31"/>
      <c r="G387" s="29" t="s">
        <v>1</v>
      </c>
      <c r="H387" s="31"/>
      <c r="I387" s="30"/>
      <c r="J387" s="29">
        <v>2001.7332976427949</v>
      </c>
      <c r="K387" s="28"/>
      <c r="M387" s="19"/>
      <c r="N387" s="13"/>
      <c r="O387" s="13"/>
      <c r="P387" s="13"/>
      <c r="R387" s="17"/>
    </row>
    <row r="388" spans="2:18" ht="10.35" customHeight="1">
      <c r="B388" s="34" t="s">
        <v>3</v>
      </c>
      <c r="C388" s="33"/>
      <c r="D388" s="32"/>
      <c r="E388" s="29">
        <v>17.844233128834354</v>
      </c>
      <c r="F388" s="31"/>
      <c r="G388" s="29" t="s">
        <v>1</v>
      </c>
      <c r="H388" s="31"/>
      <c r="I388" s="30"/>
      <c r="J388" s="29">
        <v>18.565578635014845</v>
      </c>
      <c r="K388" s="28"/>
      <c r="L388" s="16"/>
      <c r="M388" s="19"/>
      <c r="N388" s="13"/>
      <c r="O388" s="13"/>
      <c r="P388" s="13"/>
      <c r="Q388" s="15"/>
    </row>
    <row r="389" spans="2:18" ht="10.35" customHeight="1">
      <c r="B389" s="34" t="s">
        <v>2</v>
      </c>
      <c r="C389" s="33"/>
      <c r="D389" s="32"/>
      <c r="E389" s="29">
        <f>E368/E388</f>
        <v>3989.4731688233978</v>
      </c>
      <c r="F389" s="31"/>
      <c r="G389" s="29" t="s">
        <v>1</v>
      </c>
      <c r="H389" s="31"/>
      <c r="I389" s="30"/>
      <c r="J389" s="29">
        <v>3707.3257406940429</v>
      </c>
      <c r="K389" s="28"/>
      <c r="L389" s="14"/>
      <c r="M389" s="19"/>
      <c r="N389" s="13"/>
      <c r="O389" s="13"/>
      <c r="P389" s="13"/>
      <c r="Q389" s="10"/>
    </row>
    <row r="390" spans="2:18" ht="10.35" customHeight="1">
      <c r="B390" s="24" t="s">
        <v>0</v>
      </c>
      <c r="C390" s="23"/>
      <c r="D390" s="21"/>
      <c r="E390" s="21"/>
      <c r="F390" s="21"/>
      <c r="G390" s="21"/>
      <c r="H390" s="21"/>
      <c r="I390" s="21"/>
      <c r="J390" s="21"/>
      <c r="K390" s="25"/>
      <c r="M390" s="18"/>
      <c r="N390" s="13"/>
      <c r="O390" s="13"/>
      <c r="P390" s="13"/>
      <c r="Q390" s="10"/>
    </row>
    <row r="391" spans="2:18" ht="10.35" customHeight="1">
      <c r="B391" s="24"/>
      <c r="C391" s="23"/>
      <c r="D391" s="21"/>
      <c r="E391" s="21"/>
      <c r="F391" s="21"/>
      <c r="G391" s="21"/>
      <c r="H391" s="21"/>
      <c r="I391" s="21"/>
      <c r="J391" s="21"/>
      <c r="K391" s="25"/>
      <c r="L391" s="12"/>
      <c r="N391" s="13"/>
      <c r="O391" s="13"/>
      <c r="P391" s="13"/>
      <c r="Q391" s="10"/>
    </row>
    <row r="392" spans="2:18" ht="10.35" customHeight="1">
      <c r="B392" s="24"/>
      <c r="C392" s="23"/>
      <c r="D392" s="21"/>
      <c r="E392" s="21"/>
      <c r="F392" s="21"/>
      <c r="G392" s="21"/>
      <c r="H392" s="21"/>
      <c r="I392" s="21"/>
      <c r="J392" s="21"/>
      <c r="K392" s="25"/>
      <c r="L392" s="12"/>
      <c r="M392" s="9"/>
      <c r="N392" s="13"/>
      <c r="O392" s="13"/>
      <c r="P392" s="8"/>
      <c r="Q392" s="10"/>
    </row>
    <row r="393" spans="2:18" ht="10.35" customHeight="1">
      <c r="B393" s="24"/>
      <c r="C393" s="23"/>
      <c r="D393" s="21"/>
      <c r="E393" s="21"/>
      <c r="F393" s="21"/>
      <c r="G393" s="21"/>
      <c r="H393" s="21"/>
      <c r="I393" s="21"/>
      <c r="J393" s="21"/>
      <c r="K393" s="25"/>
      <c r="L393" s="11"/>
      <c r="M393" s="9"/>
      <c r="N393" s="13"/>
      <c r="O393" s="13"/>
      <c r="P393" s="8"/>
      <c r="Q393" s="10"/>
    </row>
    <row r="394" spans="2:18" ht="10.35" customHeight="1">
      <c r="B394" s="24"/>
      <c r="C394" s="23"/>
      <c r="D394" s="21"/>
      <c r="E394" s="21"/>
      <c r="F394" s="21"/>
      <c r="G394" s="21"/>
      <c r="H394" s="21"/>
      <c r="I394" s="21"/>
      <c r="J394" s="21"/>
      <c r="K394" s="25"/>
      <c r="L394" s="7"/>
      <c r="M394" s="9"/>
      <c r="N394" s="13"/>
      <c r="O394" s="13"/>
      <c r="P394" s="8"/>
      <c r="Q394" s="10"/>
    </row>
    <row r="395" spans="2:18" ht="10.35" customHeight="1">
      <c r="B395" s="24"/>
      <c r="C395" s="23"/>
      <c r="D395" s="21"/>
      <c r="E395" s="21"/>
      <c r="F395" s="21"/>
      <c r="G395" s="21"/>
      <c r="H395" s="21"/>
      <c r="I395" s="21"/>
      <c r="J395" s="21"/>
      <c r="K395" s="25"/>
      <c r="L395" s="7"/>
      <c r="M395" s="9"/>
      <c r="N395" s="13"/>
      <c r="O395" s="13"/>
      <c r="P395" s="8"/>
      <c r="Q395" s="10"/>
    </row>
    <row r="396" spans="2:18" ht="10.35" customHeight="1">
      <c r="B396" s="24"/>
      <c r="C396" s="23"/>
      <c r="D396" s="21"/>
      <c r="E396" s="21"/>
      <c r="F396" s="21"/>
      <c r="G396" s="21"/>
      <c r="H396" s="21"/>
      <c r="I396" s="21"/>
      <c r="J396" s="21"/>
      <c r="K396" s="25"/>
      <c r="L396" s="7"/>
      <c r="M396" s="9"/>
      <c r="N396" s="13"/>
      <c r="O396" s="13"/>
    </row>
    <row r="397" spans="2:18" ht="10.35" customHeight="1">
      <c r="B397" s="24"/>
      <c r="C397" s="23"/>
      <c r="D397" s="21"/>
      <c r="E397" s="21"/>
      <c r="F397" s="21"/>
      <c r="G397" s="21"/>
      <c r="H397" s="21"/>
      <c r="I397" s="21"/>
      <c r="J397" s="21"/>
      <c r="K397" s="25"/>
      <c r="L397" s="7"/>
      <c r="M397" s="9"/>
      <c r="N397" s="13"/>
      <c r="O397" s="13"/>
      <c r="R397" s="17"/>
    </row>
    <row r="398" spans="2:18" ht="10.35" customHeight="1">
      <c r="B398" s="24"/>
      <c r="C398" s="23"/>
      <c r="D398" s="21"/>
      <c r="E398" s="21"/>
      <c r="F398" s="21"/>
      <c r="G398" s="21"/>
      <c r="H398" s="21"/>
      <c r="I398" s="21"/>
      <c r="J398" s="21"/>
      <c r="K398" s="25"/>
      <c r="L398" s="7"/>
      <c r="M398" s="9"/>
      <c r="N398" s="13"/>
      <c r="O398" s="13"/>
      <c r="R398" s="17"/>
    </row>
    <row r="399" spans="2:18" ht="10.35" customHeight="1">
      <c r="B399" s="24"/>
      <c r="C399" s="23"/>
      <c r="D399" s="21"/>
      <c r="E399" s="21"/>
      <c r="F399" s="21"/>
      <c r="G399" s="21"/>
      <c r="H399" s="21"/>
      <c r="I399" s="21"/>
      <c r="J399" s="21"/>
      <c r="K399" s="25"/>
      <c r="L399" s="7"/>
      <c r="M399" s="9"/>
      <c r="O399" s="8"/>
      <c r="P399" s="13"/>
      <c r="Q399" s="15"/>
    </row>
    <row r="400" spans="2:18" ht="10.35" customHeight="1">
      <c r="B400" s="24"/>
      <c r="C400" s="23"/>
      <c r="D400" s="21"/>
      <c r="E400" s="21"/>
      <c r="F400" s="21"/>
      <c r="G400" s="21"/>
      <c r="H400" s="21"/>
      <c r="I400" s="21"/>
      <c r="J400" s="21"/>
      <c r="K400" s="25"/>
      <c r="L400" s="7"/>
      <c r="O400" s="8"/>
      <c r="Q400" s="10"/>
    </row>
    <row r="401" spans="2:17" ht="10.35" customHeight="1">
      <c r="B401" s="24"/>
      <c r="C401" s="23"/>
      <c r="D401" s="21"/>
      <c r="E401" s="21"/>
      <c r="F401" s="21"/>
      <c r="G401" s="21"/>
      <c r="H401" s="21"/>
      <c r="I401" s="21"/>
      <c r="J401" s="21"/>
      <c r="K401" s="25"/>
      <c r="N401" s="8"/>
      <c r="O401" s="8"/>
      <c r="P401" s="13"/>
      <c r="Q401" s="10"/>
    </row>
    <row r="402" spans="2:17" ht="10.35" customHeight="1">
      <c r="B402" s="24"/>
      <c r="C402" s="23"/>
      <c r="D402" s="21"/>
      <c r="E402" s="21"/>
      <c r="F402" s="21"/>
      <c r="G402" s="21"/>
      <c r="H402" s="21"/>
      <c r="I402" s="21"/>
      <c r="J402" s="21"/>
      <c r="K402" s="25"/>
      <c r="L402" s="12"/>
      <c r="M402" s="55"/>
      <c r="N402" s="13"/>
      <c r="O402" s="13"/>
      <c r="P402" s="13"/>
      <c r="Q402" s="10"/>
    </row>
    <row r="403" spans="2:17" ht="7.5" customHeight="1">
      <c r="B403" s="24"/>
      <c r="C403" s="23"/>
      <c r="D403" s="21"/>
      <c r="E403" s="21"/>
      <c r="F403" s="21"/>
      <c r="G403" s="21"/>
      <c r="H403" s="21"/>
      <c r="I403" s="21"/>
      <c r="J403" s="21"/>
      <c r="K403" s="25"/>
      <c r="L403" s="12"/>
      <c r="M403" s="44"/>
      <c r="N403" s="13"/>
      <c r="O403" s="13"/>
      <c r="P403" s="13"/>
      <c r="Q403" s="10"/>
    </row>
    <row r="404" spans="2:17" ht="7.5" customHeight="1">
      <c r="B404" s="24"/>
      <c r="C404" s="23"/>
      <c r="D404" s="21"/>
      <c r="E404" s="21"/>
      <c r="F404" s="21"/>
      <c r="G404" s="21"/>
      <c r="H404" s="21"/>
      <c r="I404" s="21"/>
      <c r="J404" s="21"/>
      <c r="K404" s="25"/>
      <c r="L404" s="11"/>
      <c r="M404" s="44"/>
      <c r="N404" s="13"/>
      <c r="O404" s="13"/>
      <c r="P404" s="13"/>
      <c r="Q404" s="10"/>
    </row>
    <row r="405" spans="2:17" ht="16.5" customHeight="1">
      <c r="B405" s="66" t="str">
        <f>"第10表　自立訓練（機能訓練）　１施設・事業所当たりの収支額，収支等の科目"</f>
        <v>第10表　自立訓練（機能訓練）　１施設・事業所当たりの収支額，収支等の科目</v>
      </c>
      <c r="J405" s="4"/>
      <c r="K405" s="71"/>
      <c r="L405" s="7"/>
      <c r="M405" s="44"/>
      <c r="N405" s="13"/>
      <c r="O405" s="13"/>
      <c r="P405" s="13"/>
      <c r="Q405" s="10"/>
    </row>
    <row r="406" spans="2:17" ht="10.35" customHeight="1">
      <c r="C406" s="65"/>
      <c r="D406" s="12"/>
      <c r="E406" s="12"/>
      <c r="F406" s="12"/>
      <c r="G406" s="12"/>
      <c r="H406" s="12"/>
      <c r="I406" s="12"/>
      <c r="J406" s="12"/>
      <c r="K406" s="64" t="s">
        <v>39</v>
      </c>
      <c r="L406" s="7"/>
      <c r="N406" s="27"/>
      <c r="P406" s="13"/>
      <c r="Q406" s="10"/>
    </row>
    <row r="407" spans="2:17" ht="10.35" customHeight="1">
      <c r="B407" s="63"/>
      <c r="C407" s="62"/>
      <c r="D407" s="61"/>
      <c r="E407" s="93" t="s">
        <v>38</v>
      </c>
      <c r="F407" s="94"/>
      <c r="G407" s="94"/>
      <c r="H407" s="95"/>
      <c r="I407" s="57"/>
      <c r="J407" s="93" t="s">
        <v>37</v>
      </c>
      <c r="K407" s="95"/>
      <c r="L407" s="7"/>
      <c r="M407" s="10"/>
      <c r="N407" s="27"/>
      <c r="O407" s="13"/>
      <c r="P407" s="13"/>
      <c r="Q407" s="10"/>
    </row>
    <row r="408" spans="2:17" ht="10.35" customHeight="1">
      <c r="B408" s="60"/>
      <c r="C408" s="59"/>
      <c r="D408" s="58"/>
      <c r="E408" s="93" t="s">
        <v>36</v>
      </c>
      <c r="F408" s="95"/>
      <c r="G408" s="93" t="s">
        <v>35</v>
      </c>
      <c r="H408" s="95"/>
      <c r="I408" s="57"/>
      <c r="J408" s="93" t="s">
        <v>34</v>
      </c>
      <c r="K408" s="95"/>
      <c r="L408" s="7"/>
      <c r="M408" s="10"/>
      <c r="P408" s="13"/>
      <c r="Q408" s="10"/>
    </row>
    <row r="409" spans="2:17" ht="10.35" customHeight="1">
      <c r="B409" s="50" t="s">
        <v>33</v>
      </c>
      <c r="C409" s="85" t="s">
        <v>32</v>
      </c>
      <c r="D409" s="86"/>
      <c r="E409" s="54">
        <v>19209.528301886792</v>
      </c>
      <c r="F409" s="45">
        <f>E409/E422</f>
        <v>0.855685244523822</v>
      </c>
      <c r="G409" s="54">
        <v>18284.16037735849</v>
      </c>
      <c r="H409" s="45">
        <f>G409/G422</f>
        <v>0.8484963770415942</v>
      </c>
      <c r="I409" s="47"/>
      <c r="J409" s="54">
        <v>24820.462500000001</v>
      </c>
      <c r="K409" s="45">
        <v>0.87906798217459026</v>
      </c>
      <c r="L409" s="7"/>
      <c r="N409" s="13"/>
      <c r="O409" s="13"/>
      <c r="P409" s="13"/>
      <c r="Q409" s="10"/>
    </row>
    <row r="410" spans="2:17" ht="10.35" customHeight="1">
      <c r="B410" s="52"/>
      <c r="C410" s="85" t="s">
        <v>31</v>
      </c>
      <c r="D410" s="86"/>
      <c r="E410" s="54">
        <v>1739.3018867924523</v>
      </c>
      <c r="F410" s="45">
        <f>E410/E422</f>
        <v>7.7476913379208881E-2</v>
      </c>
      <c r="G410" s="54">
        <v>1524.990566037736</v>
      </c>
      <c r="H410" s="45">
        <f>G410/G422</f>
        <v>7.0768848205244497E-2</v>
      </c>
      <c r="I410" s="47"/>
      <c r="J410" s="54">
        <v>2046.4124999999999</v>
      </c>
      <c r="K410" s="45">
        <v>7.2477928526588034E-2</v>
      </c>
      <c r="L410" s="7"/>
      <c r="M410" s="56"/>
      <c r="N410" s="13"/>
      <c r="O410" s="13"/>
      <c r="P410" s="13"/>
      <c r="Q410" s="10"/>
    </row>
    <row r="411" spans="2:17" ht="10.35" customHeight="1">
      <c r="B411" s="52"/>
      <c r="C411" s="85" t="s">
        <v>30</v>
      </c>
      <c r="D411" s="86"/>
      <c r="E411" s="54">
        <v>270.47169811320765</v>
      </c>
      <c r="F411" s="45">
        <f>E411/E422</f>
        <v>1.2048116825130014E-2</v>
      </c>
      <c r="G411" s="54">
        <v>415.22641509433942</v>
      </c>
      <c r="H411" s="45">
        <f>G411/G422</f>
        <v>1.9269034048497852E-2</v>
      </c>
      <c r="I411" s="47"/>
      <c r="J411" s="54">
        <v>79.037499999999994</v>
      </c>
      <c r="K411" s="45">
        <v>2.7992764293221437E-3</v>
      </c>
      <c r="L411" s="7"/>
      <c r="M411" s="55"/>
      <c r="N411" s="13"/>
      <c r="O411" s="13"/>
      <c r="P411" s="13"/>
      <c r="Q411" s="10"/>
    </row>
    <row r="412" spans="2:17" ht="10.35" customHeight="1">
      <c r="B412" s="51"/>
      <c r="C412" s="85" t="s">
        <v>29</v>
      </c>
      <c r="D412" s="86"/>
      <c r="E412" s="54">
        <v>830.94339622641496</v>
      </c>
      <c r="F412" s="45">
        <f>E412/E422</f>
        <v>3.7014235436255705E-2</v>
      </c>
      <c r="G412" s="54">
        <v>1079.2075471698115</v>
      </c>
      <c r="H412" s="45">
        <f>G412/G422</f>
        <v>5.0081801677010991E-2</v>
      </c>
      <c r="I412" s="47"/>
      <c r="J412" s="54">
        <v>1027.8</v>
      </c>
      <c r="K412" s="45">
        <v>3.6401661414610778E-2</v>
      </c>
      <c r="L412" s="25"/>
      <c r="M412" s="44"/>
      <c r="N412" s="13"/>
      <c r="O412" s="13"/>
      <c r="P412" s="13"/>
      <c r="Q412" s="10"/>
    </row>
    <row r="413" spans="2:17" ht="10.35" customHeight="1">
      <c r="B413" s="50" t="s">
        <v>28</v>
      </c>
      <c r="C413" s="85" t="s">
        <v>27</v>
      </c>
      <c r="D413" s="86"/>
      <c r="E413" s="54">
        <v>15546.773584905663</v>
      </c>
      <c r="F413" s="45">
        <f>E413/E422</f>
        <v>0.692528444607869</v>
      </c>
      <c r="G413" s="54">
        <v>14193.518867924531</v>
      </c>
      <c r="H413" s="45">
        <f>G413/G422</f>
        <v>0.65866570235397082</v>
      </c>
      <c r="I413" s="47"/>
      <c r="J413" s="54">
        <v>17916.5</v>
      </c>
      <c r="K413" s="45">
        <v>0.63454988006895707</v>
      </c>
      <c r="L413" s="25"/>
      <c r="M413" s="44"/>
      <c r="N413" s="13"/>
      <c r="O413" s="13"/>
      <c r="P413" s="13"/>
      <c r="Q413" s="10"/>
    </row>
    <row r="414" spans="2:17" ht="10.35" customHeight="1">
      <c r="B414" s="52"/>
      <c r="C414" s="85" t="s">
        <v>26</v>
      </c>
      <c r="D414" s="86"/>
      <c r="E414" s="54">
        <v>932.51886792452808</v>
      </c>
      <c r="F414" s="45">
        <f>E414/E422</f>
        <v>4.1538897935599089E-2</v>
      </c>
      <c r="G414" s="54">
        <v>952.57547169811323</v>
      </c>
      <c r="H414" s="45">
        <f>G414/G422</f>
        <v>4.4205302289702701E-2</v>
      </c>
      <c r="I414" s="47"/>
      <c r="J414" s="54">
        <v>1348.85</v>
      </c>
      <c r="K414" s="45">
        <v>4.7772310759970571E-2</v>
      </c>
      <c r="L414" s="25"/>
      <c r="M414" s="44"/>
      <c r="N414" s="13"/>
      <c r="O414" s="13"/>
      <c r="P414" s="13"/>
      <c r="Q414" s="10"/>
    </row>
    <row r="415" spans="2:17" ht="10.35" customHeight="1">
      <c r="B415" s="52"/>
      <c r="C415" s="85" t="s">
        <v>25</v>
      </c>
      <c r="D415" s="86"/>
      <c r="E415" s="53">
        <v>-246.38679245283018</v>
      </c>
      <c r="F415" s="45">
        <f>E415/E422</f>
        <v>-1.0975258706729002E-2</v>
      </c>
      <c r="G415" s="53">
        <v>-176.6037735849057</v>
      </c>
      <c r="H415" s="45">
        <f>G415/G422</f>
        <v>-8.1954904663943309E-3</v>
      </c>
      <c r="I415" s="47"/>
      <c r="J415" s="53">
        <v>-228.05</v>
      </c>
      <c r="K415" s="45">
        <v>-8.0768621187020714E-3</v>
      </c>
      <c r="L415" s="25"/>
      <c r="M415" s="44"/>
      <c r="N415" s="13"/>
      <c r="O415" s="13"/>
      <c r="P415" s="13"/>
      <c r="Q415" s="10"/>
    </row>
    <row r="416" spans="2:17" ht="10.35" customHeight="1">
      <c r="B416" s="52"/>
      <c r="C416" s="85" t="s">
        <v>24</v>
      </c>
      <c r="D416" s="86"/>
      <c r="E416" s="48">
        <v>1563.8113207547171</v>
      </c>
      <c r="F416" s="45">
        <f>E416/E422</f>
        <v>6.965971529127489E-2</v>
      </c>
      <c r="G416" s="48">
        <v>1341.0849056603772</v>
      </c>
      <c r="H416" s="45">
        <f>G416/G422</f>
        <v>6.2234505729181926E-2</v>
      </c>
      <c r="I416" s="47"/>
      <c r="J416" s="48">
        <v>1963.2125000000001</v>
      </c>
      <c r="K416" s="45">
        <v>6.9531228556072744E-2</v>
      </c>
      <c r="L416" s="25"/>
      <c r="M416" s="44"/>
      <c r="N416" s="13"/>
      <c r="O416" s="13"/>
      <c r="P416" s="13"/>
      <c r="Q416" s="26"/>
    </row>
    <row r="417" spans="2:48" ht="10.35" customHeight="1">
      <c r="B417" s="51"/>
      <c r="C417" s="85" t="s">
        <v>23</v>
      </c>
      <c r="D417" s="86"/>
      <c r="E417" s="48">
        <v>4054.9150943396226</v>
      </c>
      <c r="F417" s="45">
        <f>E417/E422</f>
        <v>0.18062551872669014</v>
      </c>
      <c r="G417" s="48">
        <v>4571.7924528301901</v>
      </c>
      <c r="H417" s="45">
        <f>G417/G422</f>
        <v>0.21215900827560666</v>
      </c>
      <c r="I417" s="47"/>
      <c r="J417" s="48">
        <v>5940.1374999999998</v>
      </c>
      <c r="K417" s="45">
        <v>0.21038224754936033</v>
      </c>
      <c r="L417" s="25"/>
      <c r="M417" s="44"/>
      <c r="N417" s="13"/>
      <c r="O417" s="13"/>
      <c r="P417" s="13"/>
      <c r="Q417" s="27"/>
      <c r="R417" s="27"/>
      <c r="S417" s="27"/>
      <c r="T417" s="27"/>
      <c r="U417" s="27"/>
      <c r="V417" s="3"/>
      <c r="W417" s="3"/>
      <c r="X417" s="3"/>
      <c r="Y417" s="3"/>
      <c r="Z417" s="3"/>
      <c r="AA417" s="3"/>
      <c r="AB417" s="3"/>
      <c r="AC417" s="3"/>
      <c r="AD417" s="3"/>
      <c r="AE417" s="3"/>
      <c r="AF417" s="3"/>
      <c r="AG417" s="3"/>
      <c r="AH417" s="3"/>
      <c r="AI417" s="3"/>
      <c r="AJ417" s="3"/>
      <c r="AK417" s="3"/>
      <c r="AL417" s="3"/>
      <c r="AM417" s="3"/>
      <c r="AN417" s="3"/>
      <c r="AO417" s="3"/>
      <c r="AP417" s="3"/>
      <c r="AQ417" s="3"/>
      <c r="AR417" s="3"/>
      <c r="AS417" s="3"/>
      <c r="AT417" s="3"/>
    </row>
    <row r="418" spans="2:48" ht="10.35" customHeight="1">
      <c r="B418" s="50" t="s">
        <v>22</v>
      </c>
      <c r="C418" s="85" t="s">
        <v>21</v>
      </c>
      <c r="D418" s="86"/>
      <c r="E418" s="48">
        <v>0.73584905660377398</v>
      </c>
      <c r="F418" s="45">
        <f>E418/E422</f>
        <v>3.277827388769241E-5</v>
      </c>
      <c r="G418" s="48">
        <v>0.60377358490566058</v>
      </c>
      <c r="H418" s="45">
        <f>G418/G422</f>
        <v>2.8018770825279767E-5</v>
      </c>
      <c r="I418" s="47"/>
      <c r="J418" s="48">
        <v>2.6375000000000002</v>
      </c>
      <c r="K418" s="45">
        <v>9.3412514089351959E-5</v>
      </c>
      <c r="L418" s="7"/>
      <c r="M418" s="44"/>
      <c r="N418" s="13"/>
      <c r="O418" s="13"/>
      <c r="P418" s="13"/>
      <c r="Q418" s="27"/>
      <c r="R418" s="27"/>
      <c r="S418" s="27"/>
      <c r="T418" s="27"/>
      <c r="U418" s="27"/>
      <c r="V418" s="3"/>
      <c r="W418" s="3"/>
      <c r="X418" s="3"/>
      <c r="Y418" s="3"/>
      <c r="Z418" s="3"/>
      <c r="AA418" s="3"/>
      <c r="AB418" s="3"/>
      <c r="AC418" s="3"/>
      <c r="AD418" s="3"/>
      <c r="AE418" s="3"/>
      <c r="AF418" s="3"/>
      <c r="AG418" s="3"/>
      <c r="AH418" s="3"/>
      <c r="AI418" s="3"/>
      <c r="AJ418" s="3"/>
      <c r="AK418" s="3"/>
      <c r="AL418" s="3"/>
      <c r="AM418" s="3"/>
      <c r="AN418" s="3"/>
      <c r="AO418" s="3"/>
      <c r="AP418" s="3"/>
      <c r="AQ418" s="3"/>
      <c r="AR418" s="3"/>
      <c r="AS418" s="3"/>
      <c r="AT418" s="3"/>
    </row>
    <row r="419" spans="2:48" ht="10.35" customHeight="1">
      <c r="B419" s="49" t="s">
        <v>20</v>
      </c>
      <c r="C419" s="85" t="s">
        <v>19</v>
      </c>
      <c r="D419" s="86"/>
      <c r="E419" s="48">
        <v>12.358490566037741</v>
      </c>
      <c r="F419" s="45">
        <f>E419/E422</f>
        <v>5.5050690760098783E-4</v>
      </c>
      <c r="G419" s="48">
        <v>14.764150943396224</v>
      </c>
      <c r="H419" s="45">
        <f>G419/G422</f>
        <v>6.8514650533691899E-4</v>
      </c>
      <c r="I419" s="47"/>
      <c r="J419" s="48">
        <v>19.074999999999999</v>
      </c>
      <c r="K419" s="45">
        <v>6.7558055213436531E-4</v>
      </c>
      <c r="L419" s="7"/>
      <c r="M419" s="44"/>
      <c r="N419" s="13"/>
      <c r="O419" s="13"/>
      <c r="P419" s="13"/>
      <c r="AU419" s="3"/>
      <c r="AV419" s="3"/>
    </row>
    <row r="420" spans="2:48" ht="10.35" customHeight="1">
      <c r="B420" s="50" t="s">
        <v>18</v>
      </c>
      <c r="C420" s="85" t="s">
        <v>17</v>
      </c>
      <c r="D420" s="86"/>
      <c r="E420" s="48">
        <v>398.31132075471692</v>
      </c>
      <c r="F420" s="45">
        <f>E420/E422</f>
        <v>1.7742711561695643E-2</v>
      </c>
      <c r="G420" s="48">
        <v>244.70754716981136</v>
      </c>
      <c r="H420" s="45">
        <f>G420/G422</f>
        <v>1.1355920256827058E-2</v>
      </c>
      <c r="I420" s="47"/>
      <c r="J420" s="48">
        <v>258.625</v>
      </c>
      <c r="K420" s="45">
        <v>9.1597389407994875E-3</v>
      </c>
      <c r="L420" s="7"/>
      <c r="M420" s="44"/>
      <c r="N420" s="13"/>
      <c r="O420" s="13"/>
      <c r="P420" s="13"/>
      <c r="AU420" s="3"/>
      <c r="AV420" s="3"/>
    </row>
    <row r="421" spans="2:48" ht="10.35" customHeight="1">
      <c r="B421" s="49" t="s">
        <v>16</v>
      </c>
      <c r="C421" s="85" t="s">
        <v>15</v>
      </c>
      <c r="D421" s="86"/>
      <c r="E421" s="48">
        <v>204.28301886792448</v>
      </c>
      <c r="F421" s="45">
        <f>E421/E422</f>
        <v>9.0997531123601389E-3</v>
      </c>
      <c r="G421" s="48">
        <v>223.51886792452834</v>
      </c>
      <c r="H421" s="45">
        <f>G421/G422</f>
        <v>1.0372636518177396E-2</v>
      </c>
      <c r="I421" s="47"/>
      <c r="J421" s="48">
        <v>394.4</v>
      </c>
      <c r="K421" s="45">
        <v>1.3968491206384989E-2</v>
      </c>
      <c r="L421" s="20"/>
      <c r="M421" s="44"/>
      <c r="N421" s="13"/>
      <c r="O421" s="13"/>
      <c r="P421" s="13"/>
    </row>
    <row r="422" spans="2:48" ht="10.35" customHeight="1">
      <c r="B422" s="87" t="s">
        <v>14</v>
      </c>
      <c r="C422" s="88"/>
      <c r="D422" s="89"/>
      <c r="E422" s="46">
        <f>SUM(E409:E412,E418,E420)</f>
        <v>22449.292452830188</v>
      </c>
      <c r="F422" s="45">
        <f>E422/E422</f>
        <v>1</v>
      </c>
      <c r="G422" s="46">
        <f>SUM(G409:G412,G418,G420)</f>
        <v>21548.896226415098</v>
      </c>
      <c r="H422" s="45">
        <f>G422/G422</f>
        <v>1</v>
      </c>
      <c r="I422" s="47"/>
      <c r="J422" s="46">
        <v>28234.974999999999</v>
      </c>
      <c r="K422" s="45">
        <v>1</v>
      </c>
      <c r="L422" s="14"/>
      <c r="M422" s="44"/>
      <c r="N422" s="13"/>
      <c r="O422" s="13"/>
      <c r="P422" s="13"/>
    </row>
    <row r="423" spans="2:48" ht="10.35" customHeight="1">
      <c r="B423" s="87" t="s">
        <v>13</v>
      </c>
      <c r="C423" s="88"/>
      <c r="D423" s="89"/>
      <c r="E423" s="46">
        <f>SUM(E413:E417,E419,E421)</f>
        <v>22068.273584905666</v>
      </c>
      <c r="F423" s="45">
        <f>E423/E422</f>
        <v>0.98302757787466544</v>
      </c>
      <c r="G423" s="46">
        <f>SUM(G413:G417,G419,G421)</f>
        <v>21120.650943396231</v>
      </c>
      <c r="H423" s="45">
        <f>G423/G422</f>
        <v>0.98012681120558209</v>
      </c>
      <c r="I423" s="47"/>
      <c r="J423" s="46">
        <v>27354.125000000004</v>
      </c>
      <c r="K423" s="45">
        <v>0.96880287657417807</v>
      </c>
      <c r="L423" s="14"/>
      <c r="M423" s="44"/>
      <c r="N423" s="13"/>
      <c r="O423" s="13"/>
      <c r="P423" s="13"/>
    </row>
    <row r="424" spans="2:48" ht="10.35" customHeight="1">
      <c r="B424" s="87" t="s">
        <v>12</v>
      </c>
      <c r="C424" s="88"/>
      <c r="D424" s="89"/>
      <c r="E424" s="46">
        <f>E422-E423</f>
        <v>381.01886792452206</v>
      </c>
      <c r="F424" s="45">
        <f>E424/E422</f>
        <v>1.6972422125334598E-2</v>
      </c>
      <c r="G424" s="46">
        <f>G422-G423</f>
        <v>428.24528301886676</v>
      </c>
      <c r="H424" s="45">
        <f>G424/G422</f>
        <v>1.9873188794417903E-2</v>
      </c>
      <c r="I424" s="47"/>
      <c r="J424" s="46">
        <v>880.84999999999491</v>
      </c>
      <c r="K424" s="45">
        <v>3.1197123425821875E-2</v>
      </c>
      <c r="L424" s="6"/>
      <c r="M424" s="44"/>
      <c r="N424" s="13"/>
      <c r="O424" s="13"/>
      <c r="P424" s="13"/>
    </row>
    <row r="425" spans="2:48" ht="10.35" customHeight="1">
      <c r="B425" s="82" t="s">
        <v>11</v>
      </c>
      <c r="C425" s="83"/>
      <c r="D425" s="84"/>
      <c r="E425" s="42">
        <v>59.113207547169822</v>
      </c>
      <c r="F425" s="41">
        <f>E425/E422</f>
        <v>2.633188002311289E-3</v>
      </c>
      <c r="G425" s="42">
        <v>74.650943396226396</v>
      </c>
      <c r="H425" s="41">
        <f>G425/G422</f>
        <v>3.464258336569354E-3</v>
      </c>
      <c r="I425" s="43"/>
      <c r="J425" s="42">
        <v>37.9</v>
      </c>
      <c r="K425" s="41">
        <v>1.3423068375304035E-3</v>
      </c>
      <c r="L425" s="6"/>
      <c r="M425" s="44"/>
      <c r="N425" s="13"/>
      <c r="O425" s="13"/>
      <c r="P425" s="13"/>
    </row>
    <row r="426" spans="2:48" ht="10.35" customHeight="1">
      <c r="B426" s="82" t="s">
        <v>10</v>
      </c>
      <c r="C426" s="83"/>
      <c r="D426" s="84"/>
      <c r="E426" s="42">
        <f>E424+E425</f>
        <v>440.13207547169191</v>
      </c>
      <c r="F426" s="41">
        <f>E426/(E422+E425)</f>
        <v>1.9554120452275208E-2</v>
      </c>
      <c r="G426" s="42">
        <f>G424+G425</f>
        <v>502.89622641509317</v>
      </c>
      <c r="H426" s="41">
        <f>G426/(G422+G425)</f>
        <v>2.3256879293013847E-2</v>
      </c>
      <c r="I426" s="43"/>
      <c r="J426" s="42">
        <v>918.74999999999488</v>
      </c>
      <c r="K426" s="41">
        <v>3.2495810914171086E-2</v>
      </c>
      <c r="L426" s="6"/>
      <c r="N426" s="13"/>
      <c r="O426" s="13"/>
      <c r="P426" s="13"/>
    </row>
    <row r="427" spans="2:48" ht="10.35" customHeight="1">
      <c r="B427" s="87" t="s">
        <v>9</v>
      </c>
      <c r="C427" s="88"/>
      <c r="D427" s="89"/>
      <c r="E427" s="40">
        <v>106</v>
      </c>
      <c r="F427" s="31"/>
      <c r="G427" s="40">
        <v>106</v>
      </c>
      <c r="H427" s="31"/>
      <c r="I427" s="30"/>
      <c r="J427" s="40">
        <v>80</v>
      </c>
      <c r="K427" s="31"/>
      <c r="L427" s="6"/>
      <c r="M427" s="19"/>
      <c r="N427" s="13"/>
      <c r="O427" s="13"/>
      <c r="P427" s="13"/>
    </row>
    <row r="428" spans="2:48" ht="10.35" customHeight="1">
      <c r="C428" s="23"/>
      <c r="D428" s="21"/>
      <c r="E428" s="21"/>
      <c r="F428" s="21"/>
      <c r="G428" s="21"/>
      <c r="H428" s="21"/>
      <c r="I428" s="21"/>
      <c r="J428" s="21"/>
      <c r="K428" s="25"/>
      <c r="L428" s="6"/>
      <c r="M428" s="19"/>
      <c r="N428" s="13"/>
      <c r="O428" s="13"/>
      <c r="P428" s="13"/>
    </row>
    <row r="429" spans="2:48" ht="10.35" customHeight="1">
      <c r="B429" s="34" t="s">
        <v>8</v>
      </c>
      <c r="C429" s="33"/>
      <c r="D429" s="32"/>
      <c r="E429" s="29">
        <v>19.632075471698105</v>
      </c>
      <c r="F429" s="31"/>
      <c r="G429" s="29" t="s">
        <v>1</v>
      </c>
      <c r="H429" s="31"/>
      <c r="I429" s="30"/>
      <c r="J429" s="39">
        <v>21.6</v>
      </c>
      <c r="K429" s="28"/>
      <c r="L429" s="6"/>
      <c r="M429" s="19"/>
      <c r="N429" s="13"/>
      <c r="O429" s="13"/>
      <c r="P429" s="13"/>
    </row>
    <row r="430" spans="2:48" ht="10.35" customHeight="1">
      <c r="B430" s="34" t="s">
        <v>7</v>
      </c>
      <c r="C430" s="33"/>
      <c r="D430" s="32"/>
      <c r="E430" s="29">
        <f>E422/E429</f>
        <v>1143.5007208073046</v>
      </c>
      <c r="F430" s="31"/>
      <c r="G430" s="29" t="s">
        <v>1</v>
      </c>
      <c r="H430" s="31"/>
      <c r="I430" s="30"/>
      <c r="J430" s="29">
        <v>1307.1747685185185</v>
      </c>
      <c r="K430" s="28"/>
      <c r="L430" s="6"/>
      <c r="M430" s="19"/>
      <c r="N430" s="13"/>
      <c r="O430" s="13"/>
      <c r="P430" s="13"/>
      <c r="R430" s="17"/>
    </row>
    <row r="431" spans="2:48" ht="10.35" customHeight="1">
      <c r="B431" s="90" t="s">
        <v>6</v>
      </c>
      <c r="C431" s="91"/>
      <c r="D431" s="92"/>
      <c r="E431" s="36">
        <f>(E422+E425)/E429</f>
        <v>1146.5117731859687</v>
      </c>
      <c r="F431" s="38"/>
      <c r="G431" s="36" t="s">
        <v>5</v>
      </c>
      <c r="H431" s="38"/>
      <c r="I431" s="37"/>
      <c r="J431" s="36">
        <v>1308.929398148148</v>
      </c>
      <c r="K431" s="35"/>
      <c r="L431" s="6"/>
      <c r="M431" s="19"/>
      <c r="N431" s="13"/>
      <c r="O431" s="13"/>
      <c r="P431" s="13"/>
      <c r="R431" s="17"/>
    </row>
    <row r="432" spans="2:48" ht="10.35" customHeight="1">
      <c r="B432" s="34" t="s">
        <v>4</v>
      </c>
      <c r="C432" s="33"/>
      <c r="D432" s="32"/>
      <c r="E432" s="29">
        <f>E423/E429</f>
        <v>1124.0927438731387</v>
      </c>
      <c r="F432" s="31"/>
      <c r="G432" s="29" t="s">
        <v>1</v>
      </c>
      <c r="H432" s="31"/>
      <c r="I432" s="30"/>
      <c r="J432" s="29">
        <v>1266.3946759259261</v>
      </c>
      <c r="K432" s="28"/>
      <c r="L432" s="16"/>
      <c r="M432" s="19"/>
      <c r="N432" s="13"/>
      <c r="O432" s="13"/>
      <c r="P432" s="13"/>
      <c r="Q432" s="15"/>
    </row>
    <row r="433" spans="2:17" ht="10.35" customHeight="1">
      <c r="B433" s="34" t="s">
        <v>3</v>
      </c>
      <c r="C433" s="33"/>
      <c r="D433" s="32"/>
      <c r="E433" s="29">
        <v>6.3621276595744689</v>
      </c>
      <c r="F433" s="31"/>
      <c r="G433" s="29" t="s">
        <v>1</v>
      </c>
      <c r="H433" s="31"/>
      <c r="I433" s="30"/>
      <c r="J433" s="29">
        <v>5.7774999999999999</v>
      </c>
      <c r="K433" s="28"/>
      <c r="L433" s="14"/>
      <c r="M433" s="19"/>
      <c r="N433" s="13"/>
      <c r="O433" s="13"/>
      <c r="P433" s="13"/>
      <c r="Q433" s="10"/>
    </row>
    <row r="434" spans="2:17" ht="10.35" customHeight="1">
      <c r="B434" s="34" t="s">
        <v>2</v>
      </c>
      <c r="C434" s="33"/>
      <c r="D434" s="32"/>
      <c r="E434" s="29">
        <f>E413/E433</f>
        <v>2443.6437645995788</v>
      </c>
      <c r="F434" s="31"/>
      <c r="G434" s="29" t="s">
        <v>1</v>
      </c>
      <c r="H434" s="31"/>
      <c r="I434" s="30"/>
      <c r="J434" s="29">
        <v>3101.0817827780184</v>
      </c>
      <c r="K434" s="28"/>
      <c r="M434" s="19"/>
      <c r="N434" s="13"/>
      <c r="O434" s="13"/>
      <c r="P434" s="13"/>
      <c r="Q434" s="10"/>
    </row>
    <row r="435" spans="2:17" ht="10.35" customHeight="1">
      <c r="B435" s="24" t="s">
        <v>0</v>
      </c>
      <c r="C435" s="23"/>
      <c r="D435" s="21"/>
      <c r="E435" s="21"/>
      <c r="F435" s="21"/>
      <c r="G435" s="21"/>
      <c r="H435" s="21"/>
      <c r="I435" s="21"/>
      <c r="J435" s="21"/>
      <c r="K435" s="25"/>
      <c r="L435" s="12"/>
      <c r="M435" s="18"/>
      <c r="N435" s="13"/>
      <c r="O435" s="13"/>
      <c r="P435" s="13"/>
      <c r="Q435" s="10"/>
    </row>
    <row r="436" spans="2:17" ht="10.35" customHeight="1">
      <c r="B436" s="24"/>
      <c r="C436" s="23"/>
      <c r="D436" s="21"/>
      <c r="E436" s="21"/>
      <c r="F436" s="21"/>
      <c r="G436" s="21"/>
      <c r="H436" s="21"/>
      <c r="I436" s="21"/>
      <c r="J436" s="21"/>
      <c r="K436" s="25"/>
      <c r="L436" s="12"/>
      <c r="N436" s="13"/>
      <c r="O436" s="13"/>
      <c r="P436" s="8"/>
      <c r="Q436" s="10"/>
    </row>
    <row r="437" spans="2:17" ht="10.35" customHeight="1">
      <c r="B437" s="24"/>
      <c r="C437" s="23"/>
      <c r="D437" s="21"/>
      <c r="E437" s="21"/>
      <c r="F437" s="21"/>
      <c r="G437" s="21"/>
      <c r="H437" s="21"/>
      <c r="I437" s="21"/>
      <c r="J437" s="21"/>
      <c r="K437" s="25"/>
      <c r="L437" s="11"/>
      <c r="M437" s="9"/>
      <c r="N437" s="13"/>
      <c r="O437" s="13"/>
      <c r="P437" s="8"/>
      <c r="Q437" s="10"/>
    </row>
    <row r="438" spans="2:17" ht="10.35" customHeight="1">
      <c r="B438" s="24"/>
      <c r="C438" s="23"/>
      <c r="D438" s="21"/>
      <c r="E438" s="21"/>
      <c r="F438" s="21"/>
      <c r="G438" s="21"/>
      <c r="H438" s="21"/>
      <c r="I438" s="21"/>
      <c r="J438" s="21"/>
      <c r="K438" s="25"/>
      <c r="L438" s="7"/>
      <c r="M438" s="9"/>
      <c r="N438" s="13"/>
      <c r="O438" s="13"/>
      <c r="P438" s="8"/>
      <c r="Q438" s="10"/>
    </row>
    <row r="439" spans="2:17" ht="10.35" customHeight="1">
      <c r="B439" s="24"/>
      <c r="C439" s="23"/>
      <c r="D439" s="21"/>
      <c r="E439" s="21"/>
      <c r="F439" s="21"/>
      <c r="G439" s="21"/>
      <c r="H439" s="21"/>
      <c r="I439" s="21"/>
      <c r="J439" s="21"/>
      <c r="K439" s="25"/>
      <c r="L439" s="7"/>
      <c r="M439" s="9"/>
      <c r="N439" s="13"/>
      <c r="O439" s="13"/>
      <c r="P439" s="8"/>
      <c r="Q439" s="10"/>
    </row>
    <row r="440" spans="2:17" ht="10.35" customHeight="1">
      <c r="B440" s="24"/>
      <c r="C440" s="23"/>
      <c r="D440" s="21"/>
      <c r="E440" s="21"/>
      <c r="F440" s="21"/>
      <c r="G440" s="21"/>
      <c r="H440" s="21"/>
      <c r="I440" s="21"/>
      <c r="J440" s="21"/>
      <c r="K440" s="25"/>
      <c r="L440" s="7"/>
      <c r="M440" s="9"/>
      <c r="N440" s="13"/>
      <c r="O440" s="13"/>
    </row>
    <row r="441" spans="2:17" ht="10.35" customHeight="1">
      <c r="B441" s="24"/>
      <c r="C441" s="23"/>
      <c r="D441" s="21"/>
      <c r="E441" s="21"/>
      <c r="F441" s="21"/>
      <c r="G441" s="21"/>
      <c r="H441" s="21"/>
      <c r="I441" s="21"/>
      <c r="J441" s="21"/>
      <c r="K441" s="25"/>
      <c r="L441" s="7"/>
      <c r="M441" s="9"/>
      <c r="N441" s="13"/>
      <c r="O441" s="13"/>
    </row>
    <row r="442" spans="2:17" ht="10.35" customHeight="1">
      <c r="B442" s="24"/>
      <c r="C442" s="23"/>
      <c r="D442" s="21"/>
      <c r="E442" s="21"/>
      <c r="F442" s="21"/>
      <c r="G442" s="21"/>
      <c r="H442" s="21"/>
      <c r="I442" s="21"/>
      <c r="J442" s="21"/>
      <c r="K442" s="25"/>
      <c r="L442" s="7"/>
      <c r="M442" s="9"/>
      <c r="N442" s="13"/>
      <c r="O442" s="13"/>
    </row>
    <row r="443" spans="2:17" ht="10.35" customHeight="1">
      <c r="B443" s="24"/>
      <c r="C443" s="23"/>
      <c r="D443" s="21"/>
      <c r="E443" s="21"/>
      <c r="F443" s="21"/>
      <c r="G443" s="21"/>
      <c r="H443" s="21"/>
      <c r="I443" s="21"/>
      <c r="J443" s="21"/>
      <c r="K443" s="25"/>
      <c r="L443" s="7"/>
      <c r="M443" s="9"/>
      <c r="N443" s="13"/>
      <c r="O443" s="13"/>
      <c r="P443" s="13"/>
    </row>
    <row r="444" spans="2:17" ht="10.35" customHeight="1">
      <c r="B444" s="24"/>
      <c r="C444" s="23"/>
      <c r="D444" s="21"/>
      <c r="E444" s="21"/>
      <c r="F444" s="21"/>
      <c r="G444" s="21"/>
      <c r="H444" s="21"/>
      <c r="I444" s="21"/>
      <c r="J444" s="21"/>
      <c r="K444" s="25"/>
      <c r="L444" s="7"/>
      <c r="M444" s="9"/>
      <c r="O444" s="8"/>
    </row>
    <row r="445" spans="2:17" ht="10.35" customHeight="1">
      <c r="B445" s="24"/>
      <c r="C445" s="23"/>
      <c r="D445" s="21"/>
      <c r="E445" s="21"/>
      <c r="F445" s="21"/>
      <c r="G445" s="21"/>
      <c r="H445" s="21"/>
      <c r="I445" s="21"/>
      <c r="J445" s="21"/>
      <c r="K445" s="25"/>
      <c r="L445" s="6"/>
      <c r="O445" s="8"/>
      <c r="P445" s="13"/>
    </row>
    <row r="446" spans="2:17" ht="10.35" customHeight="1">
      <c r="B446" s="24"/>
      <c r="C446" s="23"/>
      <c r="D446" s="21"/>
      <c r="E446" s="21"/>
      <c r="F446" s="21"/>
      <c r="G446" s="21"/>
      <c r="H446" s="21"/>
      <c r="I446" s="21"/>
      <c r="J446" s="21"/>
      <c r="K446" s="25"/>
      <c r="L446" s="6"/>
      <c r="N446" s="8"/>
      <c r="O446" s="8"/>
      <c r="P446" s="13"/>
    </row>
    <row r="447" spans="2:17" ht="10.35" customHeight="1">
      <c r="B447" s="24"/>
      <c r="C447" s="23"/>
      <c r="D447" s="21"/>
      <c r="E447" s="21"/>
      <c r="F447" s="21"/>
      <c r="G447" s="21"/>
      <c r="H447" s="21"/>
      <c r="I447" s="21"/>
      <c r="J447" s="21"/>
      <c r="K447" s="25"/>
      <c r="L447" s="6"/>
      <c r="M447" s="44"/>
      <c r="N447" s="13"/>
      <c r="O447" s="13"/>
      <c r="P447" s="13"/>
    </row>
    <row r="448" spans="2:17" ht="7.5" customHeight="1">
      <c r="B448" s="24"/>
      <c r="C448" s="23"/>
      <c r="D448" s="21"/>
      <c r="E448" s="21"/>
      <c r="F448" s="21"/>
      <c r="G448" s="21"/>
      <c r="H448" s="21"/>
      <c r="I448" s="21"/>
      <c r="J448" s="21"/>
      <c r="K448" s="25"/>
      <c r="L448" s="6"/>
      <c r="M448" s="44"/>
      <c r="N448" s="13"/>
      <c r="O448" s="13"/>
      <c r="P448" s="13"/>
    </row>
    <row r="449" spans="2:48" ht="7.5" customHeight="1">
      <c r="B449" s="24"/>
      <c r="C449" s="23"/>
      <c r="D449" s="21"/>
      <c r="E449" s="21"/>
      <c r="F449" s="21"/>
      <c r="G449" s="21"/>
      <c r="H449" s="21"/>
      <c r="I449" s="21"/>
      <c r="J449" s="21"/>
      <c r="K449" s="25"/>
      <c r="L449" s="6"/>
      <c r="M449" s="44"/>
      <c r="N449" s="13"/>
      <c r="O449" s="13"/>
      <c r="P449" s="13"/>
    </row>
    <row r="450" spans="2:48" ht="16.5" customHeight="1">
      <c r="B450" s="66" t="str">
        <f>"第11表　自立訓練（生活訓練）　１施設・事業所当たりの収支額，収支等の科目"</f>
        <v>第11表　自立訓練（生活訓練）　１施設・事業所当たりの収支額，収支等の科目</v>
      </c>
      <c r="C450" s="23"/>
      <c r="D450" s="21"/>
      <c r="E450" s="21"/>
      <c r="F450" s="21"/>
      <c r="G450" s="21"/>
      <c r="H450" s="21"/>
      <c r="I450" s="21"/>
      <c r="J450" s="21"/>
      <c r="K450" s="25"/>
      <c r="L450" s="6"/>
      <c r="M450" s="44"/>
      <c r="N450" s="13"/>
      <c r="O450" s="13"/>
      <c r="P450" s="13"/>
    </row>
    <row r="451" spans="2:48" ht="10.35" customHeight="1">
      <c r="C451" s="65"/>
      <c r="D451" s="12"/>
      <c r="E451" s="12"/>
      <c r="F451" s="12"/>
      <c r="G451" s="12"/>
      <c r="H451" s="12"/>
      <c r="I451" s="12"/>
      <c r="J451" s="12"/>
      <c r="K451" s="64" t="s">
        <v>39</v>
      </c>
      <c r="L451" s="6"/>
      <c r="N451" s="27"/>
      <c r="P451" s="13"/>
    </row>
    <row r="452" spans="2:48" ht="10.35" customHeight="1">
      <c r="B452" s="63"/>
      <c r="C452" s="62"/>
      <c r="D452" s="61"/>
      <c r="E452" s="93" t="s">
        <v>38</v>
      </c>
      <c r="F452" s="94"/>
      <c r="G452" s="94"/>
      <c r="H452" s="95"/>
      <c r="I452" s="57"/>
      <c r="J452" s="93" t="s">
        <v>37</v>
      </c>
      <c r="K452" s="95"/>
      <c r="L452" s="6"/>
      <c r="M452" s="10"/>
      <c r="N452" s="27"/>
      <c r="O452" s="13"/>
      <c r="P452" s="13"/>
    </row>
    <row r="453" spans="2:48" ht="10.35" customHeight="1">
      <c r="B453" s="60"/>
      <c r="C453" s="59"/>
      <c r="D453" s="58"/>
      <c r="E453" s="93" t="s">
        <v>36</v>
      </c>
      <c r="F453" s="95"/>
      <c r="G453" s="93" t="s">
        <v>35</v>
      </c>
      <c r="H453" s="95"/>
      <c r="I453" s="57"/>
      <c r="J453" s="93" t="s">
        <v>34</v>
      </c>
      <c r="K453" s="95"/>
      <c r="L453" s="6"/>
      <c r="M453" s="10"/>
      <c r="P453" s="13"/>
    </row>
    <row r="454" spans="2:48" ht="10.35" customHeight="1">
      <c r="B454" s="50" t="s">
        <v>33</v>
      </c>
      <c r="C454" s="85" t="s">
        <v>32</v>
      </c>
      <c r="D454" s="86"/>
      <c r="E454" s="54">
        <v>20266.576131687245</v>
      </c>
      <c r="F454" s="45">
        <f>E454/E467</f>
        <v>0.91544409869768728</v>
      </c>
      <c r="G454" s="54">
        <v>18752.370370370369</v>
      </c>
      <c r="H454" s="45">
        <f>G454/G467</f>
        <v>0.92283642590861437</v>
      </c>
      <c r="I454" s="47"/>
      <c r="J454" s="54">
        <v>19957.933774834437</v>
      </c>
      <c r="K454" s="45">
        <v>0.89887986308228018</v>
      </c>
      <c r="N454" s="13"/>
      <c r="O454" s="13"/>
      <c r="P454" s="13"/>
      <c r="R454" s="17"/>
    </row>
    <row r="455" spans="2:48" ht="10.35" customHeight="1">
      <c r="B455" s="52"/>
      <c r="C455" s="85" t="s">
        <v>31</v>
      </c>
      <c r="D455" s="86"/>
      <c r="E455" s="54">
        <v>1138.0370370370367</v>
      </c>
      <c r="F455" s="45">
        <f>E455/E467</f>
        <v>5.1405293271321963E-2</v>
      </c>
      <c r="G455" s="54">
        <v>883.52263374485597</v>
      </c>
      <c r="H455" s="45">
        <f>G455/G467</f>
        <v>4.3479669686065668E-2</v>
      </c>
      <c r="I455" s="47"/>
      <c r="J455" s="54">
        <v>1483.9105960264901</v>
      </c>
      <c r="K455" s="45">
        <v>6.6833439194218455E-2</v>
      </c>
      <c r="M455" s="56"/>
      <c r="N455" s="13"/>
      <c r="O455" s="13"/>
      <c r="P455" s="13"/>
      <c r="Q455" s="10"/>
    </row>
    <row r="456" spans="2:48" ht="10.35" customHeight="1">
      <c r="B456" s="52"/>
      <c r="C456" s="85" t="s">
        <v>30</v>
      </c>
      <c r="D456" s="86"/>
      <c r="E456" s="54">
        <v>340.79835390946488</v>
      </c>
      <c r="F456" s="45">
        <f>E456/E467</f>
        <v>1.5393909652282852E-2</v>
      </c>
      <c r="G456" s="54">
        <v>289.18518518518488</v>
      </c>
      <c r="H456" s="45">
        <f>G456/G467</f>
        <v>1.4231300760979261E-2</v>
      </c>
      <c r="I456" s="47"/>
      <c r="J456" s="54">
        <v>281.05960264900665</v>
      </c>
      <c r="K456" s="45">
        <v>1.2658565761234216E-2</v>
      </c>
      <c r="M456" s="55"/>
      <c r="N456" s="13"/>
      <c r="O456" s="13"/>
      <c r="P456" s="13"/>
      <c r="Q456" s="10"/>
    </row>
    <row r="457" spans="2:48" ht="10.35" customHeight="1">
      <c r="B457" s="51"/>
      <c r="C457" s="85" t="s">
        <v>29</v>
      </c>
      <c r="D457" s="86"/>
      <c r="E457" s="54">
        <v>144.29629629629628</v>
      </c>
      <c r="F457" s="45">
        <f>E457/E467</f>
        <v>6.5178840298457516E-3</v>
      </c>
      <c r="G457" s="54">
        <v>206.30864197530863</v>
      </c>
      <c r="H457" s="45">
        <f>G457/G467</f>
        <v>1.0152803407476292E-2</v>
      </c>
      <c r="I457" s="47"/>
      <c r="J457" s="54">
        <v>375.79139072847681</v>
      </c>
      <c r="K457" s="45">
        <v>1.69251645814881E-2</v>
      </c>
      <c r="M457" s="44"/>
      <c r="N457" s="13"/>
      <c r="O457" s="13"/>
      <c r="P457" s="13"/>
      <c r="Q457" s="10"/>
    </row>
    <row r="458" spans="2:48" ht="10.35" customHeight="1">
      <c r="B458" s="50" t="s">
        <v>28</v>
      </c>
      <c r="C458" s="85" t="s">
        <v>27</v>
      </c>
      <c r="D458" s="86"/>
      <c r="E458" s="54">
        <v>13169.835390946484</v>
      </c>
      <c r="F458" s="45">
        <f>E458/E467</f>
        <v>0.59488331976370168</v>
      </c>
      <c r="G458" s="54">
        <v>12108.308641975311</v>
      </c>
      <c r="H458" s="45">
        <f>G458/G467</f>
        <v>0.59587071128961455</v>
      </c>
      <c r="I458" s="47"/>
      <c r="J458" s="54">
        <v>15152.860927152318</v>
      </c>
      <c r="K458" s="45">
        <v>0.68246551517663301</v>
      </c>
      <c r="M458" s="44"/>
      <c r="N458" s="13"/>
      <c r="O458" s="13"/>
      <c r="P458" s="13"/>
      <c r="R458" s="17"/>
    </row>
    <row r="459" spans="2:48" ht="10.35" customHeight="1">
      <c r="B459" s="52"/>
      <c r="C459" s="85" t="s">
        <v>26</v>
      </c>
      <c r="D459" s="86"/>
      <c r="E459" s="54">
        <v>553.91769547325089</v>
      </c>
      <c r="F459" s="45">
        <f>E459/E467</f>
        <v>2.5020540331545112E-2</v>
      </c>
      <c r="G459" s="54">
        <v>587.67078189300389</v>
      </c>
      <c r="H459" s="45">
        <f>G459/G467</f>
        <v>2.8920290782543316E-2</v>
      </c>
      <c r="I459" s="47"/>
      <c r="J459" s="54">
        <v>623.29470198675494</v>
      </c>
      <c r="K459" s="45">
        <v>2.807239780944772E-2</v>
      </c>
      <c r="L459" s="12"/>
      <c r="M459" s="44"/>
      <c r="N459" s="13"/>
      <c r="O459" s="13"/>
      <c r="P459" s="13"/>
      <c r="Q459" s="10"/>
    </row>
    <row r="460" spans="2:48" ht="10.35" customHeight="1">
      <c r="B460" s="52"/>
      <c r="C460" s="85" t="s">
        <v>25</v>
      </c>
      <c r="D460" s="86"/>
      <c r="E460" s="53">
        <v>-198.48559670781887</v>
      </c>
      <c r="F460" s="45">
        <f>E460/E467</f>
        <v>-8.965622362751547E-3</v>
      </c>
      <c r="G460" s="53">
        <v>-122.98765432098769</v>
      </c>
      <c r="H460" s="45">
        <f>G460/G467</f>
        <v>-6.0524341778037732E-3</v>
      </c>
      <c r="I460" s="47"/>
      <c r="J460" s="53">
        <v>-82.188741721854299</v>
      </c>
      <c r="K460" s="45">
        <v>-3.7016760221441382E-3</v>
      </c>
      <c r="L460" s="25"/>
      <c r="M460" s="44"/>
      <c r="N460" s="13"/>
      <c r="O460" s="13"/>
      <c r="P460" s="13"/>
      <c r="Q460" s="26"/>
    </row>
    <row r="461" spans="2:48" ht="10.35" customHeight="1">
      <c r="B461" s="52"/>
      <c r="C461" s="85" t="s">
        <v>24</v>
      </c>
      <c r="D461" s="86"/>
      <c r="E461" s="48">
        <v>431.3127572016457</v>
      </c>
      <c r="F461" s="45">
        <f>E461/E467</f>
        <v>1.9482457999204394E-2</v>
      </c>
      <c r="G461" s="48">
        <v>374.20987654321033</v>
      </c>
      <c r="H461" s="45">
        <f>G461/G467</f>
        <v>1.8415512182635048E-2</v>
      </c>
      <c r="I461" s="47"/>
      <c r="J461" s="48">
        <v>476.25827814569539</v>
      </c>
      <c r="K461" s="45">
        <v>2.1450064955682344E-2</v>
      </c>
      <c r="L461" s="7"/>
      <c r="M461" s="44"/>
      <c r="N461" s="13"/>
      <c r="O461" s="13"/>
      <c r="P461" s="13"/>
      <c r="Q461" s="27"/>
      <c r="R461" s="27"/>
      <c r="S461" s="27"/>
      <c r="T461" s="27"/>
      <c r="U461" s="27"/>
      <c r="V461" s="3"/>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row>
    <row r="462" spans="2:48" ht="10.35" customHeight="1">
      <c r="B462" s="51"/>
      <c r="C462" s="85" t="s">
        <v>23</v>
      </c>
      <c r="D462" s="86"/>
      <c r="E462" s="48">
        <v>6844.5720164609047</v>
      </c>
      <c r="F462" s="45">
        <f>E462/E467</f>
        <v>0.30917028213678927</v>
      </c>
      <c r="G462" s="48">
        <v>5753.3662551440357</v>
      </c>
      <c r="H462" s="45">
        <f>G462/G467</f>
        <v>0.28313305715364279</v>
      </c>
      <c r="I462" s="47"/>
      <c r="J462" s="48">
        <v>5127.3311258278145</v>
      </c>
      <c r="K462" s="45">
        <v>0.23092844942561458</v>
      </c>
      <c r="L462" s="7"/>
      <c r="M462" s="44"/>
      <c r="N462" s="13"/>
      <c r="O462" s="13"/>
      <c r="P462" s="13"/>
      <c r="Q462" s="27"/>
      <c r="R462" s="27"/>
      <c r="S462" s="27"/>
      <c r="T462" s="27"/>
      <c r="U462" s="27"/>
      <c r="V462" s="3"/>
      <c r="W462" s="3"/>
      <c r="X462" s="3"/>
      <c r="Y462" s="3"/>
      <c r="Z462" s="3"/>
      <c r="AA462" s="3"/>
      <c r="AB462" s="3"/>
      <c r="AC462" s="3"/>
      <c r="AD462" s="3"/>
      <c r="AE462" s="3"/>
      <c r="AF462" s="3"/>
      <c r="AG462" s="3"/>
      <c r="AH462" s="3"/>
      <c r="AI462" s="3"/>
      <c r="AJ462" s="3"/>
      <c r="AK462" s="3"/>
      <c r="AL462" s="3"/>
      <c r="AM462" s="3"/>
      <c r="AN462" s="3"/>
      <c r="AO462" s="3"/>
      <c r="AP462" s="3"/>
      <c r="AQ462" s="3"/>
      <c r="AR462" s="3"/>
      <c r="AS462" s="3"/>
      <c r="AT462" s="3"/>
    </row>
    <row r="463" spans="2:48" ht="10.35" customHeight="1">
      <c r="B463" s="50" t="s">
        <v>22</v>
      </c>
      <c r="C463" s="85" t="s">
        <v>21</v>
      </c>
      <c r="D463" s="86"/>
      <c r="E463" s="48">
        <v>2.2427983539094654</v>
      </c>
      <c r="F463" s="45">
        <f>E463/E467</f>
        <v>1.0130751757546018E-4</v>
      </c>
      <c r="G463" s="48">
        <v>1.8806584362139906</v>
      </c>
      <c r="H463" s="45">
        <f>G463/G467</f>
        <v>9.2550438976655359E-5</v>
      </c>
      <c r="I463" s="47"/>
      <c r="J463" s="48">
        <v>2.6953642384105962</v>
      </c>
      <c r="K463" s="45">
        <v>1.2139576495811325E-4</v>
      </c>
      <c r="L463" s="12"/>
      <c r="M463" s="44"/>
      <c r="N463" s="13"/>
      <c r="O463" s="13"/>
      <c r="P463" s="13"/>
      <c r="AU463" s="3"/>
      <c r="AV463" s="3"/>
    </row>
    <row r="464" spans="2:48" ht="10.35" customHeight="1">
      <c r="B464" s="49" t="s">
        <v>20</v>
      </c>
      <c r="C464" s="85" t="s">
        <v>19</v>
      </c>
      <c r="D464" s="86"/>
      <c r="E464" s="48">
        <v>38.197530864197525</v>
      </c>
      <c r="F464" s="45">
        <f>E464/E467</f>
        <v>1.7253878497897634E-3</v>
      </c>
      <c r="G464" s="48">
        <v>33.600823045267468</v>
      </c>
      <c r="H464" s="45">
        <f>G464/G467</f>
        <v>1.6535543418914464E-3</v>
      </c>
      <c r="I464" s="47"/>
      <c r="J464" s="48">
        <v>60.920529801324506</v>
      </c>
      <c r="K464" s="45">
        <v>2.7437829038075767E-3</v>
      </c>
      <c r="L464" s="7"/>
      <c r="M464" s="44"/>
      <c r="N464" s="13"/>
      <c r="O464" s="13"/>
      <c r="P464" s="13"/>
      <c r="AU464" s="3"/>
      <c r="AV464" s="3"/>
    </row>
    <row r="465" spans="2:18" ht="10.35" customHeight="1">
      <c r="B465" s="50" t="s">
        <v>18</v>
      </c>
      <c r="C465" s="85" t="s">
        <v>17</v>
      </c>
      <c r="D465" s="86"/>
      <c r="E465" s="48">
        <v>246.5679012345681</v>
      </c>
      <c r="F465" s="45">
        <f>E465/E467</f>
        <v>1.1137506831286744E-2</v>
      </c>
      <c r="G465" s="48">
        <v>187.09465020576144</v>
      </c>
      <c r="H465" s="45">
        <f>G465/G467</f>
        <v>9.2072497978876681E-3</v>
      </c>
      <c r="I465" s="47"/>
      <c r="J465" s="48">
        <v>101.7251655629139</v>
      </c>
      <c r="K465" s="45">
        <v>4.58157161582088E-3</v>
      </c>
      <c r="L465" s="20"/>
      <c r="M465" s="44"/>
      <c r="N465" s="13"/>
      <c r="O465" s="13"/>
      <c r="P465" s="13"/>
    </row>
    <row r="466" spans="2:18" ht="10.35" customHeight="1">
      <c r="B466" s="49" t="s">
        <v>16</v>
      </c>
      <c r="C466" s="85" t="s">
        <v>15</v>
      </c>
      <c r="D466" s="86"/>
      <c r="E466" s="48">
        <v>582.23045267489749</v>
      </c>
      <c r="F466" s="45">
        <f>E466/E467</f>
        <v>2.6299431562589473E-2</v>
      </c>
      <c r="G466" s="48">
        <v>511.13168724279893</v>
      </c>
      <c r="H466" s="45">
        <f>G466/G467</f>
        <v>2.5153670181828226E-2</v>
      </c>
      <c r="I466" s="47"/>
      <c r="J466" s="48">
        <v>642.95364238410593</v>
      </c>
      <c r="K466" s="45">
        <v>2.895781139244074E-2</v>
      </c>
      <c r="L466" s="14"/>
      <c r="M466" s="44"/>
      <c r="N466" s="13"/>
      <c r="O466" s="13"/>
      <c r="P466" s="13"/>
    </row>
    <row r="467" spans="2:18" ht="10.35" customHeight="1">
      <c r="B467" s="87" t="s">
        <v>14</v>
      </c>
      <c r="C467" s="88"/>
      <c r="D467" s="89"/>
      <c r="E467" s="46">
        <f>SUM(E454:E457,E463,E465)</f>
        <v>22138.518518518518</v>
      </c>
      <c r="F467" s="45">
        <f>E467/E467</f>
        <v>1</v>
      </c>
      <c r="G467" s="46">
        <f>SUM(G454:G457,G463,G465)</f>
        <v>20320.362139917695</v>
      </c>
      <c r="H467" s="45">
        <f>G467/G467</f>
        <v>1</v>
      </c>
      <c r="I467" s="47"/>
      <c r="J467" s="46">
        <v>22203.115894039736</v>
      </c>
      <c r="K467" s="45">
        <v>1</v>
      </c>
      <c r="L467" s="14"/>
      <c r="M467" s="44"/>
      <c r="N467" s="13"/>
      <c r="O467" s="13"/>
      <c r="P467" s="13"/>
    </row>
    <row r="468" spans="2:18" ht="10.35" customHeight="1">
      <c r="B468" s="87" t="s">
        <v>13</v>
      </c>
      <c r="C468" s="88"/>
      <c r="D468" s="89"/>
      <c r="E468" s="46">
        <f>SUM(E458:E462,E464,E466)</f>
        <v>21421.58024691356</v>
      </c>
      <c r="F468" s="45">
        <f>E468/E467</f>
        <v>0.96761579728086811</v>
      </c>
      <c r="G468" s="46">
        <f>SUM(G458:G462,G464,G466)</f>
        <v>19245.300411522639</v>
      </c>
      <c r="H468" s="45">
        <f>G468/G467</f>
        <v>0.94709436175435158</v>
      </c>
      <c r="I468" s="47"/>
      <c r="J468" s="46">
        <v>22001.430463576158</v>
      </c>
      <c r="K468" s="45">
        <v>0.99091634564148179</v>
      </c>
      <c r="L468" s="6"/>
      <c r="M468" s="44"/>
      <c r="N468" s="13"/>
      <c r="O468" s="13"/>
      <c r="P468" s="13"/>
    </row>
    <row r="469" spans="2:18" ht="10.35" customHeight="1">
      <c r="B469" s="87" t="s">
        <v>12</v>
      </c>
      <c r="C469" s="88"/>
      <c r="D469" s="89"/>
      <c r="E469" s="46">
        <f>E467-E468</f>
        <v>716.93827160495857</v>
      </c>
      <c r="F469" s="45">
        <f>E469/E467</f>
        <v>3.2384202719131866E-2</v>
      </c>
      <c r="G469" s="46">
        <f>G467-G468</f>
        <v>1075.061728395056</v>
      </c>
      <c r="H469" s="45">
        <f>G469/G467</f>
        <v>5.290563824564843E-2</v>
      </c>
      <c r="I469" s="47"/>
      <c r="J469" s="46">
        <v>201.68543046357809</v>
      </c>
      <c r="K469" s="45">
        <v>9.0836543585181683E-3</v>
      </c>
      <c r="L469" s="6"/>
      <c r="M469" s="44"/>
      <c r="N469" s="13"/>
      <c r="O469" s="13"/>
      <c r="P469" s="13"/>
    </row>
    <row r="470" spans="2:18" ht="10.35" customHeight="1">
      <c r="B470" s="82" t="s">
        <v>11</v>
      </c>
      <c r="C470" s="83"/>
      <c r="D470" s="84"/>
      <c r="E470" s="42">
        <v>55.576131687242828</v>
      </c>
      <c r="F470" s="41">
        <f>E470/E467</f>
        <v>2.5103816969845693E-3</v>
      </c>
      <c r="G470" s="42">
        <v>73.2222222222223</v>
      </c>
      <c r="H470" s="41">
        <f>G470/G467</f>
        <v>3.6033915989313603E-3</v>
      </c>
      <c r="I470" s="43"/>
      <c r="J470" s="42">
        <v>163.66556291390728</v>
      </c>
      <c r="K470" s="41">
        <v>7.3712880523153102E-3</v>
      </c>
      <c r="L470" s="6"/>
      <c r="M470" s="44"/>
      <c r="N470" s="13"/>
      <c r="O470" s="13"/>
      <c r="P470" s="13"/>
    </row>
    <row r="471" spans="2:18" ht="10.35" customHeight="1">
      <c r="B471" s="82" t="s">
        <v>10</v>
      </c>
      <c r="C471" s="83"/>
      <c r="D471" s="84"/>
      <c r="E471" s="42">
        <f>E469+E470</f>
        <v>772.51440329220145</v>
      </c>
      <c r="F471" s="41">
        <f>E471/(E467+E470)</f>
        <v>3.4807205045646661E-2</v>
      </c>
      <c r="G471" s="42">
        <f>G469+G470</f>
        <v>1148.2839506172784</v>
      </c>
      <c r="H471" s="41">
        <f>G471/(G467+G470)</f>
        <v>5.6306136784322884E-2</v>
      </c>
      <c r="I471" s="43"/>
      <c r="J471" s="42">
        <v>365.35099337748534</v>
      </c>
      <c r="K471" s="41">
        <v>1.6334535841941659E-2</v>
      </c>
      <c r="L471" s="6"/>
      <c r="N471" s="13"/>
      <c r="O471" s="13"/>
      <c r="P471" s="13"/>
    </row>
    <row r="472" spans="2:18" ht="10.35" customHeight="1">
      <c r="B472" s="87" t="s">
        <v>9</v>
      </c>
      <c r="C472" s="88"/>
      <c r="D472" s="89"/>
      <c r="E472" s="40">
        <v>243</v>
      </c>
      <c r="F472" s="31"/>
      <c r="G472" s="40">
        <v>243</v>
      </c>
      <c r="H472" s="31"/>
      <c r="I472" s="30"/>
      <c r="J472" s="40">
        <v>302</v>
      </c>
      <c r="K472" s="31"/>
      <c r="L472" s="6"/>
      <c r="M472" s="19"/>
      <c r="N472" s="13"/>
      <c r="O472" s="13"/>
      <c r="P472" s="13"/>
    </row>
    <row r="473" spans="2:18" ht="10.35" customHeight="1">
      <c r="C473" s="23"/>
      <c r="D473" s="21"/>
      <c r="E473" s="21"/>
      <c r="F473" s="21"/>
      <c r="G473" s="21"/>
      <c r="H473" s="21"/>
      <c r="I473" s="21"/>
      <c r="J473" s="21"/>
      <c r="K473" s="25"/>
      <c r="L473" s="6"/>
      <c r="M473" s="19"/>
      <c r="N473" s="13"/>
      <c r="O473" s="13"/>
      <c r="P473" s="13"/>
    </row>
    <row r="474" spans="2:18" ht="10.35" customHeight="1">
      <c r="B474" s="34" t="s">
        <v>8</v>
      </c>
      <c r="C474" s="33"/>
      <c r="D474" s="32"/>
      <c r="E474" s="29">
        <v>13.983539094650208</v>
      </c>
      <c r="F474" s="31"/>
      <c r="G474" s="29" t="s">
        <v>1</v>
      </c>
      <c r="H474" s="31"/>
      <c r="I474" s="30"/>
      <c r="J474" s="39">
        <v>14.05685618729097</v>
      </c>
      <c r="K474" s="28"/>
      <c r="L474" s="6"/>
      <c r="M474" s="19"/>
      <c r="N474" s="13"/>
      <c r="O474" s="13"/>
      <c r="P474" s="13"/>
      <c r="R474" s="17"/>
    </row>
    <row r="475" spans="2:18" ht="10.35" customHeight="1">
      <c r="B475" s="34" t="s">
        <v>7</v>
      </c>
      <c r="C475" s="33"/>
      <c r="D475" s="32"/>
      <c r="E475" s="29">
        <f>E467/E474</f>
        <v>1583.1842260153028</v>
      </c>
      <c r="F475" s="31"/>
      <c r="G475" s="29" t="s">
        <v>1</v>
      </c>
      <c r="H475" s="31"/>
      <c r="I475" s="30"/>
      <c r="J475" s="29">
        <v>1579.5221632923819</v>
      </c>
      <c r="K475" s="28"/>
      <c r="L475" s="6"/>
      <c r="M475" s="19"/>
      <c r="N475" s="13"/>
      <c r="O475" s="13"/>
      <c r="P475" s="13"/>
      <c r="R475" s="17"/>
    </row>
    <row r="476" spans="2:18" ht="10.35" customHeight="1">
      <c r="B476" s="90" t="s">
        <v>6</v>
      </c>
      <c r="C476" s="91"/>
      <c r="D476" s="92"/>
      <c r="E476" s="36">
        <f>(E467+E470)/E474</f>
        <v>1587.1586227192463</v>
      </c>
      <c r="F476" s="38"/>
      <c r="G476" s="36" t="s">
        <v>5</v>
      </c>
      <c r="H476" s="38"/>
      <c r="I476" s="37"/>
      <c r="J476" s="36">
        <v>1591.1652761430262</v>
      </c>
      <c r="K476" s="35"/>
      <c r="L476" s="16"/>
      <c r="M476" s="19"/>
      <c r="N476" s="13"/>
      <c r="O476" s="13"/>
      <c r="P476" s="13"/>
      <c r="Q476" s="15"/>
    </row>
    <row r="477" spans="2:18" ht="10.35" customHeight="1">
      <c r="B477" s="34" t="s">
        <v>4</v>
      </c>
      <c r="C477" s="33"/>
      <c r="D477" s="32"/>
      <c r="E477" s="29">
        <f>E468/E474</f>
        <v>1531.9140670982913</v>
      </c>
      <c r="F477" s="31"/>
      <c r="G477" s="29" t="s">
        <v>1</v>
      </c>
      <c r="H477" s="31"/>
      <c r="I477" s="30"/>
      <c r="J477" s="29">
        <v>1565.1743299094151</v>
      </c>
      <c r="K477" s="28"/>
      <c r="L477" s="14"/>
      <c r="M477" s="19"/>
      <c r="N477" s="13"/>
      <c r="O477" s="13"/>
      <c r="P477" s="13"/>
      <c r="Q477" s="10"/>
    </row>
    <row r="478" spans="2:18" ht="10.35" customHeight="1">
      <c r="B478" s="34" t="s">
        <v>3</v>
      </c>
      <c r="C478" s="33"/>
      <c r="D478" s="32"/>
      <c r="E478" s="29">
        <v>4.631921182266006</v>
      </c>
      <c r="F478" s="31"/>
      <c r="G478" s="29" t="s">
        <v>1</v>
      </c>
      <c r="H478" s="31"/>
      <c r="I478" s="30"/>
      <c r="J478" s="29">
        <v>3.5357615894039736</v>
      </c>
      <c r="K478" s="28"/>
      <c r="M478" s="19"/>
      <c r="N478" s="13"/>
      <c r="O478" s="13"/>
      <c r="P478" s="13"/>
      <c r="Q478" s="10"/>
    </row>
    <row r="479" spans="2:18" ht="10.35" customHeight="1">
      <c r="B479" s="34" t="s">
        <v>2</v>
      </c>
      <c r="C479" s="33"/>
      <c r="D479" s="32"/>
      <c r="E479" s="29">
        <f>E458/E478</f>
        <v>2843.2770923152025</v>
      </c>
      <c r="F479" s="31"/>
      <c r="G479" s="29" t="s">
        <v>1</v>
      </c>
      <c r="H479" s="31"/>
      <c r="I479" s="30"/>
      <c r="J479" s="29">
        <v>4285.6002996815887</v>
      </c>
      <c r="K479" s="28"/>
      <c r="L479" s="12"/>
      <c r="M479" s="19"/>
      <c r="N479" s="13"/>
      <c r="O479" s="13"/>
      <c r="P479" s="13"/>
      <c r="Q479" s="10"/>
    </row>
    <row r="480" spans="2:18" ht="10.35" customHeight="1">
      <c r="B480" s="24" t="s">
        <v>0</v>
      </c>
      <c r="C480" s="23"/>
      <c r="D480" s="21"/>
      <c r="E480" s="21"/>
      <c r="F480" s="21"/>
      <c r="G480" s="21"/>
      <c r="H480" s="21"/>
      <c r="I480" s="21"/>
      <c r="J480" s="21"/>
      <c r="K480" s="25"/>
      <c r="L480" s="12"/>
      <c r="M480" s="18"/>
      <c r="N480" s="13"/>
      <c r="O480" s="13"/>
      <c r="P480" s="8"/>
      <c r="Q480" s="10"/>
    </row>
    <row r="481" spans="2:17" ht="10.35" customHeight="1">
      <c r="B481" s="24"/>
      <c r="C481" s="23"/>
      <c r="D481" s="21"/>
      <c r="E481" s="21"/>
      <c r="F481" s="21"/>
      <c r="G481" s="21"/>
      <c r="H481" s="21"/>
      <c r="I481" s="21"/>
      <c r="J481" s="21"/>
      <c r="K481" s="25"/>
      <c r="L481" s="11"/>
      <c r="N481" s="13"/>
      <c r="O481" s="13"/>
      <c r="P481" s="8"/>
      <c r="Q481" s="10"/>
    </row>
    <row r="482" spans="2:17" ht="10.35" customHeight="1">
      <c r="B482" s="24"/>
      <c r="C482" s="23"/>
      <c r="D482" s="21"/>
      <c r="E482" s="21"/>
      <c r="F482" s="21"/>
      <c r="G482" s="21"/>
      <c r="H482" s="21"/>
      <c r="I482" s="21"/>
      <c r="J482" s="21"/>
      <c r="K482" s="25"/>
      <c r="L482" s="7"/>
      <c r="M482" s="9"/>
      <c r="N482" s="13"/>
      <c r="O482" s="13"/>
      <c r="P482" s="8"/>
      <c r="Q482" s="10"/>
    </row>
    <row r="483" spans="2:17" ht="10.35" customHeight="1">
      <c r="B483" s="24"/>
      <c r="C483" s="23"/>
      <c r="D483" s="21"/>
      <c r="E483" s="21"/>
      <c r="F483" s="21"/>
      <c r="G483" s="21"/>
      <c r="H483" s="21"/>
      <c r="I483" s="21"/>
      <c r="J483" s="21"/>
      <c r="K483" s="25"/>
      <c r="L483" s="7"/>
      <c r="M483" s="9"/>
      <c r="N483" s="13"/>
      <c r="O483" s="13"/>
      <c r="P483" s="8"/>
      <c r="Q483" s="10"/>
    </row>
    <row r="484" spans="2:17" ht="10.35" customHeight="1">
      <c r="B484" s="24"/>
      <c r="C484" s="23"/>
      <c r="D484" s="21"/>
      <c r="E484" s="21"/>
      <c r="F484" s="21"/>
      <c r="G484" s="21"/>
      <c r="H484" s="21"/>
      <c r="I484" s="21"/>
      <c r="J484" s="21"/>
      <c r="K484" s="25"/>
      <c r="L484" s="7"/>
      <c r="M484" s="9"/>
      <c r="N484" s="13"/>
      <c r="O484" s="13"/>
    </row>
    <row r="485" spans="2:17" ht="10.35" customHeight="1">
      <c r="B485" s="24"/>
      <c r="C485" s="23"/>
      <c r="D485" s="21"/>
      <c r="E485" s="21"/>
      <c r="F485" s="21"/>
      <c r="G485" s="21"/>
      <c r="H485" s="21"/>
      <c r="I485" s="21"/>
      <c r="J485" s="21"/>
      <c r="K485" s="25"/>
      <c r="L485" s="7"/>
      <c r="M485" s="9"/>
      <c r="N485" s="13"/>
      <c r="O485" s="13"/>
    </row>
    <row r="486" spans="2:17" ht="10.35" customHeight="1">
      <c r="B486" s="24"/>
      <c r="C486" s="23"/>
      <c r="D486" s="21"/>
      <c r="E486" s="21"/>
      <c r="F486" s="21"/>
      <c r="G486" s="21"/>
      <c r="H486" s="21"/>
      <c r="I486" s="21"/>
      <c r="J486" s="21"/>
      <c r="K486" s="25"/>
      <c r="L486" s="7"/>
      <c r="M486" s="9"/>
      <c r="N486" s="13"/>
      <c r="O486" s="13"/>
    </row>
    <row r="487" spans="2:17" ht="10.35" customHeight="1">
      <c r="B487" s="24"/>
      <c r="C487" s="23"/>
      <c r="D487" s="21"/>
      <c r="E487" s="21"/>
      <c r="F487" s="21"/>
      <c r="G487" s="21"/>
      <c r="H487" s="21"/>
      <c r="I487" s="21"/>
      <c r="J487" s="21"/>
      <c r="K487" s="25"/>
      <c r="L487" s="7"/>
      <c r="M487" s="9"/>
      <c r="N487" s="13"/>
      <c r="O487" s="13"/>
      <c r="P487" s="13"/>
    </row>
    <row r="488" spans="2:17" ht="10.35" customHeight="1">
      <c r="B488" s="24"/>
      <c r="C488" s="23"/>
      <c r="D488" s="21"/>
      <c r="E488" s="21"/>
      <c r="F488" s="21"/>
      <c r="G488" s="21"/>
      <c r="H488" s="21"/>
      <c r="I488" s="21"/>
      <c r="J488" s="21"/>
      <c r="K488" s="25"/>
      <c r="L488" s="7"/>
      <c r="M488" s="9"/>
      <c r="N488" s="13"/>
      <c r="O488" s="13"/>
    </row>
    <row r="489" spans="2:17" ht="10.35" customHeight="1">
      <c r="B489" s="24"/>
      <c r="C489" s="23"/>
      <c r="D489" s="21"/>
      <c r="E489" s="21"/>
      <c r="F489" s="21"/>
      <c r="G489" s="21"/>
      <c r="H489" s="21"/>
      <c r="I489" s="21"/>
      <c r="J489" s="21"/>
      <c r="K489" s="25"/>
      <c r="L489" s="6"/>
      <c r="M489" s="9"/>
      <c r="O489" s="8"/>
      <c r="P489" s="13"/>
    </row>
    <row r="490" spans="2:17" ht="10.35" customHeight="1">
      <c r="B490" s="24"/>
      <c r="C490" s="23"/>
      <c r="D490" s="21"/>
      <c r="E490" s="21"/>
      <c r="F490" s="21"/>
      <c r="G490" s="21"/>
      <c r="H490" s="21"/>
      <c r="I490" s="21"/>
      <c r="J490" s="21"/>
      <c r="K490" s="25"/>
      <c r="L490" s="6"/>
      <c r="O490" s="8"/>
      <c r="P490" s="13"/>
    </row>
    <row r="491" spans="2:17" ht="10.35" customHeight="1">
      <c r="B491" s="24"/>
      <c r="C491" s="23"/>
      <c r="D491" s="21"/>
      <c r="E491" s="21"/>
      <c r="F491" s="21"/>
      <c r="G491" s="21"/>
      <c r="H491" s="21"/>
      <c r="I491" s="21"/>
      <c r="J491" s="21"/>
      <c r="K491" s="25"/>
      <c r="L491" s="6"/>
      <c r="N491" s="8"/>
      <c r="O491" s="8"/>
      <c r="P491" s="13"/>
    </row>
    <row r="492" spans="2:17" ht="10.35" customHeight="1">
      <c r="B492" s="24"/>
      <c r="C492" s="23"/>
      <c r="D492" s="21"/>
      <c r="E492" s="21"/>
      <c r="F492" s="21"/>
      <c r="G492" s="21"/>
      <c r="H492" s="21"/>
      <c r="I492" s="21"/>
      <c r="J492" s="21"/>
      <c r="K492" s="25"/>
      <c r="L492" s="6"/>
      <c r="M492" s="44"/>
      <c r="N492" s="13"/>
      <c r="O492" s="13"/>
      <c r="P492" s="13"/>
    </row>
    <row r="493" spans="2:17" ht="7.5" customHeight="1">
      <c r="B493" s="24"/>
      <c r="C493" s="23"/>
      <c r="D493" s="21"/>
      <c r="E493" s="21"/>
      <c r="F493" s="21"/>
      <c r="G493" s="21"/>
      <c r="H493" s="21"/>
      <c r="I493" s="21"/>
      <c r="J493" s="21"/>
      <c r="K493" s="25"/>
      <c r="L493" s="6"/>
      <c r="M493" s="44"/>
      <c r="N493" s="13"/>
      <c r="O493" s="13"/>
      <c r="P493" s="13"/>
    </row>
    <row r="494" spans="2:17" ht="7.5" customHeight="1">
      <c r="B494" s="24"/>
      <c r="C494" s="23"/>
      <c r="D494" s="21"/>
      <c r="E494" s="21"/>
      <c r="F494" s="21"/>
      <c r="G494" s="21"/>
      <c r="H494" s="21"/>
      <c r="I494" s="21"/>
      <c r="J494" s="21"/>
      <c r="K494" s="25"/>
      <c r="L494" s="6"/>
      <c r="M494" s="44"/>
      <c r="N494" s="13"/>
      <c r="O494" s="13"/>
      <c r="P494" s="13"/>
    </row>
    <row r="495" spans="2:17" ht="16.5" customHeight="1">
      <c r="B495" s="66" t="str">
        <f>"第12表　就労移行支援　１施設・事業所当たりの収支額，収支等の科目"</f>
        <v>第12表　就労移行支援　１施設・事業所当たりの収支額，収支等の科目</v>
      </c>
      <c r="C495" s="23"/>
      <c r="D495" s="21"/>
      <c r="E495" s="21"/>
      <c r="F495" s="21"/>
      <c r="G495" s="21"/>
      <c r="H495" s="21"/>
      <c r="I495" s="21"/>
      <c r="J495" s="21"/>
      <c r="K495" s="25"/>
      <c r="L495" s="6"/>
      <c r="M495" s="44"/>
      <c r="N495" s="13"/>
      <c r="O495" s="13"/>
      <c r="P495" s="13"/>
    </row>
    <row r="496" spans="2:17" ht="10.35" customHeight="1">
      <c r="C496" s="65"/>
      <c r="D496" s="12"/>
      <c r="E496" s="12"/>
      <c r="F496" s="12"/>
      <c r="G496" s="12"/>
      <c r="H496" s="12"/>
      <c r="I496" s="12"/>
      <c r="J496" s="12"/>
      <c r="K496" s="64" t="s">
        <v>39</v>
      </c>
      <c r="L496" s="6"/>
      <c r="N496" s="27"/>
      <c r="P496" s="13"/>
    </row>
    <row r="497" spans="2:48" ht="10.35" customHeight="1">
      <c r="B497" s="63"/>
      <c r="C497" s="62"/>
      <c r="D497" s="61"/>
      <c r="E497" s="93" t="s">
        <v>38</v>
      </c>
      <c r="F497" s="94"/>
      <c r="G497" s="94"/>
      <c r="H497" s="95"/>
      <c r="I497" s="57"/>
      <c r="J497" s="93" t="s">
        <v>37</v>
      </c>
      <c r="K497" s="95"/>
      <c r="L497" s="6"/>
      <c r="M497" s="10"/>
      <c r="N497" s="27"/>
      <c r="O497" s="13"/>
      <c r="P497" s="13"/>
    </row>
    <row r="498" spans="2:48" ht="10.35" customHeight="1">
      <c r="B498" s="60"/>
      <c r="C498" s="59"/>
      <c r="D498" s="58"/>
      <c r="E498" s="93" t="s">
        <v>36</v>
      </c>
      <c r="F498" s="95"/>
      <c r="G498" s="93" t="s">
        <v>35</v>
      </c>
      <c r="H498" s="95"/>
      <c r="I498" s="57"/>
      <c r="J498" s="93" t="s">
        <v>34</v>
      </c>
      <c r="K498" s="95"/>
      <c r="M498" s="10"/>
      <c r="P498" s="13"/>
      <c r="R498" s="17"/>
    </row>
    <row r="499" spans="2:48" ht="10.35" customHeight="1">
      <c r="B499" s="50" t="s">
        <v>33</v>
      </c>
      <c r="C499" s="85" t="s">
        <v>32</v>
      </c>
      <c r="D499" s="86"/>
      <c r="E499" s="54">
        <v>28075.871621621623</v>
      </c>
      <c r="F499" s="45">
        <f>E499/E512</f>
        <v>0.97540850168961735</v>
      </c>
      <c r="G499" s="54">
        <v>25812.246621621605</v>
      </c>
      <c r="H499" s="45">
        <f>G499/G512</f>
        <v>0.97787101165367984</v>
      </c>
      <c r="I499" s="47"/>
      <c r="J499" s="54">
        <v>26271.018041237112</v>
      </c>
      <c r="K499" s="45">
        <v>0.97357472041313398</v>
      </c>
      <c r="N499" s="13"/>
      <c r="O499" s="13"/>
      <c r="P499" s="13"/>
      <c r="R499" s="17"/>
    </row>
    <row r="500" spans="2:48" ht="10.35" customHeight="1">
      <c r="B500" s="52"/>
      <c r="C500" s="85" t="s">
        <v>31</v>
      </c>
      <c r="D500" s="86"/>
      <c r="E500" s="54">
        <v>312.34797297297314</v>
      </c>
      <c r="F500" s="45">
        <f>E500/E512</f>
        <v>1.0851555115700436E-2</v>
      </c>
      <c r="G500" s="54">
        <v>234.40540540540536</v>
      </c>
      <c r="H500" s="45">
        <f>G500/G512</f>
        <v>8.8802131128280105E-3</v>
      </c>
      <c r="I500" s="47"/>
      <c r="J500" s="54">
        <v>394.09536082474227</v>
      </c>
      <c r="K500" s="45">
        <v>1.4604735915783868E-2</v>
      </c>
      <c r="M500" s="56"/>
      <c r="N500" s="13"/>
      <c r="O500" s="13"/>
      <c r="P500" s="13"/>
      <c r="Q500" s="15"/>
    </row>
    <row r="501" spans="2:48" ht="10.35" customHeight="1">
      <c r="B501" s="52"/>
      <c r="C501" s="85" t="s">
        <v>30</v>
      </c>
      <c r="D501" s="86"/>
      <c r="E501" s="54">
        <v>253.58108108108129</v>
      </c>
      <c r="F501" s="45">
        <f>E501/E512</f>
        <v>8.8098829374774219E-3</v>
      </c>
      <c r="G501" s="54">
        <v>250.1081081081083</v>
      </c>
      <c r="H501" s="45">
        <f>G501/G512</f>
        <v>9.4750942172386124E-3</v>
      </c>
      <c r="I501" s="47"/>
      <c r="J501" s="54">
        <v>98.074742268041234</v>
      </c>
      <c r="K501" s="45">
        <v>3.6345409086667464E-3</v>
      </c>
      <c r="M501" s="55"/>
      <c r="N501" s="13"/>
      <c r="O501" s="13"/>
      <c r="P501" s="13"/>
      <c r="Q501" s="10"/>
    </row>
    <row r="502" spans="2:48" ht="10.35" customHeight="1">
      <c r="B502" s="51"/>
      <c r="C502" s="85" t="s">
        <v>29</v>
      </c>
      <c r="D502" s="86"/>
      <c r="E502" s="54">
        <v>125.51351351351346</v>
      </c>
      <c r="F502" s="45">
        <f>E502/E512</f>
        <v>4.3605751517873798E-3</v>
      </c>
      <c r="G502" s="54">
        <v>81.28378378378379</v>
      </c>
      <c r="H502" s="45">
        <f>G502/G512</f>
        <v>3.0793544260152485E-3</v>
      </c>
      <c r="I502" s="47"/>
      <c r="J502" s="54">
        <v>162.41237113402062</v>
      </c>
      <c r="K502" s="45">
        <v>6.0188219036749714E-3</v>
      </c>
      <c r="M502" s="44"/>
      <c r="N502" s="13"/>
      <c r="O502" s="13"/>
      <c r="P502" s="13"/>
      <c r="Q502" s="10"/>
    </row>
    <row r="503" spans="2:48" ht="10.35" customHeight="1">
      <c r="B503" s="50" t="s">
        <v>28</v>
      </c>
      <c r="C503" s="85" t="s">
        <v>27</v>
      </c>
      <c r="D503" s="86"/>
      <c r="E503" s="54">
        <v>18475.807432432444</v>
      </c>
      <c r="F503" s="45">
        <f>E503/E512</f>
        <v>0.6418842445231957</v>
      </c>
      <c r="G503" s="54">
        <v>17343.003378378377</v>
      </c>
      <c r="H503" s="45">
        <f>G503/G512</f>
        <v>0.65702224635193807</v>
      </c>
      <c r="I503" s="47"/>
      <c r="J503" s="54">
        <v>17911.631443298967</v>
      </c>
      <c r="K503" s="45">
        <v>0.66378514708414837</v>
      </c>
      <c r="L503" s="12"/>
      <c r="M503" s="44"/>
      <c r="N503" s="13"/>
      <c r="O503" s="13"/>
      <c r="P503" s="13"/>
      <c r="Q503" s="10"/>
    </row>
    <row r="504" spans="2:48" ht="10.35" customHeight="1">
      <c r="B504" s="52"/>
      <c r="C504" s="85" t="s">
        <v>26</v>
      </c>
      <c r="D504" s="86"/>
      <c r="E504" s="54">
        <v>628.07094594594571</v>
      </c>
      <c r="F504" s="45">
        <f>E504/E512</f>
        <v>2.1820364069057924E-2</v>
      </c>
      <c r="G504" s="54">
        <v>570.04729729729729</v>
      </c>
      <c r="H504" s="45">
        <f>G504/G512</f>
        <v>2.1595668733136196E-2</v>
      </c>
      <c r="I504" s="47"/>
      <c r="J504" s="54">
        <v>435.57216494845363</v>
      </c>
      <c r="K504" s="45">
        <v>1.6141820162575815E-2</v>
      </c>
      <c r="L504" s="12"/>
      <c r="M504" s="44"/>
      <c r="N504" s="13"/>
      <c r="O504" s="13"/>
      <c r="P504" s="13"/>
      <c r="Q504" s="26"/>
    </row>
    <row r="505" spans="2:48" ht="10.35" customHeight="1">
      <c r="B505" s="52"/>
      <c r="C505" s="85" t="s">
        <v>25</v>
      </c>
      <c r="D505" s="86"/>
      <c r="E505" s="53">
        <v>-77.587837837837895</v>
      </c>
      <c r="F505" s="45">
        <f>E505/E512</f>
        <v>-2.695547182815167E-3</v>
      </c>
      <c r="G505" s="53">
        <v>-64.908783783783818</v>
      </c>
      <c r="H505" s="45">
        <f>G505/G512</f>
        <v>-2.459004014423566E-3</v>
      </c>
      <c r="I505" s="47"/>
      <c r="J505" s="53">
        <v>-81.458762886597938</v>
      </c>
      <c r="K505" s="45">
        <v>-3.0187711864851966E-3</v>
      </c>
      <c r="L505" s="11"/>
      <c r="M505" s="44"/>
      <c r="N505" s="13"/>
      <c r="O505" s="13"/>
      <c r="P505" s="13"/>
      <c r="Q505" s="27"/>
      <c r="R505" s="27"/>
      <c r="S505" s="27"/>
      <c r="T505" s="27"/>
      <c r="U505" s="27"/>
      <c r="V505" s="3"/>
      <c r="W505" s="3"/>
      <c r="X505" s="3"/>
      <c r="Y505" s="3"/>
      <c r="Z505" s="3"/>
      <c r="AA505" s="3"/>
      <c r="AB505" s="3"/>
      <c r="AC505" s="3"/>
      <c r="AD505" s="3"/>
      <c r="AE505" s="3"/>
      <c r="AF505" s="3"/>
      <c r="AG505" s="3"/>
      <c r="AH505" s="3"/>
      <c r="AI505" s="3"/>
      <c r="AJ505" s="3"/>
      <c r="AK505" s="3"/>
      <c r="AL505" s="3"/>
      <c r="AM505" s="3"/>
      <c r="AN505" s="3"/>
      <c r="AO505" s="3"/>
      <c r="AP505" s="3"/>
      <c r="AQ505" s="3"/>
      <c r="AR505" s="3"/>
      <c r="AS505" s="3"/>
      <c r="AT505" s="3"/>
    </row>
    <row r="506" spans="2:48" ht="10.35" customHeight="1">
      <c r="B506" s="52"/>
      <c r="C506" s="85" t="s">
        <v>24</v>
      </c>
      <c r="D506" s="86"/>
      <c r="E506" s="48">
        <v>912.06756756756658</v>
      </c>
      <c r="F506" s="45">
        <f>E506/E512</f>
        <v>3.1686939999955366E-2</v>
      </c>
      <c r="G506" s="48">
        <v>663.61486486486467</v>
      </c>
      <c r="H506" s="45">
        <f>G506/G512</f>
        <v>2.5140381957696384E-2</v>
      </c>
      <c r="I506" s="47"/>
      <c r="J506" s="48">
        <v>565.77061855670104</v>
      </c>
      <c r="K506" s="45">
        <v>2.0966830098273867E-2</v>
      </c>
      <c r="L506" s="7"/>
      <c r="M506" s="44"/>
      <c r="N506" s="13"/>
      <c r="O506" s="13"/>
      <c r="P506" s="13"/>
      <c r="Q506" s="27"/>
      <c r="R506" s="27"/>
      <c r="S506" s="27"/>
      <c r="T506" s="27"/>
      <c r="U506" s="27"/>
      <c r="V506" s="3"/>
      <c r="W506" s="3"/>
      <c r="X506" s="3"/>
      <c r="Y506" s="3"/>
      <c r="Z506" s="3"/>
      <c r="AA506" s="3"/>
      <c r="AB506" s="3"/>
      <c r="AC506" s="3"/>
      <c r="AD506" s="3"/>
      <c r="AE506" s="3"/>
      <c r="AF506" s="3"/>
      <c r="AG506" s="3"/>
      <c r="AH506" s="3"/>
      <c r="AI506" s="3"/>
      <c r="AJ506" s="3"/>
      <c r="AK506" s="3"/>
      <c r="AL506" s="3"/>
      <c r="AM506" s="3"/>
      <c r="AN506" s="3"/>
      <c r="AO506" s="3"/>
      <c r="AP506" s="3"/>
      <c r="AQ506" s="3"/>
      <c r="AR506" s="3"/>
      <c r="AS506" s="3"/>
      <c r="AT506" s="3"/>
    </row>
    <row r="507" spans="2:48" ht="10.35" customHeight="1">
      <c r="B507" s="51"/>
      <c r="C507" s="85" t="s">
        <v>23</v>
      </c>
      <c r="D507" s="86"/>
      <c r="E507" s="48">
        <v>6910.2939189189165</v>
      </c>
      <c r="F507" s="45">
        <f>E507/E512</f>
        <v>0.24007658706120913</v>
      </c>
      <c r="G507" s="48">
        <v>5524.0540540540496</v>
      </c>
      <c r="H507" s="45">
        <f>G507/G512</f>
        <v>0.20927323395951988</v>
      </c>
      <c r="I507" s="47"/>
      <c r="J507" s="48">
        <v>5622.9149484536083</v>
      </c>
      <c r="K507" s="45">
        <v>0.20837897641631573</v>
      </c>
      <c r="L507" s="7"/>
      <c r="M507" s="44"/>
      <c r="N507" s="13"/>
      <c r="O507" s="13"/>
      <c r="P507" s="13"/>
      <c r="AU507" s="3"/>
      <c r="AV507" s="3"/>
    </row>
    <row r="508" spans="2:48" ht="10.35" customHeight="1">
      <c r="B508" s="50" t="s">
        <v>22</v>
      </c>
      <c r="C508" s="85" t="s">
        <v>21</v>
      </c>
      <c r="D508" s="86"/>
      <c r="E508" s="48">
        <v>0.42229729729729742</v>
      </c>
      <c r="F508" s="45">
        <f>E508/E512</f>
        <v>1.4671401108242433E-5</v>
      </c>
      <c r="G508" s="48">
        <v>1.0135135135135143E-2</v>
      </c>
      <c r="H508" s="45">
        <f>G508/G512</f>
        <v>3.8395940474005614E-7</v>
      </c>
      <c r="I508" s="47"/>
      <c r="J508" s="48">
        <v>0.58505154639175261</v>
      </c>
      <c r="K508" s="45">
        <v>2.1681359847248612E-5</v>
      </c>
      <c r="L508" s="7"/>
      <c r="M508" s="44"/>
      <c r="N508" s="13"/>
      <c r="O508" s="13"/>
      <c r="P508" s="13"/>
      <c r="AU508" s="3"/>
      <c r="AV508" s="3"/>
    </row>
    <row r="509" spans="2:48" ht="10.35" customHeight="1">
      <c r="B509" s="49" t="s">
        <v>20</v>
      </c>
      <c r="C509" s="85" t="s">
        <v>19</v>
      </c>
      <c r="D509" s="86"/>
      <c r="E509" s="48">
        <v>24.577702702702705</v>
      </c>
      <c r="F509" s="45">
        <f>E509/E512</f>
        <v>8.5387554449970946E-4</v>
      </c>
      <c r="G509" s="48">
        <v>21.125000000000007</v>
      </c>
      <c r="H509" s="45">
        <f>G509/G512</f>
        <v>8.0029938594652341E-4</v>
      </c>
      <c r="I509" s="47"/>
      <c r="J509" s="48">
        <v>37.051546391752581</v>
      </c>
      <c r="K509" s="45">
        <v>1.3730891152601149E-3</v>
      </c>
      <c r="L509" s="20"/>
      <c r="M509" s="44"/>
      <c r="N509" s="13"/>
      <c r="O509" s="13"/>
      <c r="P509" s="13"/>
    </row>
    <row r="510" spans="2:48" ht="10.35" customHeight="1">
      <c r="B510" s="50" t="s">
        <v>18</v>
      </c>
      <c r="C510" s="85" t="s">
        <v>17</v>
      </c>
      <c r="D510" s="86"/>
      <c r="E510" s="48">
        <v>15.9695945945946</v>
      </c>
      <c r="F510" s="45">
        <f>E510/E512</f>
        <v>5.5481370430929592E-4</v>
      </c>
      <c r="G510" s="48">
        <v>18.317567567567565</v>
      </c>
      <c r="H510" s="45">
        <f>G510/G512</f>
        <v>6.9394263083352758E-4</v>
      </c>
      <c r="I510" s="47"/>
      <c r="J510" s="48">
        <v>57.894329896907216</v>
      </c>
      <c r="K510" s="45">
        <v>2.1454994988931524E-3</v>
      </c>
      <c r="L510" s="14"/>
      <c r="M510" s="44"/>
      <c r="N510" s="13"/>
      <c r="O510" s="13"/>
      <c r="P510" s="13"/>
    </row>
    <row r="511" spans="2:48" ht="10.35" customHeight="1">
      <c r="B511" s="49" t="s">
        <v>16</v>
      </c>
      <c r="C511" s="85" t="s">
        <v>15</v>
      </c>
      <c r="D511" s="86"/>
      <c r="E511" s="48">
        <v>169.11824324324328</v>
      </c>
      <c r="F511" s="45">
        <f>E511/E512</f>
        <v>5.8754853446200631E-3</v>
      </c>
      <c r="G511" s="48">
        <v>180.53040540540533</v>
      </c>
      <c r="H511" s="45">
        <f>G511/G512</f>
        <v>6.8392129036981188E-3</v>
      </c>
      <c r="I511" s="47"/>
      <c r="J511" s="48">
        <v>354.70876288659792</v>
      </c>
      <c r="K511" s="45">
        <v>1.3145112386331649E-2</v>
      </c>
      <c r="L511" s="14"/>
      <c r="M511" s="44"/>
      <c r="N511" s="13"/>
      <c r="O511" s="13"/>
      <c r="P511" s="13"/>
    </row>
    <row r="512" spans="2:48" ht="10.35" customHeight="1">
      <c r="B512" s="87" t="s">
        <v>14</v>
      </c>
      <c r="C512" s="88"/>
      <c r="D512" s="89"/>
      <c r="E512" s="46">
        <f>SUM(E499:E502,E508,E510)</f>
        <v>28783.70608108108</v>
      </c>
      <c r="F512" s="45">
        <f>E512/E512</f>
        <v>1</v>
      </c>
      <c r="G512" s="46">
        <f>SUM(G499:G502,G508,G510)</f>
        <v>26396.371621621605</v>
      </c>
      <c r="H512" s="45">
        <f>G512/G512</f>
        <v>1</v>
      </c>
      <c r="I512" s="47"/>
      <c r="J512" s="46">
        <v>26984.079896907217</v>
      </c>
      <c r="K512" s="45">
        <v>1</v>
      </c>
      <c r="L512" s="6"/>
      <c r="M512" s="44"/>
      <c r="N512" s="13"/>
      <c r="O512" s="13"/>
      <c r="P512" s="13"/>
    </row>
    <row r="513" spans="2:18" ht="10.35" customHeight="1">
      <c r="B513" s="87" t="s">
        <v>13</v>
      </c>
      <c r="C513" s="88"/>
      <c r="D513" s="89"/>
      <c r="E513" s="46">
        <f>SUM(E503:E507,E509,E511)</f>
        <v>27042.347972972984</v>
      </c>
      <c r="F513" s="45">
        <f>E513/E512</f>
        <v>0.93950194935972287</v>
      </c>
      <c r="G513" s="46">
        <f>SUM(G503:G507,G509,G511)</f>
        <v>24237.466216216209</v>
      </c>
      <c r="H513" s="45">
        <f>G513/G512</f>
        <v>0.9182120392775116</v>
      </c>
      <c r="I513" s="47"/>
      <c r="J513" s="46">
        <v>24846.190721649484</v>
      </c>
      <c r="K513" s="45">
        <v>0.92077220407642035</v>
      </c>
      <c r="L513" s="6"/>
      <c r="M513" s="44"/>
      <c r="N513" s="13"/>
      <c r="O513" s="13"/>
      <c r="P513" s="13"/>
    </row>
    <row r="514" spans="2:18" ht="10.35" customHeight="1">
      <c r="B514" s="87" t="s">
        <v>12</v>
      </c>
      <c r="C514" s="88"/>
      <c r="D514" s="89"/>
      <c r="E514" s="46">
        <f>E512-E513</f>
        <v>1741.3581081080956</v>
      </c>
      <c r="F514" s="45">
        <f>E514/E512</f>
        <v>6.0498050640277121E-2</v>
      </c>
      <c r="G514" s="46">
        <f>G512-G513</f>
        <v>2158.9054054053959</v>
      </c>
      <c r="H514" s="45">
        <f>G514/G512</f>
        <v>8.1787960722488423E-2</v>
      </c>
      <c r="I514" s="47"/>
      <c r="J514" s="46">
        <v>2137.8891752577329</v>
      </c>
      <c r="K514" s="45">
        <v>7.9227795923579633E-2</v>
      </c>
      <c r="L514" s="6"/>
      <c r="M514" s="44"/>
      <c r="N514" s="13"/>
      <c r="O514" s="13"/>
      <c r="P514" s="13"/>
    </row>
    <row r="515" spans="2:18" ht="10.35" customHeight="1">
      <c r="B515" s="82" t="s">
        <v>11</v>
      </c>
      <c r="C515" s="83"/>
      <c r="D515" s="84"/>
      <c r="E515" s="42">
        <v>36.351351351351276</v>
      </c>
      <c r="F515" s="41">
        <f>E515/E512</f>
        <v>1.2629142073975056E-3</v>
      </c>
      <c r="G515" s="42">
        <v>44.043918918918884</v>
      </c>
      <c r="H515" s="41">
        <f>G515/G512</f>
        <v>1.6685595865320348E-3</v>
      </c>
      <c r="I515" s="43"/>
      <c r="J515" s="42">
        <v>136.72164948453607</v>
      </c>
      <c r="K515" s="41">
        <v>5.0667523223649523E-3</v>
      </c>
      <c r="L515" s="6"/>
      <c r="M515" s="44"/>
      <c r="N515" s="13"/>
      <c r="O515" s="13"/>
      <c r="P515" s="13"/>
    </row>
    <row r="516" spans="2:18" ht="10.35" customHeight="1">
      <c r="B516" s="82" t="s">
        <v>10</v>
      </c>
      <c r="C516" s="83"/>
      <c r="D516" s="84"/>
      <c r="E516" s="42">
        <f>E514+E515</f>
        <v>1777.7094594594469</v>
      </c>
      <c r="F516" s="41">
        <f>E516/(E512+E515)</f>
        <v>6.168306442925111E-2</v>
      </c>
      <c r="G516" s="42">
        <f>G514+G515</f>
        <v>2202.9493243243146</v>
      </c>
      <c r="H516" s="41">
        <f>G516/(G512+G515)</f>
        <v>8.33175000955102E-2</v>
      </c>
      <c r="I516" s="43"/>
      <c r="J516" s="42">
        <v>2274.610824742269</v>
      </c>
      <c r="K516" s="41">
        <v>8.3869601746519598E-2</v>
      </c>
      <c r="L516" s="6"/>
      <c r="N516" s="13"/>
      <c r="O516" s="13"/>
      <c r="P516" s="13"/>
    </row>
    <row r="517" spans="2:18" ht="10.35" customHeight="1">
      <c r="B517" s="87" t="s">
        <v>9</v>
      </c>
      <c r="C517" s="88"/>
      <c r="D517" s="89"/>
      <c r="E517" s="40">
        <v>296</v>
      </c>
      <c r="F517" s="31"/>
      <c r="G517" s="40">
        <v>296</v>
      </c>
      <c r="H517" s="31"/>
      <c r="I517" s="30"/>
      <c r="J517" s="40">
        <v>388</v>
      </c>
      <c r="K517" s="31"/>
      <c r="L517" s="6"/>
      <c r="M517" s="19"/>
      <c r="N517" s="13"/>
      <c r="O517" s="13"/>
      <c r="P517" s="13"/>
    </row>
    <row r="518" spans="2:18" ht="10.35" customHeight="1">
      <c r="C518" s="23"/>
      <c r="D518" s="21"/>
      <c r="E518" s="21"/>
      <c r="F518" s="21"/>
      <c r="G518" s="21"/>
      <c r="H518" s="21"/>
      <c r="I518" s="21"/>
      <c r="J518" s="21"/>
      <c r="K518" s="25"/>
      <c r="L518" s="6"/>
      <c r="M518" s="19"/>
      <c r="N518" s="13"/>
      <c r="O518" s="13"/>
      <c r="P518" s="13"/>
      <c r="R518" s="17"/>
    </row>
    <row r="519" spans="2:18" ht="10.35" customHeight="1">
      <c r="B519" s="34" t="s">
        <v>8</v>
      </c>
      <c r="C519" s="33"/>
      <c r="D519" s="32"/>
      <c r="E519" s="29">
        <v>13.905405405405405</v>
      </c>
      <c r="F519" s="31"/>
      <c r="G519" s="29" t="s">
        <v>1</v>
      </c>
      <c r="H519" s="31"/>
      <c r="I519" s="30"/>
      <c r="J519" s="39">
        <v>13.350515463917526</v>
      </c>
      <c r="K519" s="28"/>
      <c r="L519" s="6"/>
      <c r="M519" s="19"/>
      <c r="N519" s="13"/>
      <c r="O519" s="13"/>
      <c r="P519" s="13"/>
      <c r="R519" s="17"/>
    </row>
    <row r="520" spans="2:18" ht="10.35" customHeight="1">
      <c r="B520" s="34" t="s">
        <v>7</v>
      </c>
      <c r="C520" s="33"/>
      <c r="D520" s="32"/>
      <c r="E520" s="29">
        <f>E512/E519</f>
        <v>2069.965257531584</v>
      </c>
      <c r="F520" s="31"/>
      <c r="G520" s="29" t="s">
        <v>1</v>
      </c>
      <c r="H520" s="31"/>
      <c r="I520" s="30"/>
      <c r="J520" s="29">
        <v>2021.2013513513514</v>
      </c>
      <c r="K520" s="28"/>
      <c r="L520" s="16"/>
      <c r="M520" s="19"/>
      <c r="N520" s="13"/>
      <c r="O520" s="13"/>
      <c r="P520" s="13"/>
      <c r="Q520" s="15"/>
    </row>
    <row r="521" spans="2:18" ht="10.35" customHeight="1">
      <c r="B521" s="90" t="s">
        <v>6</v>
      </c>
      <c r="C521" s="91"/>
      <c r="D521" s="92"/>
      <c r="E521" s="36">
        <f>(E512+E515)/E519</f>
        <v>2072.5794460641396</v>
      </c>
      <c r="F521" s="38"/>
      <c r="G521" s="36" t="s">
        <v>5</v>
      </c>
      <c r="H521" s="38"/>
      <c r="I521" s="37"/>
      <c r="J521" s="36">
        <v>2031.4422779922777</v>
      </c>
      <c r="K521" s="35"/>
      <c r="L521" s="14"/>
      <c r="M521" s="19"/>
      <c r="N521" s="13"/>
      <c r="O521" s="13"/>
      <c r="P521" s="13"/>
      <c r="Q521" s="10"/>
    </row>
    <row r="522" spans="2:18" ht="10.35" customHeight="1">
      <c r="B522" s="34" t="s">
        <v>4</v>
      </c>
      <c r="C522" s="33"/>
      <c r="D522" s="32"/>
      <c r="E522" s="29">
        <f>E513/E519</f>
        <v>1944.736394557824</v>
      </c>
      <c r="F522" s="31"/>
      <c r="G522" s="29" t="s">
        <v>1</v>
      </c>
      <c r="H522" s="31"/>
      <c r="I522" s="30"/>
      <c r="J522" s="29">
        <v>1861.0660231660231</v>
      </c>
      <c r="K522" s="28"/>
      <c r="M522" s="19"/>
      <c r="N522" s="13"/>
      <c r="O522" s="13"/>
      <c r="P522" s="13"/>
      <c r="Q522" s="10"/>
    </row>
    <row r="523" spans="2:18" ht="10.35" customHeight="1">
      <c r="B523" s="34" t="s">
        <v>3</v>
      </c>
      <c r="C523" s="33"/>
      <c r="D523" s="32"/>
      <c r="E523" s="29">
        <v>5.6382040816326526</v>
      </c>
      <c r="F523" s="31"/>
      <c r="G523" s="29" t="s">
        <v>1</v>
      </c>
      <c r="H523" s="31"/>
      <c r="I523" s="30"/>
      <c r="J523" s="29">
        <v>4.8002688172043015</v>
      </c>
      <c r="K523" s="28"/>
      <c r="L523" s="12"/>
      <c r="M523" s="19"/>
      <c r="N523" s="13"/>
      <c r="O523" s="13"/>
      <c r="P523" s="13"/>
      <c r="Q523" s="10"/>
    </row>
    <row r="524" spans="2:18" ht="10.35" customHeight="1">
      <c r="B524" s="34" t="s">
        <v>2</v>
      </c>
      <c r="C524" s="33"/>
      <c r="D524" s="32"/>
      <c r="E524" s="29">
        <f>E503/E523</f>
        <v>3276.8958279854269</v>
      </c>
      <c r="F524" s="31"/>
      <c r="G524" s="29" t="s">
        <v>1</v>
      </c>
      <c r="H524" s="31"/>
      <c r="I524" s="30"/>
      <c r="J524" s="29">
        <v>3731.3809133153472</v>
      </c>
      <c r="K524" s="28"/>
      <c r="L524" s="12"/>
      <c r="M524" s="19"/>
      <c r="N524" s="13"/>
      <c r="O524" s="13"/>
      <c r="P524" s="8"/>
      <c r="Q524" s="10"/>
    </row>
    <row r="525" spans="2:18" ht="10.35" customHeight="1">
      <c r="B525" s="24" t="s">
        <v>0</v>
      </c>
      <c r="C525" s="23"/>
      <c r="D525" s="21"/>
      <c r="E525" s="21"/>
      <c r="F525" s="21"/>
      <c r="G525" s="21"/>
      <c r="H525" s="21"/>
      <c r="I525" s="21"/>
      <c r="J525" s="21"/>
      <c r="K525" s="25"/>
      <c r="L525" s="11"/>
      <c r="M525" s="18"/>
      <c r="N525" s="13"/>
      <c r="O525" s="13"/>
      <c r="P525" s="8"/>
      <c r="Q525" s="10"/>
    </row>
    <row r="526" spans="2:18" ht="10.35" customHeight="1">
      <c r="B526" s="24"/>
      <c r="C526" s="23"/>
      <c r="D526" s="21"/>
      <c r="E526" s="21"/>
      <c r="F526" s="21"/>
      <c r="G526" s="21"/>
      <c r="H526" s="21"/>
      <c r="I526" s="21"/>
      <c r="J526" s="21"/>
      <c r="K526" s="25"/>
      <c r="L526" s="7"/>
      <c r="N526" s="13"/>
      <c r="O526" s="13"/>
      <c r="P526" s="8"/>
      <c r="Q526" s="10"/>
    </row>
    <row r="527" spans="2:18" ht="10.35" customHeight="1">
      <c r="B527" s="24"/>
      <c r="C527" s="23"/>
      <c r="D527" s="21"/>
      <c r="E527" s="21"/>
      <c r="F527" s="21"/>
      <c r="G527" s="21"/>
      <c r="H527" s="21"/>
      <c r="I527" s="21"/>
      <c r="J527" s="21"/>
      <c r="K527" s="25"/>
      <c r="L527" s="7"/>
      <c r="M527" s="9"/>
      <c r="N527" s="13"/>
      <c r="O527" s="13"/>
      <c r="P527" s="8"/>
      <c r="Q527" s="10"/>
    </row>
    <row r="528" spans="2:18" ht="10.35" customHeight="1">
      <c r="B528" s="24"/>
      <c r="C528" s="23"/>
      <c r="D528" s="21"/>
      <c r="E528" s="21"/>
      <c r="F528" s="21"/>
      <c r="G528" s="21"/>
      <c r="H528" s="21"/>
      <c r="I528" s="21"/>
      <c r="J528" s="21"/>
      <c r="K528" s="25"/>
      <c r="L528" s="7"/>
      <c r="M528" s="9"/>
      <c r="N528" s="13"/>
      <c r="O528" s="13"/>
    </row>
    <row r="529" spans="2:18" ht="10.35" customHeight="1">
      <c r="B529" s="24"/>
      <c r="C529" s="23"/>
      <c r="D529" s="21"/>
      <c r="E529" s="21"/>
      <c r="F529" s="21"/>
      <c r="G529" s="21"/>
      <c r="H529" s="21"/>
      <c r="I529" s="21"/>
      <c r="J529" s="21"/>
      <c r="K529" s="25"/>
      <c r="L529" s="7"/>
      <c r="M529" s="9"/>
      <c r="N529" s="13"/>
      <c r="O529" s="13"/>
    </row>
    <row r="530" spans="2:18" ht="10.35" customHeight="1">
      <c r="B530" s="24"/>
      <c r="C530" s="23"/>
      <c r="D530" s="21"/>
      <c r="E530" s="21"/>
      <c r="F530" s="21"/>
      <c r="G530" s="21"/>
      <c r="H530" s="21"/>
      <c r="I530" s="21"/>
      <c r="J530" s="21"/>
      <c r="K530" s="25"/>
      <c r="L530" s="7"/>
      <c r="M530" s="9"/>
      <c r="N530" s="13"/>
      <c r="O530" s="13"/>
    </row>
    <row r="531" spans="2:18" ht="10.35" customHeight="1">
      <c r="B531" s="24"/>
      <c r="C531" s="23"/>
      <c r="D531" s="21"/>
      <c r="E531" s="21"/>
      <c r="F531" s="21"/>
      <c r="G531" s="21"/>
      <c r="H531" s="21"/>
      <c r="I531" s="21"/>
      <c r="J531" s="21"/>
      <c r="K531" s="25"/>
      <c r="L531" s="7"/>
      <c r="M531" s="9"/>
      <c r="N531" s="13"/>
      <c r="O531" s="13"/>
      <c r="P531" s="13"/>
    </row>
    <row r="532" spans="2:18" ht="10.35" customHeight="1">
      <c r="B532" s="24"/>
      <c r="C532" s="23"/>
      <c r="D532" s="21"/>
      <c r="E532" s="21"/>
      <c r="F532" s="21"/>
      <c r="G532" s="21"/>
      <c r="H532" s="21"/>
      <c r="I532" s="21"/>
      <c r="J532" s="21"/>
      <c r="K532" s="25"/>
      <c r="L532" s="7"/>
      <c r="M532" s="9"/>
      <c r="N532" s="13"/>
      <c r="O532" s="13"/>
    </row>
    <row r="533" spans="2:18" ht="10.35" customHeight="1">
      <c r="B533" s="24"/>
      <c r="C533" s="23"/>
      <c r="D533" s="21"/>
      <c r="E533" s="21"/>
      <c r="F533" s="21"/>
      <c r="G533" s="21"/>
      <c r="H533" s="21"/>
      <c r="I533" s="21"/>
      <c r="J533" s="21"/>
      <c r="K533" s="25"/>
      <c r="L533" s="6"/>
      <c r="M533" s="9"/>
      <c r="N533" s="13"/>
      <c r="O533" s="13"/>
      <c r="P533" s="13"/>
    </row>
    <row r="534" spans="2:18" ht="10.35" customHeight="1">
      <c r="B534" s="24"/>
      <c r="C534" s="23"/>
      <c r="D534" s="21"/>
      <c r="E534" s="21"/>
      <c r="F534" s="21"/>
      <c r="G534" s="21"/>
      <c r="H534" s="21"/>
      <c r="I534" s="21"/>
      <c r="J534" s="21"/>
      <c r="K534" s="25"/>
      <c r="L534" s="6"/>
      <c r="M534" s="9"/>
      <c r="O534" s="8"/>
      <c r="P534" s="13"/>
    </row>
    <row r="535" spans="2:18" ht="10.35" customHeight="1">
      <c r="B535" s="24"/>
      <c r="C535" s="23"/>
      <c r="D535" s="21"/>
      <c r="E535" s="21"/>
      <c r="F535" s="21"/>
      <c r="G535" s="21"/>
      <c r="H535" s="21"/>
      <c r="I535" s="21"/>
      <c r="J535" s="21"/>
      <c r="K535" s="25"/>
      <c r="L535" s="6"/>
      <c r="O535" s="8"/>
      <c r="P535" s="13"/>
    </row>
    <row r="536" spans="2:18" ht="10.35" customHeight="1">
      <c r="B536" s="24"/>
      <c r="C536" s="23"/>
      <c r="D536" s="21"/>
      <c r="E536" s="21"/>
      <c r="F536" s="21"/>
      <c r="G536" s="21"/>
      <c r="H536" s="21"/>
      <c r="I536" s="21"/>
      <c r="J536" s="21"/>
      <c r="K536" s="25"/>
      <c r="L536" s="6"/>
      <c r="N536" s="8"/>
      <c r="O536" s="8"/>
      <c r="P536" s="13"/>
    </row>
    <row r="537" spans="2:18" ht="10.35" customHeight="1">
      <c r="B537" s="24"/>
      <c r="C537" s="23"/>
      <c r="D537" s="21"/>
      <c r="E537" s="21"/>
      <c r="F537" s="21"/>
      <c r="G537" s="21"/>
      <c r="H537" s="21"/>
      <c r="I537" s="21"/>
      <c r="J537" s="21"/>
      <c r="K537" s="25"/>
      <c r="L537" s="6"/>
      <c r="M537" s="44"/>
      <c r="N537" s="13"/>
      <c r="O537" s="13"/>
      <c r="P537" s="13"/>
    </row>
    <row r="538" spans="2:18" ht="7.5" customHeight="1">
      <c r="B538" s="24"/>
      <c r="C538" s="23"/>
      <c r="D538" s="21"/>
      <c r="E538" s="21"/>
      <c r="F538" s="21"/>
      <c r="G538" s="21"/>
      <c r="H538" s="21"/>
      <c r="I538" s="21"/>
      <c r="J538" s="21"/>
      <c r="K538" s="25"/>
      <c r="L538" s="6"/>
      <c r="M538" s="44"/>
      <c r="N538" s="13"/>
      <c r="O538" s="13"/>
      <c r="P538" s="13"/>
    </row>
    <row r="539" spans="2:18" ht="7.5" customHeight="1">
      <c r="B539" s="24"/>
      <c r="C539" s="23"/>
      <c r="D539" s="21"/>
      <c r="E539" s="21"/>
      <c r="F539" s="21"/>
      <c r="G539" s="21"/>
      <c r="H539" s="21"/>
      <c r="I539" s="21"/>
      <c r="J539" s="21"/>
      <c r="K539" s="25"/>
      <c r="L539" s="6"/>
      <c r="M539" s="44"/>
      <c r="N539" s="13"/>
      <c r="O539" s="13"/>
      <c r="P539" s="13"/>
    </row>
    <row r="540" spans="2:18" ht="16.5" customHeight="1">
      <c r="B540" s="66" t="str">
        <f>"第13表　就労継続支援Ａ型　１施設・事業所当たりの収支額，収支等の科目"</f>
        <v>第13表　就労継続支援Ａ型　１施設・事業所当たりの収支額，収支等の科目</v>
      </c>
      <c r="C540" s="23"/>
      <c r="D540" s="21"/>
      <c r="E540" s="21"/>
      <c r="F540" s="21"/>
      <c r="G540" s="21"/>
      <c r="H540" s="21"/>
      <c r="I540" s="21"/>
      <c r="J540" s="21"/>
      <c r="K540" s="25"/>
      <c r="L540" s="6"/>
      <c r="M540" s="44"/>
      <c r="N540" s="13"/>
      <c r="O540" s="13"/>
      <c r="P540" s="13"/>
    </row>
    <row r="541" spans="2:18" ht="10.35" customHeight="1">
      <c r="C541" s="65"/>
      <c r="D541" s="12"/>
      <c r="E541" s="12"/>
      <c r="F541" s="12"/>
      <c r="G541" s="12"/>
      <c r="H541" s="12"/>
      <c r="I541" s="12"/>
      <c r="J541" s="12"/>
      <c r="K541" s="64" t="s">
        <v>39</v>
      </c>
      <c r="L541" s="6"/>
      <c r="N541" s="27"/>
      <c r="P541" s="13"/>
    </row>
    <row r="542" spans="2:18" ht="10.35" customHeight="1">
      <c r="B542" s="63"/>
      <c r="C542" s="62"/>
      <c r="D542" s="61"/>
      <c r="E542" s="93" t="s">
        <v>38</v>
      </c>
      <c r="F542" s="94"/>
      <c r="G542" s="94"/>
      <c r="H542" s="95"/>
      <c r="I542" s="57"/>
      <c r="J542" s="93" t="s">
        <v>37</v>
      </c>
      <c r="K542" s="95"/>
      <c r="M542" s="10"/>
      <c r="N542" s="27"/>
      <c r="O542" s="13"/>
      <c r="P542" s="13"/>
      <c r="R542" s="17"/>
    </row>
    <row r="543" spans="2:18" ht="10.35" customHeight="1">
      <c r="B543" s="60"/>
      <c r="C543" s="59"/>
      <c r="D543" s="58"/>
      <c r="E543" s="93" t="s">
        <v>36</v>
      </c>
      <c r="F543" s="95"/>
      <c r="G543" s="93" t="s">
        <v>35</v>
      </c>
      <c r="H543" s="95"/>
      <c r="I543" s="57"/>
      <c r="J543" s="93" t="s">
        <v>34</v>
      </c>
      <c r="K543" s="95"/>
      <c r="M543" s="10"/>
      <c r="P543" s="13"/>
      <c r="R543" s="17"/>
    </row>
    <row r="544" spans="2:18" ht="10.35" customHeight="1">
      <c r="B544" s="50" t="s">
        <v>33</v>
      </c>
      <c r="C544" s="85" t="s">
        <v>32</v>
      </c>
      <c r="D544" s="86"/>
      <c r="E544" s="54">
        <v>45930.048872180436</v>
      </c>
      <c r="F544" s="45">
        <f>E544/E557</f>
        <v>0.95651305562699618</v>
      </c>
      <c r="G544" s="54">
        <v>41121.255639097748</v>
      </c>
      <c r="H544" s="45">
        <f>G544/G557</f>
        <v>0.97741489503533385</v>
      </c>
      <c r="I544" s="47"/>
      <c r="J544" s="54">
        <v>41893.183720930232</v>
      </c>
      <c r="K544" s="45">
        <v>0.93200420543686358</v>
      </c>
      <c r="N544" s="13"/>
      <c r="O544" s="13"/>
      <c r="P544" s="13"/>
      <c r="Q544" s="15"/>
    </row>
    <row r="545" spans="2:48" ht="10.35" customHeight="1">
      <c r="B545" s="52"/>
      <c r="C545" s="85" t="s">
        <v>31</v>
      </c>
      <c r="D545" s="86"/>
      <c r="E545" s="54">
        <v>1052.605263157895</v>
      </c>
      <c r="F545" s="45">
        <f>E545/E557</f>
        <v>2.1920958095083765E-2</v>
      </c>
      <c r="G545" s="54">
        <v>696.76691729323261</v>
      </c>
      <c r="H545" s="45">
        <f>G545/G557</f>
        <v>1.6561516732546952E-2</v>
      </c>
      <c r="I545" s="47"/>
      <c r="J545" s="54">
        <v>901.85813953488378</v>
      </c>
      <c r="K545" s="45">
        <v>2.0063778975433606E-2</v>
      </c>
      <c r="M545" s="56"/>
      <c r="N545" s="13"/>
      <c r="O545" s="13"/>
      <c r="P545" s="13"/>
      <c r="Q545" s="10"/>
    </row>
    <row r="546" spans="2:48" ht="10.35" customHeight="1">
      <c r="B546" s="52"/>
      <c r="C546" s="85" t="s">
        <v>30</v>
      </c>
      <c r="D546" s="86"/>
      <c r="E546" s="54">
        <v>173.20676691729321</v>
      </c>
      <c r="F546" s="45">
        <f>E546/E557</f>
        <v>3.6071055430485542E-3</v>
      </c>
      <c r="G546" s="54">
        <v>188.46992481203003</v>
      </c>
      <c r="H546" s="45">
        <f>G546/G557</f>
        <v>4.479758920647333E-3</v>
      </c>
      <c r="I546" s="47"/>
      <c r="J546" s="54">
        <v>651.84651162790692</v>
      </c>
      <c r="K546" s="45">
        <v>1.4501731216790622E-2</v>
      </c>
      <c r="M546" s="55"/>
      <c r="N546" s="13"/>
      <c r="O546" s="13"/>
      <c r="P546" s="13"/>
      <c r="R546" s="17"/>
    </row>
    <row r="547" spans="2:48" ht="10.35" customHeight="1">
      <c r="B547" s="51"/>
      <c r="C547" s="85" t="s">
        <v>29</v>
      </c>
      <c r="D547" s="86"/>
      <c r="E547" s="54">
        <v>818.05639097744358</v>
      </c>
      <c r="F547" s="45">
        <f>E547/E557</f>
        <v>1.7036376782149951E-2</v>
      </c>
      <c r="G547" s="54">
        <v>42.011278195488728</v>
      </c>
      <c r="H547" s="45">
        <f>G547/G557</f>
        <v>9.9856992277011091E-4</v>
      </c>
      <c r="I547" s="47"/>
      <c r="J547" s="54">
        <v>1338.2627906976745</v>
      </c>
      <c r="K547" s="45">
        <v>2.9772541452531325E-2</v>
      </c>
      <c r="L547" s="12"/>
      <c r="M547" s="44"/>
      <c r="N547" s="13"/>
      <c r="O547" s="13"/>
      <c r="P547" s="13"/>
      <c r="Q547" s="10"/>
    </row>
    <row r="548" spans="2:48" ht="10.35" customHeight="1">
      <c r="B548" s="50" t="s">
        <v>28</v>
      </c>
      <c r="C548" s="85" t="s">
        <v>27</v>
      </c>
      <c r="D548" s="86"/>
      <c r="E548" s="54">
        <v>30869.390977443607</v>
      </c>
      <c r="F548" s="45">
        <f>E548/E557</f>
        <v>0.64286836644459422</v>
      </c>
      <c r="G548" s="54">
        <v>27408.936090225558</v>
      </c>
      <c r="H548" s="45">
        <f>G548/G557</f>
        <v>0.65148551461513182</v>
      </c>
      <c r="I548" s="47"/>
      <c r="J548" s="54">
        <v>29558.011627906977</v>
      </c>
      <c r="K548" s="45">
        <v>0.657581704104233</v>
      </c>
      <c r="L548" s="12"/>
      <c r="M548" s="44"/>
      <c r="N548" s="13"/>
      <c r="O548" s="13"/>
      <c r="P548" s="13"/>
      <c r="Q548" s="26"/>
    </row>
    <row r="549" spans="2:48" ht="10.35" customHeight="1">
      <c r="B549" s="52"/>
      <c r="C549" s="85" t="s">
        <v>26</v>
      </c>
      <c r="D549" s="86"/>
      <c r="E549" s="54">
        <v>872.99248120300751</v>
      </c>
      <c r="F549" s="45">
        <f>E549/E557</f>
        <v>1.8180444528998831E-2</v>
      </c>
      <c r="G549" s="54">
        <v>984.60902255639144</v>
      </c>
      <c r="H549" s="45">
        <f>G549/G557</f>
        <v>2.3403262120181543E-2</v>
      </c>
      <c r="I549" s="47"/>
      <c r="J549" s="54">
        <v>839.20697674418602</v>
      </c>
      <c r="K549" s="45">
        <v>1.8669968765509956E-2</v>
      </c>
      <c r="L549" s="11"/>
      <c r="M549" s="44"/>
      <c r="N549" s="13"/>
      <c r="O549" s="13"/>
      <c r="P549" s="13"/>
      <c r="Q549" s="27"/>
      <c r="R549" s="27"/>
      <c r="S549" s="27"/>
      <c r="T549" s="27"/>
      <c r="U549" s="27"/>
      <c r="V549" s="3"/>
      <c r="W549" s="3"/>
      <c r="X549" s="3"/>
      <c r="Y549" s="3"/>
      <c r="Z549" s="3"/>
      <c r="AA549" s="3"/>
      <c r="AB549" s="3"/>
      <c r="AC549" s="3"/>
      <c r="AD549" s="3"/>
      <c r="AE549" s="3"/>
      <c r="AF549" s="3"/>
      <c r="AG549" s="3"/>
      <c r="AH549" s="3"/>
      <c r="AI549" s="3"/>
      <c r="AJ549" s="3"/>
      <c r="AK549" s="3"/>
      <c r="AL549" s="3"/>
      <c r="AM549" s="3"/>
      <c r="AN549" s="3"/>
      <c r="AO549" s="3"/>
      <c r="AP549" s="3"/>
      <c r="AQ549" s="3"/>
      <c r="AR549" s="3"/>
      <c r="AS549" s="3"/>
      <c r="AT549" s="3"/>
    </row>
    <row r="550" spans="2:48" ht="10.35" customHeight="1">
      <c r="B550" s="52"/>
      <c r="C550" s="85" t="s">
        <v>25</v>
      </c>
      <c r="D550" s="86"/>
      <c r="E550" s="53">
        <v>-131.66917293233078</v>
      </c>
      <c r="F550" s="45">
        <f>E550/E557</f>
        <v>-2.7420672528320825E-3</v>
      </c>
      <c r="G550" s="53">
        <v>-145.015037593985</v>
      </c>
      <c r="H550" s="45">
        <f>G550/G557</f>
        <v>-3.4468757226786811E-3</v>
      </c>
      <c r="I550" s="47"/>
      <c r="J550" s="53">
        <v>-85.867441860465121</v>
      </c>
      <c r="K550" s="45">
        <v>-1.9103063987012216E-3</v>
      </c>
      <c r="L550" s="7"/>
      <c r="M550" s="44"/>
      <c r="N550" s="13"/>
      <c r="O550" s="13"/>
      <c r="P550" s="13"/>
      <c r="Q550" s="27"/>
      <c r="R550" s="27"/>
      <c r="S550" s="27"/>
      <c r="T550" s="27"/>
      <c r="U550" s="27"/>
      <c r="V550" s="3"/>
      <c r="W550" s="3"/>
      <c r="X550" s="3"/>
      <c r="Y550" s="3"/>
      <c r="Z550" s="3"/>
      <c r="AA550" s="3"/>
      <c r="AB550" s="3"/>
      <c r="AC550" s="3"/>
      <c r="AD550" s="3"/>
      <c r="AE550" s="3"/>
      <c r="AF550" s="3"/>
      <c r="AG550" s="3"/>
      <c r="AH550" s="3"/>
      <c r="AI550" s="3"/>
      <c r="AJ550" s="3"/>
      <c r="AK550" s="3"/>
      <c r="AL550" s="3"/>
      <c r="AM550" s="3"/>
      <c r="AN550" s="3"/>
      <c r="AO550" s="3"/>
      <c r="AP550" s="3"/>
      <c r="AQ550" s="3"/>
      <c r="AR550" s="3"/>
      <c r="AS550" s="3"/>
      <c r="AT550" s="3"/>
    </row>
    <row r="551" spans="2:48" ht="10.35" customHeight="1">
      <c r="B551" s="52"/>
      <c r="C551" s="85" t="s">
        <v>24</v>
      </c>
      <c r="D551" s="86"/>
      <c r="E551" s="48">
        <v>3304.2142857142858</v>
      </c>
      <c r="F551" s="45">
        <f>E551/E557</f>
        <v>6.8811686041755013E-2</v>
      </c>
      <c r="G551" s="48">
        <v>1505.7368421052633</v>
      </c>
      <c r="H551" s="45">
        <f>G551/G557</f>
        <v>3.5789997036905719E-2</v>
      </c>
      <c r="I551" s="47"/>
      <c r="J551" s="48">
        <v>632.0325581395349</v>
      </c>
      <c r="K551" s="45">
        <v>1.40609270969484E-2</v>
      </c>
      <c r="L551" s="12"/>
      <c r="M551" s="44"/>
      <c r="N551" s="13"/>
      <c r="O551" s="13"/>
      <c r="P551" s="13"/>
      <c r="AU551" s="3"/>
      <c r="AV551" s="3"/>
    </row>
    <row r="552" spans="2:48" ht="10.35" customHeight="1">
      <c r="B552" s="51"/>
      <c r="C552" s="85" t="s">
        <v>23</v>
      </c>
      <c r="D552" s="86"/>
      <c r="E552" s="48">
        <v>9705.300751879704</v>
      </c>
      <c r="F552" s="45">
        <f>E552/E557</f>
        <v>0.20211706945476926</v>
      </c>
      <c r="G552" s="48">
        <v>9422.4586466165365</v>
      </c>
      <c r="H552" s="45">
        <f>G552/G557</f>
        <v>0.22396328336581764</v>
      </c>
      <c r="I552" s="47"/>
      <c r="J552" s="48">
        <v>12300.830232558139</v>
      </c>
      <c r="K552" s="45">
        <v>0.2736584925958101</v>
      </c>
      <c r="L552" s="7"/>
      <c r="M552" s="44"/>
      <c r="N552" s="13"/>
      <c r="O552" s="13"/>
      <c r="P552" s="13"/>
      <c r="AU552" s="3"/>
      <c r="AV552" s="3"/>
    </row>
    <row r="553" spans="2:48" ht="10.35" customHeight="1">
      <c r="B553" s="50" t="s">
        <v>22</v>
      </c>
      <c r="C553" s="85" t="s">
        <v>21</v>
      </c>
      <c r="D553" s="86"/>
      <c r="E553" s="48">
        <v>0.30827067669172925</v>
      </c>
      <c r="F553" s="45">
        <f>E553/E557</f>
        <v>6.4198696531587137E-6</v>
      </c>
      <c r="G553" s="48">
        <v>0.17669172932330832</v>
      </c>
      <c r="H553" s="45">
        <f>G553/G557</f>
        <v>4.1998019123217194E-6</v>
      </c>
      <c r="I553" s="47"/>
      <c r="J553" s="48">
        <v>4.6720930232558135</v>
      </c>
      <c r="K553" s="45">
        <v>1.0394078365763219E-4</v>
      </c>
      <c r="L553" s="20"/>
      <c r="M553" s="44"/>
      <c r="N553" s="13"/>
      <c r="O553" s="13"/>
      <c r="P553" s="13"/>
    </row>
    <row r="554" spans="2:48" ht="10.35" customHeight="1">
      <c r="B554" s="49" t="s">
        <v>20</v>
      </c>
      <c r="C554" s="85" t="s">
        <v>19</v>
      </c>
      <c r="D554" s="86"/>
      <c r="E554" s="48">
        <v>70.879699248120318</v>
      </c>
      <c r="F554" s="45">
        <f>E554/E557</f>
        <v>1.4761002736665176E-3</v>
      </c>
      <c r="G554" s="48">
        <v>81.548872180451113</v>
      </c>
      <c r="H554" s="45">
        <f>G554/G557</f>
        <v>1.938342618767717E-3</v>
      </c>
      <c r="I554" s="47"/>
      <c r="J554" s="48">
        <v>98.279069767441854</v>
      </c>
      <c r="K554" s="45">
        <v>2.1864298244756281E-3</v>
      </c>
      <c r="L554" s="14"/>
      <c r="M554" s="44"/>
      <c r="N554" s="13"/>
      <c r="O554" s="13"/>
      <c r="P554" s="13"/>
    </row>
    <row r="555" spans="2:48" ht="10.35" customHeight="1">
      <c r="B555" s="50" t="s">
        <v>18</v>
      </c>
      <c r="C555" s="85" t="s">
        <v>17</v>
      </c>
      <c r="D555" s="86"/>
      <c r="E555" s="48">
        <v>43.98872180451125</v>
      </c>
      <c r="F555" s="45">
        <f>E555/E557</f>
        <v>9.160840830684156E-4</v>
      </c>
      <c r="G555" s="48">
        <v>22.763157894736828</v>
      </c>
      <c r="H555" s="45">
        <f>G555/G557</f>
        <v>5.4105958678953166E-4</v>
      </c>
      <c r="I555" s="47"/>
      <c r="J555" s="48">
        <v>159.74186046511628</v>
      </c>
      <c r="K555" s="45">
        <v>3.5538021347232946E-3</v>
      </c>
      <c r="L555" s="14"/>
      <c r="M555" s="44"/>
      <c r="N555" s="13"/>
      <c r="O555" s="13"/>
      <c r="P555" s="13"/>
    </row>
    <row r="556" spans="2:48" ht="10.35" customHeight="1">
      <c r="B556" s="49" t="s">
        <v>16</v>
      </c>
      <c r="C556" s="85" t="s">
        <v>15</v>
      </c>
      <c r="D556" s="86"/>
      <c r="E556" s="48">
        <v>43.913533834586488</v>
      </c>
      <c r="F556" s="45">
        <f>E556/E557</f>
        <v>9.1451826120179252E-4</v>
      </c>
      <c r="G556" s="48">
        <v>35.180451127819566</v>
      </c>
      <c r="H556" s="45">
        <f>G556/G557</f>
        <v>8.362073679895034E-4</v>
      </c>
      <c r="I556" s="47"/>
      <c r="J556" s="48">
        <v>322.05581395348838</v>
      </c>
      <c r="K556" s="45">
        <v>7.1648260249096759E-3</v>
      </c>
      <c r="L556" s="6"/>
      <c r="M556" s="44"/>
      <c r="N556" s="13"/>
      <c r="O556" s="13"/>
      <c r="P556" s="13"/>
    </row>
    <row r="557" spans="2:48" ht="10.35" customHeight="1">
      <c r="B557" s="87" t="s">
        <v>14</v>
      </c>
      <c r="C557" s="88"/>
      <c r="D557" s="89"/>
      <c r="E557" s="46">
        <f>SUM(E544:E547,E553,E555)</f>
        <v>48018.214285714268</v>
      </c>
      <c r="F557" s="45">
        <f>E557/E557</f>
        <v>1</v>
      </c>
      <c r="G557" s="46">
        <f>SUM(G544:G547,G553,G555)</f>
        <v>42071.443609022557</v>
      </c>
      <c r="H557" s="45">
        <f>G557/G557</f>
        <v>1</v>
      </c>
      <c r="I557" s="47"/>
      <c r="J557" s="46">
        <v>44949.565116279067</v>
      </c>
      <c r="K557" s="45">
        <v>1</v>
      </c>
      <c r="L557" s="6"/>
      <c r="M557" s="44"/>
      <c r="N557" s="13"/>
      <c r="O557" s="13"/>
      <c r="P557" s="13"/>
    </row>
    <row r="558" spans="2:48" ht="10.35" customHeight="1">
      <c r="B558" s="87" t="s">
        <v>13</v>
      </c>
      <c r="C558" s="88"/>
      <c r="D558" s="89"/>
      <c r="E558" s="46">
        <f>SUM(E548:E552,E554,E556)</f>
        <v>44735.022556390977</v>
      </c>
      <c r="F558" s="45">
        <f>E558/E557</f>
        <v>0.93162611775215343</v>
      </c>
      <c r="G558" s="46">
        <f>SUM(G548:G552,G554,G556)</f>
        <v>39293.454887218031</v>
      </c>
      <c r="H558" s="45">
        <f>G558/G557</f>
        <v>0.93396973140211514</v>
      </c>
      <c r="I558" s="47"/>
      <c r="J558" s="46">
        <v>43664.54883720931</v>
      </c>
      <c r="K558" s="45">
        <v>0.97141204201318576</v>
      </c>
      <c r="L558" s="6"/>
      <c r="M558" s="44"/>
      <c r="N558" s="13"/>
      <c r="O558" s="13"/>
      <c r="P558" s="13"/>
    </row>
    <row r="559" spans="2:48" ht="10.35" customHeight="1">
      <c r="B559" s="87" t="s">
        <v>12</v>
      </c>
      <c r="C559" s="88"/>
      <c r="D559" s="89"/>
      <c r="E559" s="46">
        <f>E557-E558</f>
        <v>3283.1917293232909</v>
      </c>
      <c r="F559" s="45">
        <f>E559/E557</f>
        <v>6.837388224784656E-2</v>
      </c>
      <c r="G559" s="46">
        <f>G557-G558</f>
        <v>2777.988721804526</v>
      </c>
      <c r="H559" s="45">
        <f>G559/G557</f>
        <v>6.603026859788487E-2</v>
      </c>
      <c r="I559" s="47"/>
      <c r="J559" s="46">
        <v>1285.0162790697577</v>
      </c>
      <c r="K559" s="45">
        <v>2.8587957986814259E-2</v>
      </c>
      <c r="L559" s="6"/>
      <c r="M559" s="44"/>
      <c r="N559" s="13"/>
      <c r="O559" s="13"/>
      <c r="P559" s="13"/>
    </row>
    <row r="560" spans="2:48" ht="10.35" customHeight="1">
      <c r="B560" s="82" t="s">
        <v>11</v>
      </c>
      <c r="C560" s="83"/>
      <c r="D560" s="84"/>
      <c r="E560" s="42">
        <v>59.349624060150362</v>
      </c>
      <c r="F560" s="41">
        <f>E560/E557</f>
        <v>1.2359814904197147E-3</v>
      </c>
      <c r="G560" s="42">
        <v>71.045112781954927</v>
      </c>
      <c r="H560" s="41">
        <f>G560/G557</f>
        <v>1.6886777987033166E-3</v>
      </c>
      <c r="I560" s="43"/>
      <c r="J560" s="42">
        <v>510.56279069767442</v>
      </c>
      <c r="K560" s="41">
        <v>1.1358570196995465E-2</v>
      </c>
      <c r="L560" s="6"/>
      <c r="M560" s="44"/>
      <c r="N560" s="13"/>
      <c r="O560" s="13"/>
      <c r="P560" s="13"/>
    </row>
    <row r="561" spans="2:18" ht="10.35" customHeight="1">
      <c r="B561" s="82" t="s">
        <v>10</v>
      </c>
      <c r="C561" s="83"/>
      <c r="D561" s="84"/>
      <c r="E561" s="42">
        <f>E559+E560</f>
        <v>3342.5413533834412</v>
      </c>
      <c r="F561" s="41">
        <f>E561/(E557+E560)</f>
        <v>6.9523933443389072E-2</v>
      </c>
      <c r="G561" s="42">
        <f>G559+G560</f>
        <v>2849.0338345864811</v>
      </c>
      <c r="H561" s="41">
        <f>G561/(G557+G560)</f>
        <v>6.7604783699269089E-2</v>
      </c>
      <c r="I561" s="43"/>
      <c r="J561" s="42">
        <v>1795.5790697674322</v>
      </c>
      <c r="K561" s="41">
        <v>3.9497888643024816E-2</v>
      </c>
      <c r="L561" s="6"/>
      <c r="N561" s="13"/>
      <c r="O561" s="13"/>
      <c r="P561" s="13"/>
    </row>
    <row r="562" spans="2:18" ht="10.35" customHeight="1">
      <c r="B562" s="87" t="s">
        <v>9</v>
      </c>
      <c r="C562" s="88"/>
      <c r="D562" s="89"/>
      <c r="E562" s="40">
        <v>266</v>
      </c>
      <c r="F562" s="31"/>
      <c r="G562" s="40">
        <v>266</v>
      </c>
      <c r="H562" s="31"/>
      <c r="I562" s="30"/>
      <c r="J562" s="40">
        <v>430</v>
      </c>
      <c r="K562" s="31"/>
      <c r="L562" s="6"/>
      <c r="M562" s="19"/>
      <c r="N562" s="13"/>
      <c r="O562" s="13"/>
      <c r="P562" s="13"/>
      <c r="R562" s="17"/>
    </row>
    <row r="563" spans="2:18" ht="10.35" customHeight="1">
      <c r="C563" s="23"/>
      <c r="D563" s="21"/>
      <c r="E563" s="21"/>
      <c r="F563" s="21"/>
      <c r="G563" s="21"/>
      <c r="H563" s="21"/>
      <c r="I563" s="21"/>
      <c r="J563" s="21"/>
      <c r="K563" s="25"/>
      <c r="L563" s="6"/>
      <c r="M563" s="19"/>
      <c r="N563" s="13"/>
      <c r="O563" s="13"/>
      <c r="P563" s="13"/>
      <c r="R563" s="17"/>
    </row>
    <row r="564" spans="2:18" ht="10.35" customHeight="1">
      <c r="B564" s="34" t="s">
        <v>8</v>
      </c>
      <c r="C564" s="33"/>
      <c r="D564" s="32"/>
      <c r="E564" s="29">
        <v>19.142857142857142</v>
      </c>
      <c r="F564" s="31"/>
      <c r="G564" s="29" t="s">
        <v>1</v>
      </c>
      <c r="H564" s="31"/>
      <c r="I564" s="30"/>
      <c r="J564" s="39">
        <v>18.774418604651164</v>
      </c>
      <c r="K564" s="28"/>
      <c r="L564" s="16"/>
      <c r="M564" s="19"/>
      <c r="N564" s="13"/>
      <c r="O564" s="13"/>
      <c r="P564" s="13"/>
      <c r="Q564" s="15"/>
    </row>
    <row r="565" spans="2:18" ht="10.35" customHeight="1">
      <c r="B565" s="34" t="s">
        <v>7</v>
      </c>
      <c r="C565" s="33"/>
      <c r="D565" s="32"/>
      <c r="E565" s="29">
        <f>E557/E564</f>
        <v>2508.4141791044767</v>
      </c>
      <c r="F565" s="31"/>
      <c r="G565" s="29" t="s">
        <v>1</v>
      </c>
      <c r="H565" s="31"/>
      <c r="I565" s="30"/>
      <c r="J565" s="29">
        <v>2394.1921218877737</v>
      </c>
      <c r="K565" s="28"/>
      <c r="L565" s="14"/>
      <c r="M565" s="19"/>
      <c r="N565" s="13"/>
      <c r="O565" s="13"/>
      <c r="P565" s="13"/>
      <c r="Q565" s="10"/>
    </row>
    <row r="566" spans="2:18" ht="10.35" customHeight="1">
      <c r="B566" s="90" t="s">
        <v>6</v>
      </c>
      <c r="C566" s="91"/>
      <c r="D566" s="92"/>
      <c r="E566" s="36">
        <f>(E557+E560)/E564</f>
        <v>2511.5145326001561</v>
      </c>
      <c r="F566" s="38"/>
      <c r="G566" s="36" t="s">
        <v>5</v>
      </c>
      <c r="H566" s="38"/>
      <c r="I566" s="37"/>
      <c r="J566" s="36">
        <v>2421.3867211693296</v>
      </c>
      <c r="K566" s="35"/>
      <c r="M566" s="19"/>
      <c r="N566" s="13"/>
      <c r="O566" s="13"/>
      <c r="P566" s="13"/>
      <c r="Q566" s="10"/>
    </row>
    <row r="567" spans="2:18" ht="10.35" customHeight="1">
      <c r="B567" s="34" t="s">
        <v>4</v>
      </c>
      <c r="C567" s="33"/>
      <c r="D567" s="32"/>
      <c r="E567" s="29">
        <f>E558/E564</f>
        <v>2336.9041633935585</v>
      </c>
      <c r="F567" s="31"/>
      <c r="G567" s="29" t="s">
        <v>1</v>
      </c>
      <c r="H567" s="31"/>
      <c r="I567" s="30"/>
      <c r="J567" s="29">
        <v>2325.7470580948843</v>
      </c>
      <c r="K567" s="28"/>
      <c r="L567" s="12"/>
      <c r="M567" s="19"/>
      <c r="N567" s="13"/>
      <c r="O567" s="13"/>
      <c r="P567" s="13"/>
      <c r="Q567" s="10"/>
    </row>
    <row r="568" spans="2:18" ht="10.35" customHeight="1">
      <c r="B568" s="34" t="s">
        <v>3</v>
      </c>
      <c r="C568" s="33"/>
      <c r="D568" s="32"/>
      <c r="E568" s="29">
        <v>4.8183928571428574</v>
      </c>
      <c r="F568" s="31"/>
      <c r="G568" s="29" t="s">
        <v>1</v>
      </c>
      <c r="H568" s="31"/>
      <c r="I568" s="30"/>
      <c r="J568" s="29">
        <v>4.3489361702127658</v>
      </c>
      <c r="K568" s="28"/>
      <c r="L568" s="12"/>
      <c r="M568" s="19"/>
      <c r="N568" s="13"/>
      <c r="O568" s="13"/>
      <c r="P568" s="8"/>
      <c r="Q568" s="10"/>
    </row>
    <row r="569" spans="2:18" ht="10.35" customHeight="1">
      <c r="B569" s="34" t="s">
        <v>2</v>
      </c>
      <c r="C569" s="33"/>
      <c r="D569" s="32"/>
      <c r="E569" s="29">
        <f>E548/E568</f>
        <v>6406.5741197674161</v>
      </c>
      <c r="F569" s="31"/>
      <c r="G569" s="29" t="s">
        <v>1</v>
      </c>
      <c r="H569" s="31"/>
      <c r="I569" s="30"/>
      <c r="J569" s="29">
        <v>6796.6073704091386</v>
      </c>
      <c r="K569" s="28"/>
      <c r="L569" s="11"/>
      <c r="M569" s="19"/>
      <c r="N569" s="13"/>
      <c r="O569" s="13"/>
      <c r="P569" s="8"/>
      <c r="Q569" s="10"/>
    </row>
    <row r="570" spans="2:18" ht="10.35" customHeight="1">
      <c r="B570" s="24" t="s">
        <v>0</v>
      </c>
      <c r="C570" s="23"/>
      <c r="D570" s="21"/>
      <c r="E570" s="21"/>
      <c r="F570" s="21"/>
      <c r="G570" s="21"/>
      <c r="H570" s="21"/>
      <c r="I570" s="21"/>
      <c r="J570" s="21"/>
      <c r="K570" s="25"/>
      <c r="L570" s="7"/>
      <c r="M570" s="18"/>
      <c r="N570" s="13"/>
      <c r="O570" s="13"/>
      <c r="P570" s="8"/>
      <c r="Q570" s="10"/>
    </row>
    <row r="571" spans="2:18" ht="10.35" customHeight="1">
      <c r="B571" s="24"/>
      <c r="C571" s="23"/>
      <c r="D571" s="21"/>
      <c r="E571" s="21"/>
      <c r="F571" s="21"/>
      <c r="G571" s="21"/>
      <c r="H571" s="21"/>
      <c r="I571" s="21"/>
      <c r="J571" s="21"/>
      <c r="K571" s="25"/>
      <c r="L571" s="7"/>
      <c r="N571" s="13"/>
      <c r="O571" s="13"/>
      <c r="P571" s="8"/>
      <c r="Q571" s="10"/>
    </row>
    <row r="572" spans="2:18" ht="10.35" customHeight="1">
      <c r="B572" s="24"/>
      <c r="C572" s="23"/>
      <c r="D572" s="21"/>
      <c r="E572" s="21"/>
      <c r="F572" s="21"/>
      <c r="G572" s="21"/>
      <c r="H572" s="21"/>
      <c r="I572" s="21"/>
      <c r="J572" s="21"/>
      <c r="K572" s="25"/>
      <c r="L572" s="7"/>
      <c r="M572" s="9"/>
      <c r="N572" s="13"/>
      <c r="O572" s="13"/>
    </row>
    <row r="573" spans="2:18" ht="10.35" customHeight="1">
      <c r="B573" s="24"/>
      <c r="C573" s="23"/>
      <c r="D573" s="21"/>
      <c r="E573" s="21"/>
      <c r="F573" s="21"/>
      <c r="G573" s="21"/>
      <c r="H573" s="21"/>
      <c r="I573" s="21"/>
      <c r="J573" s="21"/>
      <c r="K573" s="25"/>
      <c r="L573" s="7"/>
      <c r="M573" s="9"/>
      <c r="N573" s="13"/>
      <c r="O573" s="13"/>
    </row>
    <row r="574" spans="2:18" ht="10.35" customHeight="1">
      <c r="B574" s="24"/>
      <c r="C574" s="23"/>
      <c r="D574" s="21"/>
      <c r="E574" s="21"/>
      <c r="F574" s="21"/>
      <c r="G574" s="21"/>
      <c r="H574" s="21"/>
      <c r="I574" s="21"/>
      <c r="J574" s="21"/>
      <c r="K574" s="25"/>
      <c r="L574" s="7"/>
      <c r="M574" s="9"/>
      <c r="N574" s="13"/>
      <c r="O574" s="13"/>
    </row>
    <row r="575" spans="2:18" ht="10.35" customHeight="1">
      <c r="B575" s="24"/>
      <c r="C575" s="23"/>
      <c r="D575" s="21"/>
      <c r="E575" s="21"/>
      <c r="F575" s="21"/>
      <c r="G575" s="21"/>
      <c r="H575" s="21"/>
      <c r="I575" s="21"/>
      <c r="J575" s="21"/>
      <c r="K575" s="25"/>
      <c r="L575" s="7"/>
      <c r="M575" s="9"/>
      <c r="N575" s="13"/>
      <c r="O575" s="13"/>
      <c r="P575" s="13"/>
    </row>
    <row r="576" spans="2:18" ht="10.35" customHeight="1">
      <c r="B576" s="24"/>
      <c r="C576" s="23"/>
      <c r="D576" s="21"/>
      <c r="E576" s="21"/>
      <c r="F576" s="21"/>
      <c r="G576" s="21"/>
      <c r="H576" s="21"/>
      <c r="I576" s="21"/>
      <c r="J576" s="21"/>
      <c r="K576" s="25"/>
      <c r="L576" s="7"/>
      <c r="M576" s="9"/>
      <c r="N576" s="13"/>
      <c r="O576" s="13"/>
    </row>
    <row r="577" spans="2:18" ht="10.35" customHeight="1">
      <c r="B577" s="24"/>
      <c r="C577" s="23"/>
      <c r="D577" s="21"/>
      <c r="E577" s="21"/>
      <c r="F577" s="21"/>
      <c r="G577" s="21"/>
      <c r="H577" s="21"/>
      <c r="I577" s="21"/>
      <c r="J577" s="21"/>
      <c r="K577" s="25"/>
      <c r="L577" s="6"/>
      <c r="M577" s="9"/>
      <c r="N577" s="13"/>
      <c r="O577" s="13"/>
      <c r="P577" s="13"/>
    </row>
    <row r="578" spans="2:18" ht="10.35" customHeight="1">
      <c r="B578" s="24"/>
      <c r="C578" s="23"/>
      <c r="D578" s="21"/>
      <c r="E578" s="21"/>
      <c r="F578" s="21"/>
      <c r="G578" s="21"/>
      <c r="H578" s="21"/>
      <c r="I578" s="21"/>
      <c r="J578" s="21"/>
      <c r="K578" s="25"/>
      <c r="L578" s="6"/>
      <c r="M578" s="9"/>
      <c r="N578" s="13"/>
      <c r="O578" s="13"/>
      <c r="P578" s="13"/>
    </row>
    <row r="579" spans="2:18" ht="10.35" customHeight="1">
      <c r="B579" s="24"/>
      <c r="C579" s="23"/>
      <c r="D579" s="21"/>
      <c r="E579" s="21"/>
      <c r="F579" s="21"/>
      <c r="G579" s="21"/>
      <c r="H579" s="21"/>
      <c r="I579" s="21"/>
      <c r="J579" s="21"/>
      <c r="K579" s="25"/>
      <c r="L579" s="6"/>
      <c r="M579" s="9"/>
      <c r="O579" s="8"/>
      <c r="P579" s="13"/>
    </row>
    <row r="580" spans="2:18" ht="10.35" customHeight="1">
      <c r="B580" s="24"/>
      <c r="C580" s="23"/>
      <c r="D580" s="21"/>
      <c r="E580" s="21"/>
      <c r="F580" s="21"/>
      <c r="G580" s="21"/>
      <c r="H580" s="21"/>
      <c r="I580" s="21"/>
      <c r="J580" s="21"/>
      <c r="K580" s="25"/>
      <c r="L580" s="6"/>
      <c r="O580" s="8"/>
      <c r="P580" s="13"/>
    </row>
    <row r="581" spans="2:18" ht="10.35" customHeight="1">
      <c r="B581" s="24"/>
      <c r="C581" s="23"/>
      <c r="D581" s="21"/>
      <c r="E581" s="21"/>
      <c r="F581" s="21"/>
      <c r="G581" s="21"/>
      <c r="H581" s="21"/>
      <c r="I581" s="21"/>
      <c r="J581" s="21"/>
      <c r="K581" s="25"/>
      <c r="L581" s="6"/>
      <c r="N581" s="8"/>
      <c r="O581" s="8"/>
      <c r="P581" s="13"/>
    </row>
    <row r="582" spans="2:18" ht="10.35" customHeight="1">
      <c r="B582" s="24"/>
      <c r="C582" s="23"/>
      <c r="D582" s="21"/>
      <c r="E582" s="21"/>
      <c r="F582" s="21"/>
      <c r="G582" s="21"/>
      <c r="H582" s="21"/>
      <c r="I582" s="21"/>
      <c r="J582" s="21"/>
      <c r="K582" s="25"/>
      <c r="L582" s="6"/>
      <c r="M582" s="44"/>
      <c r="N582" s="13"/>
      <c r="O582" s="13"/>
      <c r="P582" s="13"/>
    </row>
    <row r="583" spans="2:18" ht="7.5" customHeight="1">
      <c r="B583" s="24"/>
      <c r="C583" s="23"/>
      <c r="D583" s="21"/>
      <c r="E583" s="21"/>
      <c r="F583" s="21"/>
      <c r="G583" s="21"/>
      <c r="H583" s="21"/>
      <c r="I583" s="21"/>
      <c r="J583" s="21"/>
      <c r="K583" s="25"/>
      <c r="L583" s="6"/>
      <c r="M583" s="44"/>
      <c r="N583" s="13"/>
      <c r="O583" s="13"/>
      <c r="P583" s="13"/>
    </row>
    <row r="584" spans="2:18" ht="7.5" customHeight="1">
      <c r="B584" s="24"/>
      <c r="C584" s="23"/>
      <c r="D584" s="21"/>
      <c r="E584" s="21"/>
      <c r="F584" s="21"/>
      <c r="G584" s="21"/>
      <c r="H584" s="21"/>
      <c r="I584" s="21"/>
      <c r="J584" s="21"/>
      <c r="K584" s="25"/>
      <c r="L584" s="6"/>
      <c r="M584" s="44"/>
      <c r="N584" s="13"/>
      <c r="O584" s="13"/>
      <c r="P584" s="13"/>
    </row>
    <row r="585" spans="2:18" ht="16.5" customHeight="1">
      <c r="B585" s="66" t="str">
        <f>"第14表　就労継続支援Ｂ型　１施設・事業所当たりの収支額，収支等の科目"</f>
        <v>第14表　就労継続支援Ｂ型　１施設・事業所当たりの収支額，収支等の科目</v>
      </c>
      <c r="C585" s="23"/>
      <c r="D585" s="21"/>
      <c r="E585" s="21"/>
      <c r="F585" s="21"/>
      <c r="G585" s="21"/>
      <c r="H585" s="21"/>
      <c r="I585" s="21"/>
      <c r="J585" s="21"/>
      <c r="K585" s="25"/>
      <c r="L585" s="6"/>
      <c r="M585" s="44"/>
      <c r="N585" s="13"/>
      <c r="O585" s="13"/>
      <c r="P585" s="13"/>
    </row>
    <row r="586" spans="2:18" ht="10.35" customHeight="1">
      <c r="C586" s="65"/>
      <c r="D586" s="12"/>
      <c r="E586" s="12"/>
      <c r="F586" s="12"/>
      <c r="G586" s="12"/>
      <c r="H586" s="12"/>
      <c r="I586" s="12"/>
      <c r="J586" s="12"/>
      <c r="K586" s="64" t="s">
        <v>39</v>
      </c>
      <c r="N586" s="27"/>
      <c r="P586" s="13"/>
      <c r="R586" s="17"/>
    </row>
    <row r="587" spans="2:18" ht="10.35" customHeight="1">
      <c r="B587" s="63"/>
      <c r="C587" s="62"/>
      <c r="D587" s="61"/>
      <c r="E587" s="93" t="s">
        <v>38</v>
      </c>
      <c r="F587" s="94"/>
      <c r="G587" s="94"/>
      <c r="H587" s="95"/>
      <c r="I587" s="57"/>
      <c r="J587" s="93" t="s">
        <v>37</v>
      </c>
      <c r="K587" s="95"/>
      <c r="M587" s="10"/>
      <c r="N587" s="27"/>
      <c r="O587" s="13"/>
      <c r="P587" s="13"/>
      <c r="Q587" s="15"/>
    </row>
    <row r="588" spans="2:18" ht="10.35" customHeight="1">
      <c r="B588" s="60"/>
      <c r="C588" s="59"/>
      <c r="D588" s="58"/>
      <c r="E588" s="93" t="s">
        <v>36</v>
      </c>
      <c r="F588" s="95"/>
      <c r="G588" s="93" t="s">
        <v>35</v>
      </c>
      <c r="H588" s="95"/>
      <c r="I588" s="57"/>
      <c r="J588" s="93" t="s">
        <v>34</v>
      </c>
      <c r="K588" s="95"/>
      <c r="M588" s="10"/>
      <c r="P588" s="13"/>
      <c r="Q588" s="10"/>
    </row>
    <row r="589" spans="2:18" ht="10.35" customHeight="1">
      <c r="B589" s="50" t="s">
        <v>33</v>
      </c>
      <c r="C589" s="85" t="s">
        <v>32</v>
      </c>
      <c r="D589" s="86"/>
      <c r="E589" s="54">
        <v>35931.181034482732</v>
      </c>
      <c r="F589" s="45">
        <f>E589/E602</f>
        <v>0.94418239076819332</v>
      </c>
      <c r="G589" s="54">
        <v>30491.761494252874</v>
      </c>
      <c r="H589" s="45">
        <f>G589/G602</f>
        <v>0.94855721616294064</v>
      </c>
      <c r="I589" s="47"/>
      <c r="J589" s="54">
        <v>31423.913832199545</v>
      </c>
      <c r="K589" s="45">
        <v>0.94494504255133149</v>
      </c>
      <c r="N589" s="13"/>
      <c r="O589" s="13"/>
      <c r="P589" s="13"/>
      <c r="Q589" s="10"/>
    </row>
    <row r="590" spans="2:18" ht="10.35" customHeight="1">
      <c r="B590" s="52"/>
      <c r="C590" s="85" t="s">
        <v>31</v>
      </c>
      <c r="D590" s="86"/>
      <c r="E590" s="54">
        <v>737.22701149425302</v>
      </c>
      <c r="F590" s="45">
        <f>E590/E602</f>
        <v>1.9372498821664599E-2</v>
      </c>
      <c r="G590" s="54">
        <v>576.51436781609186</v>
      </c>
      <c r="H590" s="45">
        <f>G590/G602</f>
        <v>1.793457763719692E-2</v>
      </c>
      <c r="I590" s="47"/>
      <c r="J590" s="54">
        <v>557.86848072562361</v>
      </c>
      <c r="K590" s="45">
        <v>1.6775601475751065E-2</v>
      </c>
      <c r="M590" s="56"/>
      <c r="N590" s="13"/>
      <c r="O590" s="13"/>
      <c r="P590" s="13"/>
      <c r="Q590" s="26"/>
    </row>
    <row r="591" spans="2:18" ht="10.35" customHeight="1">
      <c r="B591" s="52"/>
      <c r="C591" s="85" t="s">
        <v>30</v>
      </c>
      <c r="D591" s="86"/>
      <c r="E591" s="54">
        <v>723.55459770114908</v>
      </c>
      <c r="F591" s="45">
        <f>E591/E602</f>
        <v>1.9013221670981573E-2</v>
      </c>
      <c r="G591" s="54">
        <v>644.33045977011523</v>
      </c>
      <c r="H591" s="45">
        <f>G591/G602</f>
        <v>2.0044243994356472E-2</v>
      </c>
      <c r="I591" s="47"/>
      <c r="J591" s="54">
        <v>316.20181405895693</v>
      </c>
      <c r="K591" s="45">
        <v>9.5084698308515875E-3</v>
      </c>
      <c r="L591" s="12"/>
      <c r="M591" s="55"/>
      <c r="N591" s="13"/>
      <c r="O591" s="13"/>
      <c r="P591" s="13"/>
    </row>
    <row r="592" spans="2:18" ht="10.35" customHeight="1">
      <c r="B592" s="51"/>
      <c r="C592" s="85" t="s">
        <v>29</v>
      </c>
      <c r="D592" s="86"/>
      <c r="E592" s="54">
        <v>594.6091954022985</v>
      </c>
      <c r="F592" s="45">
        <f>E592/E602</f>
        <v>1.5624856058833866E-2</v>
      </c>
      <c r="G592" s="54">
        <v>376.3419540229886</v>
      </c>
      <c r="H592" s="45">
        <f>G592/G602</f>
        <v>1.1707486177886176E-2</v>
      </c>
      <c r="I592" s="47"/>
      <c r="J592" s="54">
        <v>573.61224489795916</v>
      </c>
      <c r="K592" s="45">
        <v>1.7249030469516365E-2</v>
      </c>
      <c r="L592" s="11"/>
      <c r="M592" s="44"/>
      <c r="N592" s="13"/>
      <c r="O592" s="13"/>
      <c r="P592" s="13"/>
    </row>
    <row r="593" spans="2:48" ht="10.35" customHeight="1">
      <c r="B593" s="50" t="s">
        <v>28</v>
      </c>
      <c r="C593" s="85" t="s">
        <v>27</v>
      </c>
      <c r="D593" s="86"/>
      <c r="E593" s="54">
        <v>25928.727011494248</v>
      </c>
      <c r="F593" s="45">
        <f>E593/E602</f>
        <v>0.68134268772835249</v>
      </c>
      <c r="G593" s="54">
        <v>21264.376436781604</v>
      </c>
      <c r="H593" s="45">
        <f>G593/G602</f>
        <v>0.66150582084659637</v>
      </c>
      <c r="I593" s="47"/>
      <c r="J593" s="54">
        <v>21628.866213151927</v>
      </c>
      <c r="K593" s="45">
        <v>0.65039924731404219</v>
      </c>
      <c r="L593" s="7"/>
      <c r="M593" s="44"/>
      <c r="N593" s="13"/>
      <c r="O593" s="13"/>
      <c r="P593" s="13"/>
      <c r="Q593" s="27"/>
      <c r="R593" s="27"/>
      <c r="S593" s="27"/>
      <c r="T593" s="27"/>
      <c r="U593" s="27"/>
      <c r="V593" s="3"/>
      <c r="W593" s="3"/>
      <c r="X593" s="3"/>
      <c r="Y593" s="3"/>
      <c r="Z593" s="3"/>
      <c r="AA593" s="3"/>
      <c r="AB593" s="3"/>
      <c r="AC593" s="3"/>
      <c r="AD593" s="3"/>
      <c r="AE593" s="3"/>
      <c r="AF593" s="3"/>
      <c r="AG593" s="3"/>
      <c r="AH593" s="3"/>
      <c r="AI593" s="3"/>
      <c r="AJ593" s="3"/>
      <c r="AK593" s="3"/>
      <c r="AL593" s="3"/>
      <c r="AM593" s="3"/>
      <c r="AN593" s="3"/>
      <c r="AO593" s="3"/>
      <c r="AP593" s="3"/>
      <c r="AQ593" s="3"/>
      <c r="AR593" s="3"/>
      <c r="AS593" s="3"/>
      <c r="AT593" s="3"/>
    </row>
    <row r="594" spans="2:48" ht="10.35" customHeight="1">
      <c r="B594" s="52"/>
      <c r="C594" s="85" t="s">
        <v>26</v>
      </c>
      <c r="D594" s="86"/>
      <c r="E594" s="54">
        <v>1203.3994252873558</v>
      </c>
      <c r="F594" s="45">
        <f>E594/E602</f>
        <v>3.1622354559580443E-2</v>
      </c>
      <c r="G594" s="54">
        <v>1184.6810344827602</v>
      </c>
      <c r="H594" s="45">
        <f>G594/G602</f>
        <v>3.6853815228805431E-2</v>
      </c>
      <c r="I594" s="47"/>
      <c r="J594" s="54">
        <v>1169.984126984127</v>
      </c>
      <c r="K594" s="45">
        <v>3.5182463475461126E-2</v>
      </c>
      <c r="L594" s="7"/>
      <c r="M594" s="44"/>
      <c r="N594" s="13"/>
      <c r="O594" s="13"/>
      <c r="P594" s="13"/>
      <c r="Q594" s="27"/>
      <c r="R594" s="27"/>
      <c r="S594" s="27"/>
      <c r="T594" s="27"/>
      <c r="U594" s="27"/>
      <c r="V594" s="3"/>
      <c r="W594" s="3"/>
      <c r="X594" s="3"/>
      <c r="Y594" s="3"/>
      <c r="Z594" s="3"/>
      <c r="AA594" s="3"/>
      <c r="AB594" s="3"/>
      <c r="AC594" s="3"/>
      <c r="AD594" s="3"/>
      <c r="AE594" s="3"/>
      <c r="AF594" s="3"/>
      <c r="AG594" s="3"/>
      <c r="AH594" s="3"/>
      <c r="AI594" s="3"/>
      <c r="AJ594" s="3"/>
      <c r="AK594" s="3"/>
      <c r="AL594" s="3"/>
      <c r="AM594" s="3"/>
      <c r="AN594" s="3"/>
      <c r="AO594" s="3"/>
      <c r="AP594" s="3"/>
      <c r="AQ594" s="3"/>
      <c r="AR594" s="3"/>
      <c r="AS594" s="3"/>
      <c r="AT594" s="3"/>
    </row>
    <row r="595" spans="2:48" ht="10.35" customHeight="1">
      <c r="B595" s="52"/>
      <c r="C595" s="85" t="s">
        <v>25</v>
      </c>
      <c r="D595" s="86"/>
      <c r="E595" s="53">
        <v>-208.19252873563207</v>
      </c>
      <c r="F595" s="45">
        <f>E595/E602</f>
        <v>-5.4707836999022463E-3</v>
      </c>
      <c r="G595" s="53">
        <v>-189.31321839080462</v>
      </c>
      <c r="H595" s="45">
        <f>G595/G602</f>
        <v>-5.8892766642384652E-3</v>
      </c>
      <c r="I595" s="47"/>
      <c r="J595" s="53">
        <v>-214.60544217687075</v>
      </c>
      <c r="K595" s="45">
        <v>-6.4533765517704117E-3</v>
      </c>
      <c r="L595" s="20"/>
      <c r="M595" s="44"/>
      <c r="N595" s="13"/>
      <c r="O595" s="13"/>
      <c r="P595" s="13"/>
      <c r="AU595" s="3"/>
      <c r="AV595" s="3"/>
    </row>
    <row r="596" spans="2:48" ht="10.35" customHeight="1">
      <c r="B596" s="52"/>
      <c r="C596" s="85" t="s">
        <v>24</v>
      </c>
      <c r="D596" s="86"/>
      <c r="E596" s="48">
        <v>728.1264367816093</v>
      </c>
      <c r="F596" s="45">
        <f>E596/E602</f>
        <v>1.9133358271808967E-2</v>
      </c>
      <c r="G596" s="48">
        <v>631.66666666666663</v>
      </c>
      <c r="H596" s="45">
        <f>G596/G602</f>
        <v>1.9650290619949592E-2</v>
      </c>
      <c r="I596" s="47"/>
      <c r="J596" s="48">
        <v>452.85714285714283</v>
      </c>
      <c r="K596" s="45">
        <v>1.3617817131624441E-2</v>
      </c>
      <c r="L596" s="6"/>
      <c r="M596" s="44"/>
      <c r="N596" s="13"/>
      <c r="O596" s="13"/>
      <c r="P596" s="13"/>
      <c r="AU596" s="3"/>
      <c r="AV596" s="3"/>
    </row>
    <row r="597" spans="2:48" ht="10.35" customHeight="1">
      <c r="B597" s="51"/>
      <c r="C597" s="85" t="s">
        <v>23</v>
      </c>
      <c r="D597" s="86"/>
      <c r="E597" s="48">
        <v>7606.1551724137935</v>
      </c>
      <c r="F597" s="45">
        <f>E597/E602</f>
        <v>0.19987090789894771</v>
      </c>
      <c r="G597" s="48">
        <v>6961.2298850574725</v>
      </c>
      <c r="H597" s="45">
        <f>G597/G602</f>
        <v>0.21655439099787491</v>
      </c>
      <c r="I597" s="47"/>
      <c r="J597" s="48">
        <v>7040.6848072562361</v>
      </c>
      <c r="K597" s="45">
        <v>0.21171965530168874</v>
      </c>
      <c r="L597" s="6"/>
      <c r="M597" s="44"/>
      <c r="N597" s="13"/>
      <c r="O597" s="13"/>
      <c r="P597" s="13"/>
    </row>
    <row r="598" spans="2:48" ht="10.35" customHeight="1">
      <c r="B598" s="50" t="s">
        <v>22</v>
      </c>
      <c r="C598" s="85" t="s">
        <v>21</v>
      </c>
      <c r="D598" s="86"/>
      <c r="E598" s="48">
        <v>0.85632183908045989</v>
      </c>
      <c r="F598" s="45">
        <f>E598/E602</f>
        <v>2.2502015742651868E-5</v>
      </c>
      <c r="G598" s="48">
        <v>0.77298850574712619</v>
      </c>
      <c r="H598" s="45">
        <f>G598/G602</f>
        <v>2.4046620765928664E-5</v>
      </c>
      <c r="I598" s="47"/>
      <c r="J598" s="48">
        <v>2.5963718820861676</v>
      </c>
      <c r="K598" s="45">
        <v>7.807521213614734E-5</v>
      </c>
      <c r="L598" s="14"/>
      <c r="M598" s="44"/>
      <c r="N598" s="13"/>
      <c r="O598" s="13"/>
      <c r="P598" s="13"/>
    </row>
    <row r="599" spans="2:48" ht="10.35" customHeight="1">
      <c r="B599" s="49" t="s">
        <v>20</v>
      </c>
      <c r="C599" s="85" t="s">
        <v>19</v>
      </c>
      <c r="D599" s="86"/>
      <c r="E599" s="48">
        <v>36.781609195402297</v>
      </c>
      <c r="F599" s="45">
        <f>E599/E602</f>
        <v>9.6652953525484515E-4</v>
      </c>
      <c r="G599" s="48">
        <v>45.531609195402289</v>
      </c>
      <c r="H599" s="45">
        <f>G599/G602</f>
        <v>1.4164264164912258E-3</v>
      </c>
      <c r="I599" s="47"/>
      <c r="J599" s="48">
        <v>54.226757369614511</v>
      </c>
      <c r="K599" s="45">
        <v>1.6306468323352206E-3</v>
      </c>
      <c r="L599" s="14"/>
      <c r="M599" s="44"/>
      <c r="N599" s="13"/>
      <c r="O599" s="13"/>
      <c r="P599" s="13"/>
    </row>
    <row r="600" spans="2:48" ht="10.35" customHeight="1">
      <c r="B600" s="50" t="s">
        <v>18</v>
      </c>
      <c r="C600" s="85" t="s">
        <v>17</v>
      </c>
      <c r="D600" s="86"/>
      <c r="E600" s="48">
        <v>67.91091954022987</v>
      </c>
      <c r="F600" s="45">
        <f>E600/E602</f>
        <v>1.7845306645841994E-3</v>
      </c>
      <c r="G600" s="48">
        <v>55.689655172413765</v>
      </c>
      <c r="H600" s="45">
        <f>G600/G602</f>
        <v>1.7324294068538938E-3</v>
      </c>
      <c r="I600" s="47"/>
      <c r="J600" s="48">
        <v>380.56009070294783</v>
      </c>
      <c r="K600" s="45">
        <v>1.1443780460413276E-2</v>
      </c>
      <c r="L600" s="6"/>
      <c r="M600" s="44"/>
      <c r="N600" s="13"/>
      <c r="O600" s="13"/>
      <c r="P600" s="13"/>
    </row>
    <row r="601" spans="2:48" ht="10.35" customHeight="1">
      <c r="B601" s="49" t="s">
        <v>16</v>
      </c>
      <c r="C601" s="85" t="s">
        <v>15</v>
      </c>
      <c r="D601" s="86"/>
      <c r="E601" s="48">
        <v>386.18103448275849</v>
      </c>
      <c r="F601" s="45">
        <f>E601/E602</f>
        <v>1.0147880529096395E-2</v>
      </c>
      <c r="G601" s="48">
        <v>323.84195402298843</v>
      </c>
      <c r="H601" s="45">
        <f>G601/G602</f>
        <v>1.0074282603932576E-2</v>
      </c>
      <c r="I601" s="47"/>
      <c r="J601" s="48">
        <v>1383.9705215419501</v>
      </c>
      <c r="K601" s="45">
        <v>4.1617224714643623E-2</v>
      </c>
      <c r="L601" s="6"/>
      <c r="M601" s="44"/>
      <c r="N601" s="13"/>
      <c r="O601" s="13"/>
      <c r="P601" s="13"/>
    </row>
    <row r="602" spans="2:48" ht="10.35" customHeight="1">
      <c r="B602" s="87" t="s">
        <v>14</v>
      </c>
      <c r="C602" s="88"/>
      <c r="D602" s="89"/>
      <c r="E602" s="46">
        <f>SUM(E589:E592,E598,E600)</f>
        <v>38055.339080459737</v>
      </c>
      <c r="F602" s="45">
        <f>E602/E602</f>
        <v>1</v>
      </c>
      <c r="G602" s="46">
        <f>SUM(G589:G592,G598,G600)</f>
        <v>32145.410919540231</v>
      </c>
      <c r="H602" s="45">
        <f>G602/G602</f>
        <v>1</v>
      </c>
      <c r="I602" s="47"/>
      <c r="J602" s="46">
        <v>33254.752834467123</v>
      </c>
      <c r="K602" s="45">
        <v>1</v>
      </c>
      <c r="L602" s="6"/>
      <c r="M602" s="44"/>
      <c r="N602" s="13"/>
      <c r="O602" s="13"/>
      <c r="P602" s="13"/>
    </row>
    <row r="603" spans="2:48" ht="10.35" customHeight="1">
      <c r="B603" s="87" t="s">
        <v>13</v>
      </c>
      <c r="C603" s="88"/>
      <c r="D603" s="89"/>
      <c r="E603" s="46">
        <f>SUM(E593:E597,E599,E601)</f>
        <v>35681.178160919539</v>
      </c>
      <c r="F603" s="45">
        <f>E603/E602</f>
        <v>0.93761293482313868</v>
      </c>
      <c r="G603" s="46">
        <f>SUM(G593:G597,G599,G601)</f>
        <v>30222.014367816089</v>
      </c>
      <c r="H603" s="45">
        <f>G603/G602</f>
        <v>0.94016575004941172</v>
      </c>
      <c r="I603" s="47"/>
      <c r="J603" s="46">
        <v>31515.984126984124</v>
      </c>
      <c r="K603" s="45">
        <v>0.94771367821802477</v>
      </c>
      <c r="L603" s="6"/>
      <c r="M603" s="44"/>
      <c r="N603" s="13"/>
      <c r="O603" s="13"/>
      <c r="P603" s="13"/>
    </row>
    <row r="604" spans="2:48" ht="10.35" customHeight="1">
      <c r="B604" s="87" t="s">
        <v>12</v>
      </c>
      <c r="C604" s="88"/>
      <c r="D604" s="89"/>
      <c r="E604" s="46">
        <f>E602-E603</f>
        <v>2374.1609195401979</v>
      </c>
      <c r="F604" s="45">
        <f>E604/E602</f>
        <v>6.2387065176861281E-2</v>
      </c>
      <c r="G604" s="46">
        <f>G602-G603</f>
        <v>1923.3965517241413</v>
      </c>
      <c r="H604" s="45">
        <f>G604/G602</f>
        <v>5.9834249950588322E-2</v>
      </c>
      <c r="I604" s="47"/>
      <c r="J604" s="46">
        <v>1738.7687074829992</v>
      </c>
      <c r="K604" s="45">
        <v>5.2286321781975183E-2</v>
      </c>
      <c r="L604" s="6"/>
      <c r="M604" s="44"/>
      <c r="N604" s="13"/>
      <c r="O604" s="13"/>
      <c r="P604" s="13"/>
    </row>
    <row r="605" spans="2:48" ht="10.35" customHeight="1">
      <c r="B605" s="82" t="s">
        <v>11</v>
      </c>
      <c r="C605" s="83"/>
      <c r="D605" s="84"/>
      <c r="E605" s="42">
        <v>63.020114942528693</v>
      </c>
      <c r="F605" s="41">
        <f>E605/E602</f>
        <v>1.6560124404432809E-3</v>
      </c>
      <c r="G605" s="42">
        <v>85.727011494252935</v>
      </c>
      <c r="H605" s="41">
        <f>G605/G602</f>
        <v>2.6668506963195191E-3</v>
      </c>
      <c r="I605" s="43"/>
      <c r="J605" s="42">
        <v>190.42630385487527</v>
      </c>
      <c r="K605" s="41">
        <v>5.7262883535103767E-3</v>
      </c>
      <c r="L605" s="6"/>
      <c r="M605" s="44"/>
      <c r="N605" s="13"/>
      <c r="O605" s="13"/>
      <c r="P605" s="13"/>
    </row>
    <row r="606" spans="2:48" ht="10.35" customHeight="1">
      <c r="B606" s="82" t="s">
        <v>10</v>
      </c>
      <c r="C606" s="83"/>
      <c r="D606" s="84"/>
      <c r="E606" s="42">
        <f>E604+E605</f>
        <v>2437.1810344827268</v>
      </c>
      <c r="F606" s="41">
        <f>E606/(E602+E605)</f>
        <v>6.3937196823957029E-2</v>
      </c>
      <c r="G606" s="42">
        <f>G604+G605</f>
        <v>2009.1235632183943</v>
      </c>
      <c r="H606" s="41">
        <f>G606/(G602+G605)</f>
        <v>6.2334862874446145E-2</v>
      </c>
      <c r="I606" s="43"/>
      <c r="J606" s="42">
        <v>1929.1950113378743</v>
      </c>
      <c r="K606" s="41">
        <v>5.7682304626300335E-2</v>
      </c>
      <c r="L606" s="6"/>
      <c r="N606" s="13"/>
      <c r="O606" s="13"/>
      <c r="P606" s="13"/>
      <c r="R606" s="17"/>
    </row>
    <row r="607" spans="2:48" ht="10.35" customHeight="1">
      <c r="B607" s="87" t="s">
        <v>9</v>
      </c>
      <c r="C607" s="88"/>
      <c r="D607" s="89"/>
      <c r="E607" s="40">
        <v>348</v>
      </c>
      <c r="F607" s="31"/>
      <c r="G607" s="40">
        <v>348</v>
      </c>
      <c r="H607" s="31"/>
      <c r="I607" s="30"/>
      <c r="J607" s="40">
        <v>441</v>
      </c>
      <c r="K607" s="31"/>
      <c r="L607" s="6"/>
      <c r="M607" s="19"/>
      <c r="N607" s="13"/>
      <c r="O607" s="13"/>
      <c r="P607" s="13"/>
      <c r="R607" s="17"/>
    </row>
    <row r="608" spans="2:48" ht="10.35" customHeight="1">
      <c r="C608" s="23"/>
      <c r="D608" s="21"/>
      <c r="E608" s="21"/>
      <c r="F608" s="21"/>
      <c r="G608" s="21"/>
      <c r="H608" s="21"/>
      <c r="I608" s="21"/>
      <c r="J608" s="21"/>
      <c r="K608" s="25"/>
      <c r="L608" s="16"/>
      <c r="M608" s="19"/>
      <c r="N608" s="13"/>
      <c r="O608" s="13"/>
      <c r="P608" s="13"/>
      <c r="Q608" s="15"/>
    </row>
    <row r="609" spans="2:17" ht="10.35" customHeight="1">
      <c r="B609" s="34" t="s">
        <v>8</v>
      </c>
      <c r="C609" s="33"/>
      <c r="D609" s="32"/>
      <c r="E609" s="29">
        <v>20.801724137931007</v>
      </c>
      <c r="F609" s="31"/>
      <c r="G609" s="29" t="s">
        <v>1</v>
      </c>
      <c r="H609" s="31"/>
      <c r="I609" s="30"/>
      <c r="J609" s="39">
        <v>20.482993197278912</v>
      </c>
      <c r="K609" s="28"/>
      <c r="L609" s="14"/>
      <c r="M609" s="19"/>
      <c r="N609" s="13"/>
      <c r="O609" s="13"/>
      <c r="P609" s="13"/>
      <c r="Q609" s="10"/>
    </row>
    <row r="610" spans="2:17" ht="10.35" customHeight="1">
      <c r="B610" s="34" t="s">
        <v>7</v>
      </c>
      <c r="C610" s="33"/>
      <c r="D610" s="32"/>
      <c r="E610" s="29">
        <f>E602/E609</f>
        <v>1829.4319657411252</v>
      </c>
      <c r="F610" s="31"/>
      <c r="G610" s="29" t="s">
        <v>1</v>
      </c>
      <c r="H610" s="31"/>
      <c r="I610" s="30"/>
      <c r="J610" s="29">
        <v>1623.5299457544561</v>
      </c>
      <c r="K610" s="28"/>
      <c r="M610" s="19"/>
      <c r="N610" s="13"/>
      <c r="O610" s="13"/>
      <c r="P610" s="13"/>
      <c r="Q610" s="10"/>
    </row>
    <row r="611" spans="2:17" ht="10.35" customHeight="1">
      <c r="B611" s="90" t="s">
        <v>6</v>
      </c>
      <c r="C611" s="91"/>
      <c r="D611" s="92"/>
      <c r="E611" s="36">
        <f>(E602+E605)/E609</f>
        <v>1832.4615278353372</v>
      </c>
      <c r="F611" s="38"/>
      <c r="G611" s="36" t="s">
        <v>5</v>
      </c>
      <c r="H611" s="38"/>
      <c r="I611" s="37"/>
      <c r="J611" s="36">
        <v>1632.826746374405</v>
      </c>
      <c r="K611" s="35"/>
      <c r="L611" s="12"/>
      <c r="M611" s="19"/>
      <c r="N611" s="13"/>
      <c r="O611" s="13"/>
      <c r="P611" s="13"/>
      <c r="Q611" s="10"/>
    </row>
    <row r="612" spans="2:17" ht="10.35" customHeight="1">
      <c r="B612" s="34" t="s">
        <v>4</v>
      </c>
      <c r="C612" s="33"/>
      <c r="D612" s="32"/>
      <c r="E612" s="29">
        <f>E603/E609</f>
        <v>1715.2990744578003</v>
      </c>
      <c r="F612" s="31"/>
      <c r="G612" s="29" t="s">
        <v>1</v>
      </c>
      <c r="H612" s="31"/>
      <c r="I612" s="30"/>
      <c r="J612" s="29">
        <v>1538.6415365880657</v>
      </c>
      <c r="K612" s="28"/>
      <c r="L612" s="12"/>
      <c r="M612" s="19"/>
      <c r="N612" s="13"/>
      <c r="O612" s="13"/>
      <c r="P612" s="8"/>
      <c r="Q612" s="10"/>
    </row>
    <row r="613" spans="2:17" ht="10.35" customHeight="1">
      <c r="B613" s="34" t="s">
        <v>3</v>
      </c>
      <c r="C613" s="33"/>
      <c r="D613" s="32"/>
      <c r="E613" s="29">
        <v>4.8121269841269827</v>
      </c>
      <c r="F613" s="31"/>
      <c r="G613" s="29" t="s">
        <v>1</v>
      </c>
      <c r="H613" s="31"/>
      <c r="I613" s="30"/>
      <c r="J613" s="29">
        <v>3.8413793103448248</v>
      </c>
      <c r="K613" s="28"/>
      <c r="L613" s="11"/>
      <c r="M613" s="19"/>
      <c r="N613" s="13"/>
      <c r="O613" s="13"/>
      <c r="P613" s="8"/>
      <c r="Q613" s="10"/>
    </row>
    <row r="614" spans="2:17" ht="10.35" customHeight="1">
      <c r="B614" s="34" t="s">
        <v>2</v>
      </c>
      <c r="C614" s="33"/>
      <c r="D614" s="32"/>
      <c r="E614" s="29">
        <f>E593/E613</f>
        <v>5388.2050696129427</v>
      </c>
      <c r="F614" s="31"/>
      <c r="G614" s="29" t="s">
        <v>1</v>
      </c>
      <c r="H614" s="31"/>
      <c r="I614" s="30"/>
      <c r="J614" s="29">
        <v>5630.4947951652275</v>
      </c>
      <c r="K614" s="28"/>
      <c r="L614" s="7"/>
      <c r="M614" s="19"/>
      <c r="N614" s="13"/>
      <c r="O614" s="13"/>
      <c r="P614" s="8"/>
      <c r="Q614" s="10"/>
    </row>
    <row r="615" spans="2:17" ht="10.35" customHeight="1">
      <c r="B615" s="24" t="s">
        <v>0</v>
      </c>
      <c r="C615" s="23"/>
      <c r="D615" s="21"/>
      <c r="E615" s="21"/>
      <c r="F615" s="21"/>
      <c r="G615" s="21"/>
      <c r="H615" s="21"/>
      <c r="I615" s="21"/>
      <c r="J615" s="21"/>
      <c r="K615" s="25"/>
      <c r="L615" s="7"/>
      <c r="M615" s="18"/>
      <c r="N615" s="13"/>
      <c r="O615" s="13"/>
      <c r="P615" s="8"/>
      <c r="Q615" s="10"/>
    </row>
    <row r="616" spans="2:17" ht="10.35" customHeight="1">
      <c r="B616" s="24"/>
      <c r="C616" s="23"/>
      <c r="D616" s="21"/>
      <c r="E616" s="21"/>
      <c r="F616" s="21"/>
      <c r="G616" s="21"/>
      <c r="H616" s="21"/>
      <c r="I616" s="21"/>
      <c r="J616" s="21"/>
      <c r="K616" s="25"/>
      <c r="L616" s="7"/>
      <c r="N616" s="13"/>
      <c r="O616" s="13"/>
    </row>
    <row r="617" spans="2:17" ht="10.35" customHeight="1">
      <c r="B617" s="24"/>
      <c r="C617" s="23"/>
      <c r="D617" s="21"/>
      <c r="E617" s="21"/>
      <c r="F617" s="21"/>
      <c r="G617" s="21"/>
      <c r="H617" s="21"/>
      <c r="I617" s="21"/>
      <c r="J617" s="21"/>
      <c r="K617" s="25"/>
      <c r="L617" s="7"/>
      <c r="M617" s="9"/>
      <c r="N617" s="13"/>
      <c r="O617" s="13"/>
    </row>
    <row r="618" spans="2:17" ht="10.35" customHeight="1">
      <c r="B618" s="24"/>
      <c r="C618" s="23"/>
      <c r="D618" s="21"/>
      <c r="E618" s="21"/>
      <c r="F618" s="21"/>
      <c r="G618" s="21"/>
      <c r="H618" s="21"/>
      <c r="I618" s="21"/>
      <c r="J618" s="21"/>
      <c r="K618" s="25"/>
      <c r="L618" s="7"/>
      <c r="M618" s="9"/>
      <c r="N618" s="13"/>
      <c r="O618" s="13"/>
    </row>
    <row r="619" spans="2:17" ht="10.35" customHeight="1">
      <c r="B619" s="24"/>
      <c r="C619" s="23"/>
      <c r="D619" s="21"/>
      <c r="E619" s="21"/>
      <c r="F619" s="21"/>
      <c r="G619" s="21"/>
      <c r="H619" s="21"/>
      <c r="I619" s="21"/>
      <c r="J619" s="21"/>
      <c r="K619" s="25"/>
      <c r="L619" s="7"/>
      <c r="M619" s="9"/>
      <c r="N619" s="13"/>
      <c r="O619" s="13"/>
      <c r="P619" s="13"/>
    </row>
    <row r="620" spans="2:17" ht="10.35" customHeight="1">
      <c r="B620" s="24"/>
      <c r="C620" s="23"/>
      <c r="D620" s="21"/>
      <c r="E620" s="21"/>
      <c r="F620" s="21"/>
      <c r="G620" s="21"/>
      <c r="H620" s="21"/>
      <c r="I620" s="21"/>
      <c r="J620" s="21"/>
      <c r="K620" s="25"/>
      <c r="L620" s="7"/>
      <c r="M620" s="9"/>
      <c r="N620" s="13"/>
      <c r="O620" s="13"/>
    </row>
    <row r="621" spans="2:17" ht="10.35" customHeight="1">
      <c r="B621" s="24"/>
      <c r="C621" s="23"/>
      <c r="D621" s="21"/>
      <c r="E621" s="21"/>
      <c r="F621" s="21"/>
      <c r="G621" s="21"/>
      <c r="H621" s="21"/>
      <c r="I621" s="21"/>
      <c r="J621" s="21"/>
      <c r="K621" s="25"/>
      <c r="L621" s="6"/>
      <c r="M621" s="9"/>
      <c r="N621" s="13"/>
      <c r="O621" s="13"/>
      <c r="P621" s="13"/>
    </row>
    <row r="622" spans="2:17" ht="10.35" customHeight="1">
      <c r="B622" s="24"/>
      <c r="C622" s="23"/>
      <c r="D622" s="21"/>
      <c r="E622" s="21"/>
      <c r="F622" s="21"/>
      <c r="G622" s="21"/>
      <c r="H622" s="21"/>
      <c r="I622" s="21"/>
      <c r="J622" s="21"/>
      <c r="K622" s="25"/>
      <c r="L622" s="6"/>
      <c r="M622" s="9"/>
      <c r="N622" s="13"/>
      <c r="O622" s="13"/>
      <c r="P622" s="13"/>
    </row>
    <row r="623" spans="2:17" ht="10.35" customHeight="1">
      <c r="B623" s="24"/>
      <c r="C623" s="23"/>
      <c r="D623" s="21"/>
      <c r="E623" s="21"/>
      <c r="F623" s="21"/>
      <c r="G623" s="21"/>
      <c r="H623" s="21"/>
      <c r="I623" s="21"/>
      <c r="J623" s="21"/>
      <c r="K623" s="25"/>
      <c r="L623" s="6"/>
      <c r="M623" s="9"/>
      <c r="N623" s="13"/>
      <c r="O623" s="13"/>
      <c r="P623" s="13"/>
    </row>
    <row r="624" spans="2:17" ht="10.35" customHeight="1">
      <c r="B624" s="24"/>
      <c r="C624" s="23"/>
      <c r="D624" s="21"/>
      <c r="E624" s="21"/>
      <c r="F624" s="21"/>
      <c r="G624" s="21"/>
      <c r="H624" s="21"/>
      <c r="I624" s="21"/>
      <c r="J624" s="21"/>
      <c r="K624" s="25"/>
      <c r="L624" s="6"/>
      <c r="M624" s="9"/>
      <c r="O624" s="8"/>
      <c r="P624" s="13"/>
    </row>
    <row r="625" spans="2:48" ht="10.35" customHeight="1">
      <c r="B625" s="24"/>
      <c r="C625" s="23"/>
      <c r="D625" s="21"/>
      <c r="E625" s="21"/>
      <c r="F625" s="21"/>
      <c r="G625" s="21"/>
      <c r="H625" s="21"/>
      <c r="I625" s="21"/>
      <c r="J625" s="21"/>
      <c r="K625" s="25"/>
      <c r="L625" s="6"/>
      <c r="O625" s="8"/>
      <c r="P625" s="13"/>
    </row>
    <row r="626" spans="2:48" ht="10.35" customHeight="1">
      <c r="B626" s="24"/>
      <c r="C626" s="23"/>
      <c r="D626" s="21"/>
      <c r="E626" s="21"/>
      <c r="F626" s="21"/>
      <c r="G626" s="21"/>
      <c r="H626" s="21"/>
      <c r="I626" s="21"/>
      <c r="J626" s="21"/>
      <c r="K626" s="25"/>
      <c r="L626" s="6"/>
      <c r="N626" s="8"/>
      <c r="O626" s="8"/>
      <c r="P626" s="13"/>
    </row>
    <row r="627" spans="2:48" ht="10.35" customHeight="1">
      <c r="B627" s="24"/>
      <c r="C627" s="23"/>
      <c r="D627" s="21"/>
      <c r="E627" s="21"/>
      <c r="F627" s="21"/>
      <c r="G627" s="21"/>
      <c r="H627" s="21"/>
      <c r="I627" s="21"/>
      <c r="J627" s="21"/>
      <c r="K627" s="25"/>
      <c r="L627" s="6"/>
      <c r="M627" s="44"/>
      <c r="N627" s="13"/>
      <c r="O627" s="13"/>
      <c r="P627" s="13"/>
    </row>
    <row r="628" spans="2:48" ht="7.5" customHeight="1">
      <c r="B628" s="24"/>
      <c r="C628" s="23"/>
      <c r="D628" s="21"/>
      <c r="E628" s="21"/>
      <c r="F628" s="21"/>
      <c r="G628" s="21"/>
      <c r="H628" s="21"/>
      <c r="I628" s="21"/>
      <c r="J628" s="21"/>
      <c r="K628" s="25"/>
      <c r="L628" s="6"/>
      <c r="M628" s="44"/>
      <c r="N628" s="13"/>
      <c r="O628" s="13"/>
      <c r="P628" s="13"/>
    </row>
    <row r="629" spans="2:48" ht="7.5" customHeight="1">
      <c r="B629" s="24"/>
      <c r="C629" s="23"/>
      <c r="D629" s="21"/>
      <c r="E629" s="21"/>
      <c r="F629" s="21"/>
      <c r="G629" s="21"/>
      <c r="H629" s="21"/>
      <c r="I629" s="21"/>
      <c r="J629" s="21"/>
      <c r="K629" s="25"/>
      <c r="L629" s="6"/>
      <c r="M629" s="44"/>
      <c r="N629" s="13"/>
      <c r="O629" s="13"/>
      <c r="P629" s="13"/>
    </row>
    <row r="630" spans="2:48" ht="16.5" customHeight="1">
      <c r="B630" s="66" t="str">
        <f>"第15表　就労定着支援　１施設・事業所当たりの収支額，収支等の科目"</f>
        <v>第15表　就労定着支援　１施設・事業所当たりの収支額，収支等の科目</v>
      </c>
      <c r="C630" s="23"/>
      <c r="D630" s="21"/>
      <c r="E630" s="21"/>
      <c r="F630" s="21"/>
      <c r="G630" s="21"/>
      <c r="H630" s="21"/>
      <c r="I630" s="21"/>
      <c r="J630" s="21"/>
      <c r="K630" s="21"/>
      <c r="M630" s="44"/>
      <c r="N630" s="13"/>
      <c r="O630" s="13"/>
      <c r="P630" s="13"/>
      <c r="R630" s="17"/>
    </row>
    <row r="631" spans="2:48" ht="10.35" customHeight="1">
      <c r="C631" s="65"/>
      <c r="D631" s="12"/>
      <c r="E631" s="12"/>
      <c r="I631" s="12"/>
      <c r="J631" s="12"/>
      <c r="K631" s="64" t="s">
        <v>39</v>
      </c>
      <c r="N631" s="27"/>
      <c r="P631" s="13"/>
      <c r="R631" s="17"/>
    </row>
    <row r="632" spans="2:48" ht="10.35" customHeight="1">
      <c r="B632" s="63"/>
      <c r="C632" s="62"/>
      <c r="D632" s="61"/>
      <c r="E632" s="93" t="s">
        <v>38</v>
      </c>
      <c r="F632" s="94"/>
      <c r="G632" s="94"/>
      <c r="H632" s="95"/>
      <c r="J632" s="93" t="s">
        <v>37</v>
      </c>
      <c r="K632" s="95"/>
      <c r="M632" s="10"/>
      <c r="N632" s="27"/>
      <c r="O632" s="13"/>
      <c r="P632" s="13"/>
      <c r="Q632" s="15"/>
    </row>
    <row r="633" spans="2:48" ht="10.35" customHeight="1">
      <c r="B633" s="60"/>
      <c r="C633" s="59"/>
      <c r="D633" s="58"/>
      <c r="E633" s="93" t="s">
        <v>36</v>
      </c>
      <c r="F633" s="95"/>
      <c r="G633" s="93" t="s">
        <v>35</v>
      </c>
      <c r="H633" s="95"/>
      <c r="J633" s="93" t="s">
        <v>34</v>
      </c>
      <c r="K633" s="95"/>
      <c r="M633" s="10"/>
      <c r="P633" s="13"/>
      <c r="Q633" s="10"/>
    </row>
    <row r="634" spans="2:48" ht="10.35" customHeight="1">
      <c r="B634" s="50" t="s">
        <v>33</v>
      </c>
      <c r="C634" s="85" t="s">
        <v>32</v>
      </c>
      <c r="D634" s="86"/>
      <c r="E634" s="54">
        <v>4551.3444816053525</v>
      </c>
      <c r="F634" s="45">
        <f>E634/E647</f>
        <v>0.9724476546885148</v>
      </c>
      <c r="G634" s="54">
        <v>3669.9565217391296</v>
      </c>
      <c r="H634" s="45">
        <f>G634/G647</f>
        <v>0.97124803394580106</v>
      </c>
      <c r="J634" s="54">
        <v>4448.0649717514125</v>
      </c>
      <c r="K634" s="45">
        <v>0.97302606617206344</v>
      </c>
      <c r="N634" s="13"/>
      <c r="O634" s="13"/>
      <c r="P634" s="13"/>
      <c r="R634" s="17"/>
    </row>
    <row r="635" spans="2:48" ht="10.35" customHeight="1">
      <c r="B635" s="52"/>
      <c r="C635" s="85" t="s">
        <v>31</v>
      </c>
      <c r="D635" s="86"/>
      <c r="E635" s="54">
        <v>51.428093645484942</v>
      </c>
      <c r="F635" s="45">
        <f>E635/E647</f>
        <v>1.0988210022945396E-2</v>
      </c>
      <c r="G635" s="54">
        <v>36.80936454849499</v>
      </c>
      <c r="H635" s="45">
        <f>G635/G647</f>
        <v>9.7415385541347582E-3</v>
      </c>
      <c r="J635" s="54">
        <v>35.175141242937855</v>
      </c>
      <c r="K635" s="45">
        <v>7.694655884755661E-3</v>
      </c>
      <c r="L635" s="12"/>
      <c r="M635" s="56"/>
      <c r="N635" s="13"/>
      <c r="O635" s="13"/>
      <c r="P635" s="13"/>
      <c r="Q635" s="10"/>
    </row>
    <row r="636" spans="2:48" ht="10.35" customHeight="1">
      <c r="B636" s="52"/>
      <c r="C636" s="85" t="s">
        <v>30</v>
      </c>
      <c r="D636" s="86"/>
      <c r="E636" s="54">
        <v>46.889632107023438</v>
      </c>
      <c r="F636" s="45">
        <f>E636/E647</f>
        <v>1.0018514958814759E-2</v>
      </c>
      <c r="G636" s="54">
        <v>41.829431438127067</v>
      </c>
      <c r="H636" s="45">
        <f>G636/G647</f>
        <v>1.1070091104539645E-2</v>
      </c>
      <c r="J636" s="54">
        <v>18.149717514124294</v>
      </c>
      <c r="K636" s="45">
        <v>3.970299073205519E-3</v>
      </c>
      <c r="L636" s="12"/>
      <c r="M636" s="55"/>
      <c r="N636" s="13"/>
      <c r="O636" s="13"/>
      <c r="P636" s="13"/>
      <c r="Q636" s="26"/>
    </row>
    <row r="637" spans="2:48" ht="10.35" customHeight="1">
      <c r="B637" s="51"/>
      <c r="C637" s="85" t="s">
        <v>29</v>
      </c>
      <c r="D637" s="86"/>
      <c r="E637" s="54">
        <v>15.618729096989975</v>
      </c>
      <c r="F637" s="45">
        <f>E637/E647</f>
        <v>3.337123028364117E-3</v>
      </c>
      <c r="G637" s="54">
        <v>17.702341137123746</v>
      </c>
      <c r="H637" s="45">
        <f>G637/G647</f>
        <v>4.6848958356383126E-3</v>
      </c>
      <c r="J637" s="54">
        <v>29.155367231638419</v>
      </c>
      <c r="K637" s="45">
        <v>6.3778142777516202E-3</v>
      </c>
      <c r="L637" s="11"/>
      <c r="M637" s="44"/>
      <c r="N637" s="13"/>
      <c r="O637" s="13"/>
      <c r="P637" s="13"/>
      <c r="Q637" s="27"/>
      <c r="R637" s="27"/>
      <c r="S637" s="27"/>
      <c r="T637" s="27"/>
      <c r="U637" s="27"/>
      <c r="V637" s="3"/>
      <c r="W637" s="3"/>
      <c r="X637" s="3"/>
      <c r="Y637" s="3"/>
      <c r="Z637" s="3"/>
      <c r="AA637" s="3"/>
      <c r="AB637" s="3"/>
      <c r="AC637" s="3"/>
      <c r="AD637" s="3"/>
      <c r="AE637" s="3"/>
      <c r="AF637" s="3"/>
      <c r="AG637" s="3"/>
      <c r="AH637" s="3"/>
      <c r="AI637" s="3"/>
      <c r="AJ637" s="3"/>
      <c r="AK637" s="3"/>
      <c r="AL637" s="3"/>
      <c r="AM637" s="3"/>
      <c r="AN637" s="3"/>
      <c r="AO637" s="3"/>
      <c r="AP637" s="3"/>
      <c r="AQ637" s="3"/>
      <c r="AR637" s="3"/>
      <c r="AS637" s="3"/>
      <c r="AT637" s="3"/>
    </row>
    <row r="638" spans="2:48" ht="10.35" customHeight="1">
      <c r="B638" s="50" t="s">
        <v>28</v>
      </c>
      <c r="C638" s="85" t="s">
        <v>27</v>
      </c>
      <c r="D638" s="86"/>
      <c r="E638" s="54">
        <v>3160.5819397993282</v>
      </c>
      <c r="F638" s="45">
        <f>E638/E647</f>
        <v>0.67529507099068165</v>
      </c>
      <c r="G638" s="54">
        <v>2599.6220735785955</v>
      </c>
      <c r="H638" s="45">
        <f>G638/G647</f>
        <v>0.68798576032416348</v>
      </c>
      <c r="J638" s="54">
        <v>3186.9604519774011</v>
      </c>
      <c r="K638" s="45">
        <v>0.69715609176736104</v>
      </c>
      <c r="L638" s="7"/>
      <c r="M638" s="44"/>
      <c r="N638" s="13"/>
      <c r="O638" s="13"/>
      <c r="P638" s="13"/>
      <c r="Q638" s="27"/>
      <c r="R638" s="27"/>
      <c r="S638" s="27"/>
      <c r="T638" s="27"/>
      <c r="U638" s="27"/>
      <c r="V638" s="3"/>
      <c r="W638" s="3"/>
      <c r="X638" s="3"/>
      <c r="Y638" s="3"/>
      <c r="Z638" s="3"/>
      <c r="AA638" s="3"/>
      <c r="AB638" s="3"/>
      <c r="AC638" s="3"/>
      <c r="AD638" s="3"/>
      <c r="AE638" s="3"/>
      <c r="AF638" s="3"/>
      <c r="AG638" s="3"/>
      <c r="AH638" s="3"/>
      <c r="AI638" s="3"/>
      <c r="AJ638" s="3"/>
      <c r="AK638" s="3"/>
      <c r="AL638" s="3"/>
      <c r="AM638" s="3"/>
      <c r="AN638" s="3"/>
      <c r="AO638" s="3"/>
      <c r="AP638" s="3"/>
      <c r="AQ638" s="3"/>
      <c r="AR638" s="3"/>
      <c r="AS638" s="3"/>
      <c r="AT638" s="3"/>
    </row>
    <row r="639" spans="2:48" ht="10.35" customHeight="1">
      <c r="B639" s="52"/>
      <c r="C639" s="85" t="s">
        <v>26</v>
      </c>
      <c r="D639" s="86"/>
      <c r="E639" s="54">
        <v>99.193979933110299</v>
      </c>
      <c r="F639" s="45">
        <f>E639/E647</f>
        <v>2.1193946873287201E-2</v>
      </c>
      <c r="G639" s="54">
        <v>67.150501672240821</v>
      </c>
      <c r="H639" s="45">
        <f>G639/G647</f>
        <v>1.7771271223870407E-2</v>
      </c>
      <c r="J639" s="54">
        <v>69.194915254237287</v>
      </c>
      <c r="K639" s="45">
        <v>1.5136572108664464E-2</v>
      </c>
      <c r="L639" s="12"/>
      <c r="M639" s="44"/>
      <c r="N639" s="13"/>
      <c r="O639" s="13"/>
      <c r="P639" s="13"/>
      <c r="AU639" s="3"/>
      <c r="AV639" s="3"/>
    </row>
    <row r="640" spans="2:48" ht="10.35" customHeight="1">
      <c r="B640" s="52"/>
      <c r="C640" s="85" t="s">
        <v>25</v>
      </c>
      <c r="D640" s="86"/>
      <c r="E640" s="53">
        <v>-10.217391304347833</v>
      </c>
      <c r="F640" s="45">
        <f>E640/E647</f>
        <v>-2.1830644221953704E-3</v>
      </c>
      <c r="G640" s="53">
        <v>-9.5953177257525102</v>
      </c>
      <c r="H640" s="45">
        <f>G640/G647</f>
        <v>-2.5393852545713812E-3</v>
      </c>
      <c r="J640" s="53">
        <v>-8.1271186440677958</v>
      </c>
      <c r="K640" s="45">
        <v>-1.7778288612626111E-3</v>
      </c>
      <c r="L640" s="7"/>
      <c r="M640" s="44"/>
      <c r="N640" s="13"/>
      <c r="O640" s="13"/>
      <c r="P640" s="13"/>
      <c r="AU640" s="3"/>
      <c r="AV640" s="3"/>
    </row>
    <row r="641" spans="2:18" ht="10.35" customHeight="1">
      <c r="B641" s="52"/>
      <c r="C641" s="85" t="s">
        <v>24</v>
      </c>
      <c r="D641" s="86"/>
      <c r="E641" s="48">
        <v>94.384615384615486</v>
      </c>
      <c r="F641" s="45">
        <f>E641/E647</f>
        <v>2.0166370232005095E-2</v>
      </c>
      <c r="G641" s="48">
        <v>82.993311036789308</v>
      </c>
      <c r="H641" s="45">
        <f>G641/G647</f>
        <v>2.1964044995534619E-2</v>
      </c>
      <c r="J641" s="48">
        <v>88.115819209039543</v>
      </c>
      <c r="K641" s="45">
        <v>1.9275570270894899E-2</v>
      </c>
      <c r="L641" s="20"/>
      <c r="M641" s="44"/>
      <c r="N641" s="13"/>
      <c r="O641" s="13"/>
      <c r="P641" s="13"/>
    </row>
    <row r="642" spans="2:18" ht="10.35" customHeight="1">
      <c r="B642" s="51"/>
      <c r="C642" s="85" t="s">
        <v>23</v>
      </c>
      <c r="D642" s="86"/>
      <c r="E642" s="48">
        <v>870.94983277591962</v>
      </c>
      <c r="F642" s="45">
        <f>E642/E647</f>
        <v>0.1860885559546922</v>
      </c>
      <c r="G642" s="48">
        <v>667.46822742474876</v>
      </c>
      <c r="H642" s="45">
        <f>G642/G647</f>
        <v>0.17664438250629971</v>
      </c>
      <c r="J642" s="48">
        <v>720.91807909604518</v>
      </c>
      <c r="K642" s="45">
        <v>0.15770275096924738</v>
      </c>
      <c r="L642" s="14"/>
      <c r="M642" s="44"/>
      <c r="N642" s="13"/>
      <c r="O642" s="13"/>
      <c r="P642" s="13"/>
    </row>
    <row r="643" spans="2:18" ht="10.35" customHeight="1">
      <c r="B643" s="50" t="s">
        <v>22</v>
      </c>
      <c r="C643" s="85" t="s">
        <v>21</v>
      </c>
      <c r="D643" s="86"/>
      <c r="E643" s="48">
        <v>2.0066889632107038E-2</v>
      </c>
      <c r="F643" s="45">
        <f>E643/E647</f>
        <v>4.2875242334442622E-6</v>
      </c>
      <c r="G643" s="48">
        <v>3.6789297658862866E-2</v>
      </c>
      <c r="H643" s="45">
        <f>G643/G647</f>
        <v>9.7362278843796385E-6</v>
      </c>
      <c r="J643" s="48">
        <v>8.4745762711864403E-2</v>
      </c>
      <c r="K643" s="45">
        <v>1.8538361431309812E-5</v>
      </c>
      <c r="L643" s="14"/>
      <c r="M643" s="44"/>
      <c r="N643" s="13"/>
      <c r="O643" s="13"/>
      <c r="P643" s="13"/>
    </row>
    <row r="644" spans="2:18" ht="10.35" customHeight="1">
      <c r="B644" s="49" t="s">
        <v>20</v>
      </c>
      <c r="C644" s="85" t="s">
        <v>19</v>
      </c>
      <c r="D644" s="86"/>
      <c r="E644" s="48">
        <v>2.3010033444816065</v>
      </c>
      <c r="F644" s="45">
        <f>E644/E647</f>
        <v>4.9163611210160864E-4</v>
      </c>
      <c r="G644" s="48">
        <v>2.3511705685618756</v>
      </c>
      <c r="H644" s="45">
        <f>G644/G647</f>
        <v>6.2223347297444501E-4</v>
      </c>
      <c r="J644" s="48">
        <v>5.3163841807909602</v>
      </c>
      <c r="K644" s="45">
        <v>1.162973207124169E-3</v>
      </c>
      <c r="L644" s="6"/>
      <c r="M644" s="44"/>
      <c r="N644" s="13"/>
      <c r="O644" s="13"/>
      <c r="P644" s="13"/>
    </row>
    <row r="645" spans="2:18" ht="10.35" customHeight="1">
      <c r="B645" s="50" t="s">
        <v>18</v>
      </c>
      <c r="C645" s="85" t="s">
        <v>17</v>
      </c>
      <c r="D645" s="86"/>
      <c r="E645" s="48">
        <v>14.996655518394654</v>
      </c>
      <c r="F645" s="45">
        <f>E645/E647</f>
        <v>3.2042097771273442E-3</v>
      </c>
      <c r="G645" s="48">
        <v>12.264214046822742</v>
      </c>
      <c r="H645" s="45">
        <f>G645/G647</f>
        <v>3.2457043320018313E-3</v>
      </c>
      <c r="J645" s="48">
        <v>40.742937853107343</v>
      </c>
      <c r="K645" s="45">
        <v>8.9126262307927147E-3</v>
      </c>
      <c r="L645" s="6"/>
      <c r="M645" s="44"/>
      <c r="N645" s="13"/>
      <c r="O645" s="13"/>
      <c r="P645" s="13"/>
    </row>
    <row r="646" spans="2:18" ht="10.35" customHeight="1">
      <c r="B646" s="49" t="s">
        <v>16</v>
      </c>
      <c r="C646" s="85" t="s">
        <v>15</v>
      </c>
      <c r="D646" s="86"/>
      <c r="E646" s="48">
        <v>109.03344481605349</v>
      </c>
      <c r="F646" s="45">
        <f>E646/E647</f>
        <v>2.3296262922419379E-2</v>
      </c>
      <c r="G646" s="48">
        <v>95.919732441471467</v>
      </c>
      <c r="H646" s="45">
        <f>G646/G647</f>
        <v>2.5385001429455253E-2</v>
      </c>
      <c r="J646" s="48">
        <v>89.621468926553675</v>
      </c>
      <c r="K646" s="45">
        <v>1.9604935158991171E-2</v>
      </c>
      <c r="L646" s="6"/>
      <c r="M646" s="44"/>
      <c r="N646" s="13"/>
      <c r="O646" s="13"/>
      <c r="P646" s="13"/>
    </row>
    <row r="647" spans="2:18" ht="10.35" customHeight="1">
      <c r="B647" s="87" t="s">
        <v>14</v>
      </c>
      <c r="C647" s="88"/>
      <c r="D647" s="89"/>
      <c r="E647" s="46">
        <f>SUM(E634:E637,E643,E645)</f>
        <v>4680.2976588628781</v>
      </c>
      <c r="F647" s="45">
        <f>E647/E647</f>
        <v>1</v>
      </c>
      <c r="G647" s="46">
        <f>SUM(G634:G637,G643,G645)</f>
        <v>3778.5986622073569</v>
      </c>
      <c r="H647" s="45">
        <f>G647/G647</f>
        <v>1</v>
      </c>
      <c r="J647" s="46">
        <v>4571.372881355931</v>
      </c>
      <c r="K647" s="45">
        <v>1</v>
      </c>
      <c r="L647" s="6"/>
      <c r="M647" s="44"/>
      <c r="N647" s="13"/>
      <c r="O647" s="13"/>
      <c r="P647" s="13"/>
    </row>
    <row r="648" spans="2:18" ht="10.35" customHeight="1">
      <c r="B648" s="87" t="s">
        <v>13</v>
      </c>
      <c r="C648" s="88"/>
      <c r="D648" s="89"/>
      <c r="E648" s="46">
        <f>SUM(E638:E642,E644,E646)</f>
        <v>4326.2274247491614</v>
      </c>
      <c r="F648" s="45">
        <f>E648/E647</f>
        <v>0.92434877866299181</v>
      </c>
      <c r="G648" s="46">
        <f>SUM(G638:G642,G644,G646)</f>
        <v>3505.9096989966552</v>
      </c>
      <c r="H648" s="45">
        <f>G648/G647</f>
        <v>0.92783330869772651</v>
      </c>
      <c r="J648" s="46">
        <v>4152</v>
      </c>
      <c r="K648" s="45">
        <v>0.90826106462102052</v>
      </c>
      <c r="L648" s="6"/>
      <c r="M648" s="44"/>
      <c r="N648" s="13"/>
      <c r="O648" s="13"/>
      <c r="P648" s="13"/>
    </row>
    <row r="649" spans="2:18" ht="10.35" customHeight="1">
      <c r="B649" s="87" t="s">
        <v>12</v>
      </c>
      <c r="C649" s="88"/>
      <c r="D649" s="89"/>
      <c r="E649" s="46">
        <f>E647-E648</f>
        <v>354.07023411371665</v>
      </c>
      <c r="F649" s="45">
        <f>E649/E647</f>
        <v>7.5651221337008148E-2</v>
      </c>
      <c r="G649" s="46">
        <f>G647-G648</f>
        <v>272.68896321070179</v>
      </c>
      <c r="H649" s="45">
        <f>G649/G647</f>
        <v>7.2166691302273461E-2</v>
      </c>
      <c r="J649" s="46">
        <v>419.37288135593099</v>
      </c>
      <c r="K649" s="45">
        <v>9.173893537897948E-2</v>
      </c>
      <c r="L649" s="6"/>
      <c r="M649" s="44"/>
      <c r="N649" s="13"/>
      <c r="O649" s="13"/>
      <c r="P649" s="13"/>
    </row>
    <row r="650" spans="2:18" ht="10.35" customHeight="1">
      <c r="B650" s="82" t="s">
        <v>11</v>
      </c>
      <c r="C650" s="83"/>
      <c r="D650" s="84"/>
      <c r="E650" s="42">
        <v>8.7324414715719083</v>
      </c>
      <c r="F650" s="41">
        <f>E650/E647</f>
        <v>1.8657876289204941E-3</v>
      </c>
      <c r="G650" s="42">
        <v>10.257525083612039</v>
      </c>
      <c r="H650" s="41">
        <f>G650/G647</f>
        <v>2.7146373564902143E-3</v>
      </c>
      <c r="I650" s="43"/>
      <c r="J650" s="42">
        <v>28.259887005649716</v>
      </c>
      <c r="K650" s="41">
        <v>6.1819255919607794E-3</v>
      </c>
      <c r="L650" s="6"/>
      <c r="M650" s="44"/>
      <c r="N650" s="13"/>
      <c r="O650" s="13"/>
      <c r="P650" s="13"/>
    </row>
    <row r="651" spans="2:18" ht="10.35" customHeight="1">
      <c r="B651" s="82" t="s">
        <v>10</v>
      </c>
      <c r="C651" s="83"/>
      <c r="D651" s="84"/>
      <c r="E651" s="42">
        <f>E649+E650</f>
        <v>362.80267558528857</v>
      </c>
      <c r="F651" s="41">
        <f>E651/(E647+E650)</f>
        <v>7.7372648036405492E-2</v>
      </c>
      <c r="G651" s="42">
        <f>G649+G650</f>
        <v>282.94648829431384</v>
      </c>
      <c r="H651" s="41">
        <f>G651/(G647+G650)</f>
        <v>7.4678603332426957E-2</v>
      </c>
      <c r="I651" s="43"/>
      <c r="J651" s="42">
        <v>447.6327683615807</v>
      </c>
      <c r="K651" s="41">
        <v>9.7319240666473988E-2</v>
      </c>
      <c r="L651" s="6"/>
      <c r="N651" s="13"/>
      <c r="O651" s="13"/>
      <c r="P651" s="13"/>
      <c r="R651" s="17"/>
    </row>
    <row r="652" spans="2:18" ht="10.35" customHeight="1">
      <c r="B652" s="87" t="s">
        <v>9</v>
      </c>
      <c r="C652" s="88"/>
      <c r="D652" s="89"/>
      <c r="E652" s="40">
        <v>299</v>
      </c>
      <c r="F652" s="31"/>
      <c r="G652" s="40">
        <v>299</v>
      </c>
      <c r="H652" s="31"/>
      <c r="J652" s="40">
        <v>354</v>
      </c>
      <c r="K652" s="31"/>
      <c r="M652" s="19"/>
      <c r="N652" s="13"/>
      <c r="O652" s="13"/>
      <c r="P652" s="13"/>
      <c r="R652" s="17"/>
    </row>
    <row r="653" spans="2:18" ht="10.35" customHeight="1">
      <c r="C653" s="23"/>
      <c r="D653" s="21"/>
      <c r="E653" s="21"/>
      <c r="F653" s="21"/>
      <c r="G653" s="21"/>
      <c r="H653" s="21"/>
      <c r="J653" s="21"/>
      <c r="K653" s="25"/>
      <c r="L653" s="16"/>
      <c r="M653" s="19"/>
      <c r="N653" s="13"/>
      <c r="O653" s="13"/>
      <c r="P653" s="13"/>
      <c r="Q653" s="15"/>
    </row>
    <row r="654" spans="2:18" ht="10.35" customHeight="1">
      <c r="B654" s="34" t="s">
        <v>49</v>
      </c>
      <c r="C654" s="33"/>
      <c r="D654" s="32"/>
      <c r="E654" s="29">
        <v>19.397993311036807</v>
      </c>
      <c r="F654" s="31"/>
      <c r="G654" s="29" t="s">
        <v>1</v>
      </c>
      <c r="H654" s="31"/>
      <c r="J654" s="39">
        <v>13.819209039548022</v>
      </c>
      <c r="K654" s="28"/>
      <c r="L654" s="14"/>
      <c r="M654" s="19"/>
      <c r="N654" s="13"/>
      <c r="O654" s="13"/>
      <c r="P654" s="13"/>
      <c r="Q654" s="10"/>
    </row>
    <row r="655" spans="2:18" ht="10.35" customHeight="1">
      <c r="B655" s="34" t="s">
        <v>48</v>
      </c>
      <c r="C655" s="33"/>
      <c r="D655" s="32"/>
      <c r="E655" s="29">
        <f>E647/E654</f>
        <v>241.27741379310334</v>
      </c>
      <c r="F655" s="31"/>
      <c r="G655" s="29" t="s">
        <v>1</v>
      </c>
      <c r="H655" s="31"/>
      <c r="I655" s="67"/>
      <c r="J655" s="29">
        <v>330.79844644317245</v>
      </c>
      <c r="K655" s="28"/>
      <c r="M655" s="19"/>
      <c r="N655" s="13"/>
      <c r="O655" s="13"/>
      <c r="P655" s="13"/>
      <c r="Q655" s="10"/>
    </row>
    <row r="656" spans="2:18" ht="10.35" customHeight="1">
      <c r="B656" s="90" t="s">
        <v>47</v>
      </c>
      <c r="C656" s="91"/>
      <c r="D656" s="92"/>
      <c r="E656" s="36">
        <f>(E647+E650)/E654</f>
        <v>241.72758620689643</v>
      </c>
      <c r="F656" s="38"/>
      <c r="G656" s="36" t="s">
        <v>5</v>
      </c>
      <c r="H656" s="38"/>
      <c r="I656" s="37"/>
      <c r="J656" s="36">
        <v>332.84341782502037</v>
      </c>
      <c r="K656" s="35"/>
      <c r="L656" s="12"/>
      <c r="M656" s="19"/>
      <c r="N656" s="13"/>
      <c r="O656" s="13"/>
      <c r="P656" s="8"/>
      <c r="Q656" s="10"/>
    </row>
    <row r="657" spans="2:17" ht="10.35" customHeight="1">
      <c r="B657" s="34" t="s">
        <v>46</v>
      </c>
      <c r="C657" s="33"/>
      <c r="D657" s="32"/>
      <c r="E657" s="29">
        <f>E648/E654</f>
        <v>223.02448275862037</v>
      </c>
      <c r="F657" s="31"/>
      <c r="G657" s="29" t="s">
        <v>1</v>
      </c>
      <c r="H657" s="31"/>
      <c r="I657" s="67"/>
      <c r="J657" s="29">
        <v>300.45134914145547</v>
      </c>
      <c r="K657" s="28"/>
      <c r="L657" s="12"/>
      <c r="M657" s="19"/>
      <c r="N657" s="13"/>
      <c r="O657" s="13"/>
      <c r="P657" s="8"/>
      <c r="Q657" s="10"/>
    </row>
    <row r="658" spans="2:17" ht="10.35" customHeight="1">
      <c r="B658" s="34" t="s">
        <v>3</v>
      </c>
      <c r="C658" s="33"/>
      <c r="D658" s="32"/>
      <c r="E658" s="29">
        <v>1.7451470588235296</v>
      </c>
      <c r="F658" s="31"/>
      <c r="G658" s="29" t="s">
        <v>1</v>
      </c>
      <c r="H658" s="31"/>
      <c r="I658" s="67"/>
      <c r="J658" s="29">
        <v>1.7895184135977338</v>
      </c>
      <c r="K658" s="28"/>
      <c r="L658" s="11"/>
      <c r="M658" s="19"/>
      <c r="N658" s="13"/>
      <c r="O658" s="13"/>
      <c r="P658" s="8"/>
      <c r="Q658" s="10"/>
    </row>
    <row r="659" spans="2:17" ht="10.35" customHeight="1">
      <c r="B659" s="34" t="s">
        <v>2</v>
      </c>
      <c r="C659" s="33"/>
      <c r="D659" s="32"/>
      <c r="E659" s="29">
        <f>E638/E658</f>
        <v>1811.0691152469394</v>
      </c>
      <c r="F659" s="31"/>
      <c r="G659" s="29" t="s">
        <v>1</v>
      </c>
      <c r="H659" s="31"/>
      <c r="I659" s="67"/>
      <c r="J659" s="29">
        <v>1780.9039726896035</v>
      </c>
      <c r="K659" s="28"/>
      <c r="L659" s="7"/>
      <c r="M659" s="19"/>
      <c r="N659" s="13"/>
      <c r="O659" s="13"/>
      <c r="P659" s="8"/>
      <c r="Q659" s="10"/>
    </row>
    <row r="660" spans="2:17" ht="9" customHeight="1">
      <c r="B660" s="24" t="s">
        <v>0</v>
      </c>
      <c r="C660" s="23"/>
      <c r="D660" s="21"/>
      <c r="E660" s="21"/>
      <c r="F660" s="21"/>
      <c r="G660" s="21"/>
      <c r="H660" s="21"/>
      <c r="I660" s="21"/>
      <c r="J660" s="21"/>
      <c r="K660" s="21"/>
      <c r="L660" s="7"/>
      <c r="M660" s="18"/>
      <c r="N660" s="13"/>
      <c r="O660" s="13"/>
      <c r="P660" s="8"/>
      <c r="Q660" s="10"/>
    </row>
    <row r="661" spans="2:17" ht="9" customHeight="1">
      <c r="B661" s="24" t="s">
        <v>45</v>
      </c>
      <c r="C661" s="23"/>
      <c r="D661" s="21"/>
      <c r="E661" s="21"/>
      <c r="F661" s="21"/>
      <c r="G661" s="21"/>
      <c r="H661" s="21"/>
      <c r="I661" s="21"/>
      <c r="J661" s="21"/>
      <c r="K661" s="21"/>
      <c r="L661" s="7"/>
      <c r="N661" s="13"/>
      <c r="O661" s="13"/>
    </row>
    <row r="662" spans="2:17" ht="10.35" customHeight="1">
      <c r="B662" s="24"/>
      <c r="C662" s="23"/>
      <c r="D662" s="21"/>
      <c r="E662" s="21"/>
      <c r="F662" s="21"/>
      <c r="G662" s="21"/>
      <c r="H662" s="21"/>
      <c r="I662" s="21"/>
      <c r="J662" s="21"/>
      <c r="K662" s="25"/>
      <c r="L662" s="7"/>
      <c r="M662" s="9"/>
      <c r="N662" s="13"/>
      <c r="O662" s="13"/>
    </row>
    <row r="663" spans="2:17" ht="10.35" customHeight="1">
      <c r="B663" s="24"/>
      <c r="C663" s="23"/>
      <c r="D663" s="21"/>
      <c r="E663" s="21"/>
      <c r="F663" s="21"/>
      <c r="G663" s="21"/>
      <c r="H663" s="21"/>
      <c r="I663" s="21"/>
      <c r="J663" s="21"/>
      <c r="K663" s="25"/>
      <c r="L663" s="7"/>
      <c r="M663" s="9"/>
      <c r="N663" s="13"/>
      <c r="O663" s="13"/>
      <c r="P663" s="13"/>
    </row>
    <row r="664" spans="2:17" ht="10.35" customHeight="1">
      <c r="B664" s="24"/>
      <c r="C664" s="23"/>
      <c r="D664" s="21"/>
      <c r="E664" s="21"/>
      <c r="F664" s="21"/>
      <c r="G664" s="21"/>
      <c r="H664" s="21"/>
      <c r="I664" s="21"/>
      <c r="J664" s="21"/>
      <c r="K664" s="25"/>
      <c r="L664" s="7"/>
      <c r="M664" s="9"/>
      <c r="N664" s="13"/>
      <c r="O664" s="13"/>
    </row>
    <row r="665" spans="2:17" ht="10.35" customHeight="1">
      <c r="B665" s="24"/>
      <c r="C665" s="23"/>
      <c r="D665" s="21"/>
      <c r="E665" s="21"/>
      <c r="F665" s="21"/>
      <c r="G665" s="21"/>
      <c r="H665" s="21"/>
      <c r="I665" s="21"/>
      <c r="J665" s="21"/>
      <c r="K665" s="25"/>
      <c r="L665" s="7"/>
      <c r="M665" s="9"/>
      <c r="N665" s="13"/>
      <c r="O665" s="13"/>
      <c r="P665" s="13"/>
    </row>
    <row r="666" spans="2:17" ht="10.35" customHeight="1">
      <c r="B666" s="24"/>
      <c r="C666" s="23"/>
      <c r="D666" s="21"/>
      <c r="E666" s="21"/>
      <c r="F666" s="21"/>
      <c r="G666" s="21"/>
      <c r="H666" s="21"/>
      <c r="I666" s="21"/>
      <c r="J666" s="21"/>
      <c r="K666" s="25"/>
      <c r="L666" s="6"/>
      <c r="M666" s="9"/>
      <c r="N666" s="13"/>
      <c r="O666" s="13"/>
      <c r="P666" s="13"/>
    </row>
    <row r="667" spans="2:17" ht="10.35" customHeight="1">
      <c r="B667" s="24"/>
      <c r="C667" s="23"/>
      <c r="D667" s="21"/>
      <c r="E667" s="21"/>
      <c r="F667" s="21"/>
      <c r="G667" s="21"/>
      <c r="H667" s="21"/>
      <c r="I667" s="21"/>
      <c r="J667" s="21"/>
      <c r="K667" s="25"/>
      <c r="L667" s="6"/>
      <c r="M667" s="9"/>
      <c r="N667" s="13"/>
      <c r="O667" s="13"/>
      <c r="P667" s="13"/>
    </row>
    <row r="668" spans="2:17" ht="10.35" customHeight="1">
      <c r="B668" s="24"/>
      <c r="C668" s="23"/>
      <c r="D668" s="21"/>
      <c r="E668" s="21"/>
      <c r="F668" s="21"/>
      <c r="G668" s="21"/>
      <c r="H668" s="21"/>
      <c r="I668" s="21"/>
      <c r="J668" s="21"/>
      <c r="K668" s="25"/>
      <c r="L668" s="6"/>
      <c r="M668" s="9"/>
      <c r="N668" s="13"/>
      <c r="O668" s="13"/>
      <c r="P668" s="13"/>
    </row>
    <row r="669" spans="2:17" ht="10.35" customHeight="1">
      <c r="B669" s="24"/>
      <c r="C669" s="23"/>
      <c r="D669" s="21"/>
      <c r="E669" s="21"/>
      <c r="F669" s="21"/>
      <c r="G669" s="21"/>
      <c r="H669" s="21"/>
      <c r="I669" s="21"/>
      <c r="J669" s="21"/>
      <c r="K669" s="25"/>
      <c r="L669" s="6"/>
      <c r="M669" s="9"/>
      <c r="O669" s="8"/>
      <c r="P669" s="13"/>
    </row>
    <row r="670" spans="2:17" ht="10.35" customHeight="1">
      <c r="B670" s="24"/>
      <c r="C670" s="23"/>
      <c r="D670" s="21"/>
      <c r="E670" s="21"/>
      <c r="F670" s="21"/>
      <c r="G670" s="21"/>
      <c r="H670" s="21"/>
      <c r="I670" s="21"/>
      <c r="J670" s="21"/>
      <c r="K670" s="25"/>
      <c r="L670" s="6"/>
      <c r="O670" s="8"/>
      <c r="P670" s="13"/>
    </row>
    <row r="671" spans="2:17" ht="10.35" customHeight="1">
      <c r="B671" s="24"/>
      <c r="C671" s="23"/>
      <c r="D671" s="21"/>
      <c r="E671" s="21"/>
      <c r="F671" s="21"/>
      <c r="G671" s="21"/>
      <c r="H671" s="21"/>
      <c r="I671" s="21"/>
      <c r="J671" s="21"/>
      <c r="K671" s="25"/>
      <c r="L671" s="6"/>
      <c r="N671" s="8"/>
      <c r="O671" s="8"/>
      <c r="P671" s="13"/>
    </row>
    <row r="672" spans="2:17" ht="10.35" customHeight="1">
      <c r="B672" s="24"/>
      <c r="C672" s="23"/>
      <c r="D672" s="21"/>
      <c r="E672" s="21"/>
      <c r="F672" s="21"/>
      <c r="G672" s="21"/>
      <c r="H672" s="21"/>
      <c r="I672" s="21"/>
      <c r="J672" s="21"/>
      <c r="K672" s="25"/>
      <c r="L672" s="6"/>
      <c r="M672" s="44"/>
      <c r="N672" s="13"/>
      <c r="O672" s="13"/>
      <c r="P672" s="13"/>
    </row>
    <row r="673" spans="2:48" ht="10.35" customHeight="1">
      <c r="B673" s="24"/>
      <c r="C673" s="23"/>
      <c r="D673" s="21"/>
      <c r="E673" s="21"/>
      <c r="F673" s="21"/>
      <c r="G673" s="21"/>
      <c r="H673" s="21"/>
      <c r="I673" s="21"/>
      <c r="J673" s="21"/>
      <c r="K673" s="25"/>
      <c r="L673" s="6"/>
      <c r="M673" s="44"/>
      <c r="N673" s="13"/>
      <c r="O673" s="13"/>
      <c r="P673" s="13"/>
    </row>
    <row r="674" spans="2:48" ht="7.15" customHeight="1">
      <c r="B674" s="24"/>
      <c r="C674" s="23"/>
      <c r="D674" s="21"/>
      <c r="E674" s="21"/>
      <c r="F674" s="21"/>
      <c r="G674" s="21"/>
      <c r="H674" s="21"/>
      <c r="I674" s="21"/>
      <c r="J674" s="21"/>
      <c r="K674" s="25"/>
      <c r="M674" s="44"/>
      <c r="N674" s="13"/>
      <c r="O674" s="13"/>
      <c r="P674" s="13"/>
      <c r="R674" s="17"/>
    </row>
    <row r="675" spans="2:48" ht="16.5" customHeight="1">
      <c r="B675" s="66" t="str">
        <f>"第16表　自立生活援助　１施設・事業所当たりの収支額，収支等の科目"</f>
        <v>第16表　自立生活援助　１施設・事業所当たりの収支額，収支等の科目</v>
      </c>
      <c r="C675" s="23"/>
      <c r="D675" s="21"/>
      <c r="E675" s="21"/>
      <c r="F675" s="21"/>
      <c r="G675" s="21"/>
      <c r="H675" s="21"/>
      <c r="I675" s="21"/>
      <c r="J675" s="21"/>
      <c r="K675" s="25"/>
      <c r="M675" s="44"/>
      <c r="N675" s="13"/>
      <c r="O675" s="13"/>
      <c r="P675" s="13"/>
      <c r="R675" s="17"/>
    </row>
    <row r="676" spans="2:48" ht="10.35" customHeight="1">
      <c r="C676" s="65"/>
      <c r="D676" s="12"/>
      <c r="E676" s="12"/>
      <c r="I676" s="12"/>
      <c r="J676" s="12"/>
      <c r="K676" s="64" t="s">
        <v>39</v>
      </c>
      <c r="N676" s="27"/>
      <c r="P676" s="13"/>
      <c r="R676" s="17"/>
    </row>
    <row r="677" spans="2:48" ht="10.35" customHeight="1">
      <c r="B677" s="63"/>
      <c r="C677" s="62"/>
      <c r="D677" s="61"/>
      <c r="E677" s="93" t="s">
        <v>38</v>
      </c>
      <c r="F677" s="94"/>
      <c r="G677" s="94"/>
      <c r="H677" s="95"/>
      <c r="J677" s="93" t="s">
        <v>37</v>
      </c>
      <c r="K677" s="95"/>
      <c r="M677" s="10"/>
      <c r="N677" s="27"/>
      <c r="O677" s="13"/>
      <c r="P677" s="13"/>
      <c r="R677" s="17"/>
    </row>
    <row r="678" spans="2:48" ht="10.35" customHeight="1">
      <c r="B678" s="60"/>
      <c r="C678" s="59"/>
      <c r="D678" s="58"/>
      <c r="E678" s="93" t="s">
        <v>36</v>
      </c>
      <c r="F678" s="95"/>
      <c r="G678" s="93" t="s">
        <v>35</v>
      </c>
      <c r="H678" s="95"/>
      <c r="J678" s="93" t="s">
        <v>34</v>
      </c>
      <c r="K678" s="95"/>
      <c r="M678" s="10"/>
      <c r="P678" s="13"/>
      <c r="R678" s="17"/>
    </row>
    <row r="679" spans="2:48" ht="10.35" customHeight="1">
      <c r="B679" s="50" t="s">
        <v>33</v>
      </c>
      <c r="C679" s="85" t="s">
        <v>32</v>
      </c>
      <c r="D679" s="86"/>
      <c r="E679" s="54">
        <v>960.81920903954767</v>
      </c>
      <c r="F679" s="45">
        <f>E679/E692</f>
        <v>0.96494612551987891</v>
      </c>
      <c r="G679" s="54">
        <v>959.54802259886947</v>
      </c>
      <c r="H679" s="45">
        <f>G679/G692</f>
        <v>0.96575174994171586</v>
      </c>
      <c r="J679" s="54">
        <v>1101.0454545454545</v>
      </c>
      <c r="K679" s="45">
        <v>0.95794469082794254</v>
      </c>
      <c r="L679" s="12"/>
      <c r="N679" s="13"/>
      <c r="O679" s="13"/>
      <c r="P679" s="13"/>
      <c r="Q679" s="10"/>
    </row>
    <row r="680" spans="2:48" ht="10.35" customHeight="1">
      <c r="B680" s="52"/>
      <c r="C680" s="85" t="s">
        <v>31</v>
      </c>
      <c r="D680" s="86"/>
      <c r="E680" s="54">
        <v>14.050847457627105</v>
      </c>
      <c r="F680" s="45">
        <f>E680/E692</f>
        <v>1.411119874264509E-2</v>
      </c>
      <c r="G680" s="54">
        <v>11.231638418079095</v>
      </c>
      <c r="H680" s="45">
        <f>G680/G692</f>
        <v>1.130425387944025E-2</v>
      </c>
      <c r="J680" s="54">
        <v>25.084415584415584</v>
      </c>
      <c r="K680" s="45">
        <v>2.1824242253043694E-2</v>
      </c>
      <c r="L680" s="12"/>
      <c r="M680" s="56"/>
      <c r="N680" s="13"/>
      <c r="O680" s="13"/>
      <c r="P680" s="13"/>
      <c r="Q680" s="26"/>
    </row>
    <row r="681" spans="2:48" ht="10.35" customHeight="1">
      <c r="B681" s="52"/>
      <c r="C681" s="85" t="s">
        <v>30</v>
      </c>
      <c r="D681" s="86"/>
      <c r="E681" s="54">
        <v>7.8022598870056541</v>
      </c>
      <c r="F681" s="45">
        <f>E681/E692</f>
        <v>7.8357722008817448E-3</v>
      </c>
      <c r="G681" s="54">
        <v>11.322033898305088</v>
      </c>
      <c r="H681" s="45">
        <f>G681/G692</f>
        <v>1.1395233789938768E-2</v>
      </c>
      <c r="J681" s="54">
        <v>3.5064935064935066</v>
      </c>
      <c r="K681" s="45">
        <v>3.0507612779300014E-3</v>
      </c>
      <c r="L681" s="12"/>
      <c r="M681" s="55"/>
      <c r="N681" s="13"/>
      <c r="O681" s="13"/>
      <c r="P681" s="13"/>
      <c r="Q681" s="27"/>
      <c r="R681" s="27"/>
      <c r="S681" s="27"/>
      <c r="T681" s="27"/>
      <c r="U681" s="27"/>
      <c r="V681" s="3"/>
      <c r="W681" s="3"/>
      <c r="X681" s="3"/>
      <c r="Y681" s="3"/>
      <c r="Z681" s="3"/>
      <c r="AA681" s="3"/>
      <c r="AB681" s="3"/>
      <c r="AC681" s="3"/>
      <c r="AD681" s="3"/>
      <c r="AE681" s="3"/>
      <c r="AF681" s="3"/>
      <c r="AG681" s="3"/>
      <c r="AH681" s="3"/>
      <c r="AI681" s="3"/>
      <c r="AJ681" s="3"/>
      <c r="AK681" s="3"/>
      <c r="AL681" s="3"/>
      <c r="AM681" s="3"/>
      <c r="AN681" s="3"/>
      <c r="AO681" s="3"/>
      <c r="AP681" s="3"/>
      <c r="AQ681" s="3"/>
      <c r="AR681" s="3"/>
      <c r="AS681" s="3"/>
      <c r="AT681" s="3"/>
    </row>
    <row r="682" spans="2:48" ht="10.35" customHeight="1">
      <c r="B682" s="51"/>
      <c r="C682" s="85" t="s">
        <v>29</v>
      </c>
      <c r="D682" s="86"/>
      <c r="E682" s="54">
        <v>11.61581920903955</v>
      </c>
      <c r="F682" s="45">
        <f>E682/E692</f>
        <v>1.1665711545990486E-2</v>
      </c>
      <c r="G682" s="54">
        <v>8.4237288135593182</v>
      </c>
      <c r="H682" s="45">
        <f>G682/G692</f>
        <v>8.4781904095801858E-3</v>
      </c>
      <c r="J682" s="54">
        <v>14.422077922077921</v>
      </c>
      <c r="K682" s="45">
        <v>1.2547668144967654E-2</v>
      </c>
      <c r="L682" s="12"/>
      <c r="M682" s="44"/>
      <c r="N682" s="13"/>
      <c r="O682" s="13"/>
      <c r="P682" s="13"/>
      <c r="Q682" s="27"/>
      <c r="R682" s="27"/>
      <c r="S682" s="27"/>
      <c r="T682" s="27"/>
      <c r="U682" s="27"/>
      <c r="V682" s="3"/>
      <c r="W682" s="3"/>
      <c r="X682" s="3"/>
      <c r="Y682" s="3"/>
      <c r="Z682" s="3"/>
      <c r="AA682" s="3"/>
      <c r="AB682" s="3"/>
      <c r="AC682" s="3"/>
      <c r="AD682" s="3"/>
      <c r="AE682" s="3"/>
      <c r="AF682" s="3"/>
      <c r="AG682" s="3"/>
      <c r="AH682" s="3"/>
      <c r="AI682" s="3"/>
      <c r="AJ682" s="3"/>
      <c r="AK682" s="3"/>
      <c r="AL682" s="3"/>
      <c r="AM682" s="3"/>
      <c r="AN682" s="3"/>
      <c r="AO682" s="3"/>
      <c r="AP682" s="3"/>
      <c r="AQ682" s="3"/>
      <c r="AR682" s="3"/>
      <c r="AS682" s="3"/>
      <c r="AT682" s="3"/>
    </row>
    <row r="683" spans="2:48" ht="10.35" customHeight="1">
      <c r="B683" s="50" t="s">
        <v>28</v>
      </c>
      <c r="C683" s="85" t="s">
        <v>27</v>
      </c>
      <c r="D683" s="86"/>
      <c r="E683" s="54">
        <v>757.33333333333314</v>
      </c>
      <c r="F683" s="45">
        <f>E683/E692</f>
        <v>0.76058623604909148</v>
      </c>
      <c r="G683" s="54">
        <v>761.16949152542372</v>
      </c>
      <c r="H683" s="45">
        <f>G683/G692</f>
        <v>0.76609065010832333</v>
      </c>
      <c r="J683" s="54">
        <v>880.49350649350652</v>
      </c>
      <c r="K683" s="45">
        <v>0.76605745600406761</v>
      </c>
      <c r="L683" s="12"/>
      <c r="M683" s="44"/>
      <c r="N683" s="13"/>
      <c r="O683" s="13"/>
      <c r="P683" s="13"/>
      <c r="AU683" s="3"/>
      <c r="AV683" s="3"/>
    </row>
    <row r="684" spans="2:48" ht="10.35" customHeight="1">
      <c r="B684" s="52"/>
      <c r="C684" s="85" t="s">
        <v>26</v>
      </c>
      <c r="D684" s="86"/>
      <c r="E684" s="54">
        <v>23.870056497175142</v>
      </c>
      <c r="F684" s="45">
        <f>E684/E692</f>
        <v>2.3972583308273246E-2</v>
      </c>
      <c r="G684" s="54">
        <v>19.271186440677955</v>
      </c>
      <c r="H684" s="45">
        <f>G684/G692</f>
        <v>1.9395779669401748E-2</v>
      </c>
      <c r="J684" s="54">
        <v>16.694805194805195</v>
      </c>
      <c r="K684" s="45">
        <v>1.4525013417700064E-2</v>
      </c>
      <c r="L684" s="7"/>
      <c r="M684" s="44"/>
      <c r="N684" s="13"/>
      <c r="O684" s="13"/>
      <c r="P684" s="13"/>
      <c r="AU684" s="3"/>
      <c r="AV684" s="3"/>
    </row>
    <row r="685" spans="2:48" ht="10.35" customHeight="1">
      <c r="B685" s="52"/>
      <c r="C685" s="85" t="s">
        <v>25</v>
      </c>
      <c r="D685" s="86"/>
      <c r="E685" s="53">
        <v>-4.0564971751412431</v>
      </c>
      <c r="F685" s="45">
        <f>E685/E692</f>
        <v>-4.0739206663527082E-3</v>
      </c>
      <c r="G685" s="53">
        <v>-3.3785310734463287</v>
      </c>
      <c r="H685" s="45">
        <f>G685/G692</f>
        <v>-3.4003741548819279E-3</v>
      </c>
      <c r="J685" s="53">
        <v>-3.9870129870129869</v>
      </c>
      <c r="K685" s="45">
        <v>-3.4688285641648535E-3</v>
      </c>
      <c r="L685" s="20"/>
      <c r="M685" s="44"/>
      <c r="N685" s="13"/>
      <c r="O685" s="13"/>
      <c r="P685" s="13"/>
    </row>
    <row r="686" spans="2:48" ht="10.35" customHeight="1">
      <c r="B686" s="52"/>
      <c r="C686" s="85" t="s">
        <v>24</v>
      </c>
      <c r="D686" s="86"/>
      <c r="E686" s="48">
        <v>14.943502824858749</v>
      </c>
      <c r="F686" s="45">
        <f>E686/E692</f>
        <v>1.5007688248611291E-2</v>
      </c>
      <c r="G686" s="48">
        <v>9.6949152542372872</v>
      </c>
      <c r="H686" s="45">
        <f>G686/G692</f>
        <v>9.757595400965529E-3</v>
      </c>
      <c r="J686" s="48">
        <v>5.4935064935064934</v>
      </c>
      <c r="K686" s="45">
        <v>4.7795260020903358E-3</v>
      </c>
      <c r="L686" s="14"/>
      <c r="M686" s="44"/>
      <c r="N686" s="13"/>
      <c r="O686" s="13"/>
      <c r="P686" s="13"/>
    </row>
    <row r="687" spans="2:48" ht="10.35" customHeight="1">
      <c r="B687" s="51"/>
      <c r="C687" s="85" t="s">
        <v>23</v>
      </c>
      <c r="D687" s="86"/>
      <c r="E687" s="48">
        <v>193.79096045197755</v>
      </c>
      <c r="F687" s="45">
        <f>E687/E692</f>
        <v>0.19462333255788905</v>
      </c>
      <c r="G687" s="48">
        <v>175.51412429378533</v>
      </c>
      <c r="H687" s="45">
        <f>G687/G692</f>
        <v>0.17664886872167551</v>
      </c>
      <c r="J687" s="48">
        <v>164.46753246753246</v>
      </c>
      <c r="K687" s="45">
        <v>0.14309200305076125</v>
      </c>
      <c r="L687" s="14"/>
      <c r="M687" s="44"/>
      <c r="N687" s="13"/>
      <c r="O687" s="13"/>
      <c r="P687" s="13"/>
    </row>
    <row r="688" spans="2:48" ht="10.35" customHeight="1">
      <c r="B688" s="50" t="s">
        <v>22</v>
      </c>
      <c r="C688" s="85" t="s">
        <v>21</v>
      </c>
      <c r="D688" s="86"/>
      <c r="E688" s="48">
        <v>5.6497175141242946E-3</v>
      </c>
      <c r="F688" s="45">
        <f>E688/E692</f>
        <v>5.6739842149759174E-6</v>
      </c>
      <c r="G688" s="48">
        <v>0</v>
      </c>
      <c r="H688" s="45">
        <f>G688/G692</f>
        <v>0</v>
      </c>
      <c r="J688" s="48">
        <v>0</v>
      </c>
      <c r="K688" s="45">
        <v>0</v>
      </c>
      <c r="L688" s="6"/>
      <c r="M688" s="44"/>
      <c r="N688" s="13"/>
      <c r="O688" s="13"/>
      <c r="P688" s="13"/>
    </row>
    <row r="689" spans="2:18" ht="10.35" customHeight="1">
      <c r="B689" s="49" t="s">
        <v>20</v>
      </c>
      <c r="C689" s="85" t="s">
        <v>19</v>
      </c>
      <c r="D689" s="86"/>
      <c r="E689" s="48">
        <v>1.5310734463276836</v>
      </c>
      <c r="F689" s="45">
        <f>E689/E692</f>
        <v>1.5376497222584734E-3</v>
      </c>
      <c r="G689" s="48">
        <v>0.94915254237288105</v>
      </c>
      <c r="H689" s="45">
        <f>G689/G692</f>
        <v>9.5528906023438715E-4</v>
      </c>
      <c r="J689" s="48">
        <v>1.5324675324675325</v>
      </c>
      <c r="K689" s="45">
        <v>1.3332956696138526E-3</v>
      </c>
      <c r="L689" s="6"/>
      <c r="M689" s="44"/>
      <c r="N689" s="13"/>
      <c r="O689" s="13"/>
      <c r="P689" s="13"/>
    </row>
    <row r="690" spans="2:18" ht="10.35" customHeight="1">
      <c r="B690" s="50" t="s">
        <v>18</v>
      </c>
      <c r="C690" s="85" t="s">
        <v>17</v>
      </c>
      <c r="D690" s="86"/>
      <c r="E690" s="48">
        <v>1.4293785310734468</v>
      </c>
      <c r="F690" s="45">
        <f>E690/E692</f>
        <v>1.4355180063889074E-3</v>
      </c>
      <c r="G690" s="48">
        <v>3.0508474576271176</v>
      </c>
      <c r="H690" s="45">
        <f>G690/G692</f>
        <v>3.0705719793248159E-3</v>
      </c>
      <c r="J690" s="48">
        <v>5.3246753246753249</v>
      </c>
      <c r="K690" s="45">
        <v>4.6326374961159281E-3</v>
      </c>
      <c r="L690" s="6"/>
      <c r="M690" s="44"/>
      <c r="N690" s="13"/>
      <c r="O690" s="13"/>
      <c r="P690" s="13"/>
    </row>
    <row r="691" spans="2:18" ht="10.35" customHeight="1">
      <c r="B691" s="49" t="s">
        <v>16</v>
      </c>
      <c r="C691" s="85" t="s">
        <v>15</v>
      </c>
      <c r="D691" s="86"/>
      <c r="E691" s="48">
        <v>2.6440677966101678</v>
      </c>
      <c r="F691" s="45">
        <f>E691/E692</f>
        <v>2.6554246126087272E-3</v>
      </c>
      <c r="G691" s="48">
        <v>3.3615819209039541</v>
      </c>
      <c r="H691" s="45">
        <f>G691/G692</f>
        <v>3.383315421663455E-3</v>
      </c>
      <c r="J691" s="48">
        <v>8.1948051948051948</v>
      </c>
      <c r="K691" s="45">
        <v>7.1297420976808553E-3</v>
      </c>
      <c r="L691" s="6"/>
      <c r="M691" s="44"/>
      <c r="N691" s="13"/>
      <c r="O691" s="13"/>
      <c r="P691" s="13"/>
    </row>
    <row r="692" spans="2:18" ht="10.35" customHeight="1">
      <c r="B692" s="87" t="s">
        <v>14</v>
      </c>
      <c r="C692" s="88"/>
      <c r="D692" s="89"/>
      <c r="E692" s="46">
        <f>SUM(E679:E682,E688,E690)</f>
        <v>995.72316384180749</v>
      </c>
      <c r="F692" s="45">
        <f>E692/E692</f>
        <v>1</v>
      </c>
      <c r="G692" s="46">
        <f>SUM(G679:G682,G688,G690)</f>
        <v>993.57627118644018</v>
      </c>
      <c r="H692" s="45">
        <f>G692/G692</f>
        <v>1</v>
      </c>
      <c r="J692" s="46">
        <v>1149.3831168831171</v>
      </c>
      <c r="K692" s="45">
        <v>1</v>
      </c>
      <c r="L692" s="6"/>
      <c r="M692" s="44"/>
      <c r="N692" s="13"/>
      <c r="O692" s="13"/>
      <c r="P692" s="13"/>
    </row>
    <row r="693" spans="2:18" ht="10.35" customHeight="1">
      <c r="B693" s="87" t="s">
        <v>13</v>
      </c>
      <c r="C693" s="88"/>
      <c r="D693" s="89"/>
      <c r="E693" s="46">
        <f>SUM(E683:E687,E689,E691)</f>
        <v>990.05649717514132</v>
      </c>
      <c r="F693" s="45">
        <f>E693/E692</f>
        <v>0.9943089938323797</v>
      </c>
      <c r="G693" s="46">
        <f>SUM(G683:G687,G689,G691)</f>
        <v>966.58192090395482</v>
      </c>
      <c r="H693" s="45">
        <f>G693/G692</f>
        <v>0.97283112422738205</v>
      </c>
      <c r="J693" s="46">
        <v>1072.8896103896104</v>
      </c>
      <c r="K693" s="45">
        <v>0.93344820767774905</v>
      </c>
      <c r="L693" s="6"/>
      <c r="M693" s="44"/>
      <c r="N693" s="13"/>
      <c r="O693" s="13"/>
      <c r="P693" s="13"/>
    </row>
    <row r="694" spans="2:18" ht="10.35" customHeight="1">
      <c r="B694" s="87" t="s">
        <v>12</v>
      </c>
      <c r="C694" s="88"/>
      <c r="D694" s="89"/>
      <c r="E694" s="46">
        <f>E692-E693</f>
        <v>5.666666666666174</v>
      </c>
      <c r="F694" s="45">
        <f>E694/E692</f>
        <v>5.6910061676203492E-3</v>
      </c>
      <c r="G694" s="46">
        <f>G692-G693</f>
        <v>26.994350282485357</v>
      </c>
      <c r="H694" s="45">
        <f>G694/G692</f>
        <v>2.7168875772617951E-2</v>
      </c>
      <c r="J694" s="46">
        <v>76.493506493506629</v>
      </c>
      <c r="K694" s="45">
        <v>6.6551792322250891E-2</v>
      </c>
      <c r="L694" s="6"/>
      <c r="M694" s="44"/>
      <c r="N694" s="13"/>
      <c r="O694" s="13"/>
      <c r="P694" s="13"/>
    </row>
    <row r="695" spans="2:18" ht="10.35" customHeight="1">
      <c r="B695" s="82" t="s">
        <v>11</v>
      </c>
      <c r="C695" s="83"/>
      <c r="D695" s="84"/>
      <c r="E695" s="42">
        <v>47.519774011299397</v>
      </c>
      <c r="F695" s="41">
        <f>E695/E692</f>
        <v>4.7723881232162396E-2</v>
      </c>
      <c r="G695" s="42">
        <v>31.790960451977405</v>
      </c>
      <c r="H695" s="41">
        <f>G695/G692</f>
        <v>3.1996497273445827E-2</v>
      </c>
      <c r="I695" s="43"/>
      <c r="J695" s="42">
        <v>16.876623376623378</v>
      </c>
      <c r="K695" s="41">
        <v>1.4683201039518657E-2</v>
      </c>
      <c r="L695" s="6"/>
      <c r="M695" s="44"/>
      <c r="N695" s="13"/>
      <c r="O695" s="13"/>
      <c r="P695" s="13"/>
      <c r="R695" s="17"/>
    </row>
    <row r="696" spans="2:18" ht="10.35" customHeight="1">
      <c r="B696" s="82" t="s">
        <v>10</v>
      </c>
      <c r="C696" s="83"/>
      <c r="D696" s="84"/>
      <c r="E696" s="42">
        <f>E694+E695</f>
        <v>53.186440677965571</v>
      </c>
      <c r="F696" s="41">
        <f>E696/(E692+E695)</f>
        <v>5.0981836299240253E-2</v>
      </c>
      <c r="G696" s="42">
        <f>G694+G695</f>
        <v>58.785310734462762</v>
      </c>
      <c r="H696" s="41">
        <f>G696/(G692+G695)</f>
        <v>5.7330982423273544E-2</v>
      </c>
      <c r="I696" s="43"/>
      <c r="J696" s="42">
        <v>93.37012987013</v>
      </c>
      <c r="K696" s="41">
        <v>8.0059464154473264E-2</v>
      </c>
      <c r="N696" s="13"/>
      <c r="O696" s="13"/>
      <c r="P696" s="13"/>
      <c r="R696" s="17"/>
    </row>
    <row r="697" spans="2:18" ht="10.35" customHeight="1">
      <c r="B697" s="87" t="s">
        <v>9</v>
      </c>
      <c r="C697" s="88"/>
      <c r="D697" s="89"/>
      <c r="E697" s="40">
        <v>177</v>
      </c>
      <c r="F697" s="31"/>
      <c r="G697" s="40">
        <v>177</v>
      </c>
      <c r="H697" s="31"/>
      <c r="J697" s="40">
        <v>154</v>
      </c>
      <c r="K697" s="31"/>
      <c r="M697" s="19"/>
      <c r="N697" s="13"/>
      <c r="O697" s="13"/>
      <c r="P697" s="13"/>
      <c r="Q697" s="15"/>
    </row>
    <row r="698" spans="2:18" ht="10.35" customHeight="1">
      <c r="C698" s="23"/>
      <c r="D698" s="21"/>
      <c r="E698" s="21"/>
      <c r="F698" s="21"/>
      <c r="G698" s="21"/>
      <c r="H698" s="21"/>
      <c r="J698" s="21"/>
      <c r="K698" s="25"/>
      <c r="L698" s="14"/>
      <c r="M698" s="19"/>
      <c r="N698" s="13"/>
      <c r="O698" s="13"/>
      <c r="P698" s="13"/>
      <c r="Q698" s="10"/>
    </row>
    <row r="699" spans="2:18" ht="10.35" customHeight="1">
      <c r="B699" s="34" t="s">
        <v>49</v>
      </c>
      <c r="C699" s="33"/>
      <c r="D699" s="32"/>
      <c r="E699" s="29">
        <v>10.316384180790967</v>
      </c>
      <c r="F699" s="31"/>
      <c r="G699" s="29" t="s">
        <v>1</v>
      </c>
      <c r="H699" s="31"/>
      <c r="J699" s="39">
        <v>14.928104575163399</v>
      </c>
      <c r="K699" s="28"/>
      <c r="M699" s="19"/>
      <c r="N699" s="13"/>
      <c r="O699" s="13"/>
      <c r="P699" s="13"/>
      <c r="Q699" s="10"/>
    </row>
    <row r="700" spans="2:18" ht="10.35" customHeight="1">
      <c r="B700" s="34" t="s">
        <v>48</v>
      </c>
      <c r="C700" s="33"/>
      <c r="D700" s="32"/>
      <c r="E700" s="29">
        <f>E692/E699</f>
        <v>96.518619934282484</v>
      </c>
      <c r="F700" s="31"/>
      <c r="G700" s="29" t="s">
        <v>1</v>
      </c>
      <c r="H700" s="31"/>
      <c r="I700" s="67"/>
      <c r="J700" s="29">
        <v>76.994578320103727</v>
      </c>
      <c r="K700" s="28"/>
      <c r="L700" s="12"/>
      <c r="M700" s="19"/>
      <c r="N700" s="13"/>
      <c r="O700" s="13"/>
      <c r="P700" s="8"/>
      <c r="Q700" s="10"/>
    </row>
    <row r="701" spans="2:18" ht="10.35" customHeight="1">
      <c r="B701" s="90" t="s">
        <v>47</v>
      </c>
      <c r="C701" s="91"/>
      <c r="D701" s="92"/>
      <c r="E701" s="36">
        <f>(E692+E695)/E699</f>
        <v>101.1248630887184</v>
      </c>
      <c r="F701" s="38"/>
      <c r="G701" s="36" t="s">
        <v>5</v>
      </c>
      <c r="H701" s="38"/>
      <c r="I701" s="37"/>
      <c r="J701" s="36">
        <v>78.125105192530782</v>
      </c>
      <c r="K701" s="35"/>
      <c r="L701" s="12"/>
      <c r="M701" s="19"/>
      <c r="N701" s="13"/>
      <c r="O701" s="13"/>
      <c r="P701" s="8"/>
      <c r="Q701" s="10"/>
    </row>
    <row r="702" spans="2:18" ht="10.35" customHeight="1">
      <c r="B702" s="34" t="s">
        <v>46</v>
      </c>
      <c r="C702" s="33"/>
      <c r="D702" s="32"/>
      <c r="E702" s="29">
        <f>E693/E699</f>
        <v>95.96933187294627</v>
      </c>
      <c r="F702" s="31"/>
      <c r="G702" s="29" t="s">
        <v>1</v>
      </c>
      <c r="H702" s="31"/>
      <c r="I702" s="67"/>
      <c r="J702" s="29">
        <v>71.870451133804906</v>
      </c>
      <c r="K702" s="28"/>
      <c r="L702" s="11"/>
      <c r="M702" s="19"/>
      <c r="N702" s="13"/>
      <c r="O702" s="13"/>
      <c r="P702" s="8"/>
      <c r="Q702" s="10"/>
    </row>
    <row r="703" spans="2:18" ht="10.35" customHeight="1">
      <c r="B703" s="34" t="s">
        <v>3</v>
      </c>
      <c r="C703" s="33"/>
      <c r="D703" s="32"/>
      <c r="E703" s="29">
        <v>1.1502027027027035</v>
      </c>
      <c r="F703" s="31"/>
      <c r="G703" s="29" t="s">
        <v>1</v>
      </c>
      <c r="H703" s="31"/>
      <c r="I703" s="67"/>
      <c r="J703" s="29">
        <v>1.3564625850340137</v>
      </c>
      <c r="K703" s="28"/>
      <c r="L703" s="7"/>
      <c r="M703" s="19"/>
      <c r="N703" s="13"/>
      <c r="O703" s="13"/>
      <c r="P703" s="8"/>
      <c r="Q703" s="10"/>
    </row>
    <row r="704" spans="2:18" ht="10.35" customHeight="1">
      <c r="B704" s="34" t="s">
        <v>2</v>
      </c>
      <c r="C704" s="33"/>
      <c r="D704" s="32"/>
      <c r="E704" s="29">
        <f>E683/E703</f>
        <v>658.43466682331689</v>
      </c>
      <c r="F704" s="31"/>
      <c r="G704" s="29" t="s">
        <v>1</v>
      </c>
      <c r="H704" s="31"/>
      <c r="I704" s="67"/>
      <c r="J704" s="29">
        <v>649.11005744506247</v>
      </c>
      <c r="K704" s="28"/>
      <c r="L704" s="7"/>
      <c r="M704" s="19"/>
      <c r="N704" s="13"/>
      <c r="O704" s="13"/>
      <c r="P704" s="8"/>
      <c r="Q704" s="10"/>
    </row>
    <row r="705" spans="2:18" ht="9" customHeight="1">
      <c r="B705" s="24" t="s">
        <v>0</v>
      </c>
      <c r="C705" s="23"/>
      <c r="D705" s="21"/>
      <c r="E705" s="21"/>
      <c r="F705" s="21"/>
      <c r="G705" s="21"/>
      <c r="H705" s="21"/>
      <c r="I705" s="21"/>
      <c r="J705" s="21"/>
      <c r="K705" s="25"/>
      <c r="L705" s="7"/>
      <c r="M705" s="18"/>
      <c r="N705" s="13"/>
      <c r="O705" s="13"/>
    </row>
    <row r="706" spans="2:18" ht="9" customHeight="1">
      <c r="B706" s="24" t="s">
        <v>45</v>
      </c>
      <c r="C706" s="23"/>
      <c r="D706" s="21"/>
      <c r="E706" s="21"/>
      <c r="F706" s="21"/>
      <c r="G706" s="21"/>
      <c r="H706" s="21"/>
      <c r="I706" s="21"/>
      <c r="J706" s="21"/>
      <c r="K706" s="25"/>
      <c r="L706" s="7"/>
      <c r="N706" s="13"/>
      <c r="O706" s="13"/>
    </row>
    <row r="707" spans="2:18" ht="10.35" customHeight="1">
      <c r="B707" s="24"/>
      <c r="C707" s="23"/>
      <c r="D707" s="21"/>
      <c r="E707" s="21"/>
      <c r="F707" s="21"/>
      <c r="G707" s="21"/>
      <c r="H707" s="21"/>
      <c r="I707" s="21"/>
      <c r="J707" s="21"/>
      <c r="K707" s="25"/>
      <c r="L707" s="7"/>
      <c r="M707" s="9"/>
      <c r="N707" s="13"/>
      <c r="O707" s="13"/>
      <c r="P707" s="13"/>
    </row>
    <row r="708" spans="2:18" ht="10.35" customHeight="1">
      <c r="B708" s="24"/>
      <c r="C708" s="23"/>
      <c r="D708" s="21"/>
      <c r="E708" s="21"/>
      <c r="F708" s="21"/>
      <c r="G708" s="21"/>
      <c r="H708" s="21"/>
      <c r="I708" s="21"/>
      <c r="J708" s="21"/>
      <c r="K708" s="25"/>
      <c r="L708" s="7"/>
      <c r="M708" s="9"/>
      <c r="N708" s="13"/>
      <c r="O708" s="13"/>
    </row>
    <row r="709" spans="2:18" ht="10.35" customHeight="1">
      <c r="B709" s="24"/>
      <c r="C709" s="23"/>
      <c r="D709" s="21"/>
      <c r="E709" s="21"/>
      <c r="F709" s="21"/>
      <c r="G709" s="21"/>
      <c r="H709" s="21"/>
      <c r="I709" s="21"/>
      <c r="J709" s="21"/>
      <c r="K709" s="25"/>
      <c r="L709" s="7"/>
      <c r="M709" s="9"/>
      <c r="N709" s="13"/>
      <c r="O709" s="13"/>
      <c r="P709" s="13"/>
    </row>
    <row r="710" spans="2:18" ht="10.35" customHeight="1">
      <c r="B710" s="24"/>
      <c r="C710" s="23"/>
      <c r="D710" s="21"/>
      <c r="E710" s="21"/>
      <c r="F710" s="21"/>
      <c r="G710" s="21"/>
      <c r="H710" s="21"/>
      <c r="I710" s="21"/>
      <c r="J710" s="21"/>
      <c r="K710" s="25"/>
      <c r="L710" s="6"/>
      <c r="M710" s="9"/>
      <c r="N710" s="13"/>
      <c r="O710" s="13"/>
      <c r="P710" s="13"/>
    </row>
    <row r="711" spans="2:18" ht="10.35" customHeight="1">
      <c r="B711" s="24"/>
      <c r="C711" s="23"/>
      <c r="D711" s="21"/>
      <c r="E711" s="21"/>
      <c r="F711" s="21"/>
      <c r="G711" s="21"/>
      <c r="H711" s="21"/>
      <c r="I711" s="21"/>
      <c r="J711" s="21"/>
      <c r="K711" s="25"/>
      <c r="L711" s="6"/>
      <c r="M711" s="9"/>
      <c r="N711" s="13"/>
      <c r="O711" s="13"/>
      <c r="P711" s="13"/>
    </row>
    <row r="712" spans="2:18" ht="10.35" customHeight="1">
      <c r="B712" s="24"/>
      <c r="C712" s="23"/>
      <c r="D712" s="21"/>
      <c r="E712" s="21"/>
      <c r="F712" s="21"/>
      <c r="G712" s="21"/>
      <c r="H712" s="21"/>
      <c r="I712" s="21"/>
      <c r="J712" s="21"/>
      <c r="K712" s="25"/>
      <c r="L712" s="6"/>
      <c r="M712" s="9"/>
      <c r="N712" s="13"/>
      <c r="O712" s="13"/>
      <c r="P712" s="13"/>
    </row>
    <row r="713" spans="2:18" ht="10.35" customHeight="1">
      <c r="B713" s="24"/>
      <c r="C713" s="23"/>
      <c r="D713" s="21"/>
      <c r="E713" s="21"/>
      <c r="F713" s="21"/>
      <c r="G713" s="21"/>
      <c r="H713" s="21"/>
      <c r="I713" s="21"/>
      <c r="J713" s="21"/>
      <c r="K713" s="25"/>
      <c r="L713" s="6"/>
      <c r="M713" s="9"/>
      <c r="N713" s="13"/>
      <c r="O713" s="13"/>
      <c r="P713" s="13"/>
    </row>
    <row r="714" spans="2:18" ht="10.35" customHeight="1">
      <c r="B714" s="24"/>
      <c r="C714" s="23"/>
      <c r="D714" s="21"/>
      <c r="E714" s="21"/>
      <c r="F714" s="21"/>
      <c r="G714" s="21"/>
      <c r="H714" s="21"/>
      <c r="I714" s="21"/>
      <c r="J714" s="21"/>
      <c r="K714" s="25"/>
      <c r="L714" s="6"/>
      <c r="M714" s="9"/>
      <c r="O714" s="8"/>
      <c r="P714" s="13"/>
    </row>
    <row r="715" spans="2:18" ht="10.35" customHeight="1">
      <c r="B715" s="24"/>
      <c r="C715" s="23"/>
      <c r="D715" s="21"/>
      <c r="E715" s="21"/>
      <c r="F715" s="21"/>
      <c r="G715" s="21"/>
      <c r="H715" s="21"/>
      <c r="I715" s="21"/>
      <c r="J715" s="21"/>
      <c r="K715" s="25"/>
      <c r="L715" s="6"/>
      <c r="O715" s="8"/>
      <c r="P715" s="13"/>
    </row>
    <row r="716" spans="2:18" ht="10.35" customHeight="1">
      <c r="B716" s="24"/>
      <c r="C716" s="23"/>
      <c r="D716" s="21"/>
      <c r="E716" s="21"/>
      <c r="F716" s="21"/>
      <c r="G716" s="21"/>
      <c r="H716" s="21"/>
      <c r="I716" s="21"/>
      <c r="J716" s="21"/>
      <c r="K716" s="25"/>
      <c r="L716" s="6"/>
      <c r="N716" s="8"/>
      <c r="O716" s="8"/>
      <c r="P716" s="13"/>
    </row>
    <row r="717" spans="2:18" ht="10.35" customHeight="1">
      <c r="B717" s="24"/>
      <c r="C717" s="23"/>
      <c r="D717" s="21"/>
      <c r="E717" s="21"/>
      <c r="F717" s="21"/>
      <c r="G717" s="21"/>
      <c r="H717" s="21"/>
      <c r="I717" s="21"/>
      <c r="J717" s="21"/>
      <c r="K717" s="25"/>
      <c r="M717" s="44"/>
      <c r="N717" s="13"/>
      <c r="O717" s="13"/>
      <c r="P717" s="13"/>
      <c r="R717" s="17"/>
    </row>
    <row r="718" spans="2:18" ht="10.35" customHeight="1">
      <c r="B718" s="24"/>
      <c r="C718" s="23"/>
      <c r="D718" s="21"/>
      <c r="E718" s="21"/>
      <c r="F718" s="21"/>
      <c r="G718" s="21"/>
      <c r="H718" s="21"/>
      <c r="I718" s="21"/>
      <c r="J718" s="21"/>
      <c r="K718" s="25"/>
      <c r="M718" s="44"/>
      <c r="N718" s="13"/>
      <c r="O718" s="13"/>
      <c r="P718" s="13"/>
      <c r="R718" s="17"/>
    </row>
    <row r="719" spans="2:18" ht="7.5" customHeight="1">
      <c r="B719" s="24"/>
      <c r="C719" s="23"/>
      <c r="D719" s="21"/>
      <c r="E719" s="21"/>
      <c r="F719" s="21"/>
      <c r="G719" s="21"/>
      <c r="H719" s="21"/>
      <c r="I719" s="21"/>
      <c r="J719" s="21"/>
      <c r="K719" s="25"/>
      <c r="M719" s="44"/>
      <c r="N719" s="13"/>
      <c r="O719" s="13"/>
      <c r="P719" s="13"/>
      <c r="R719" s="17"/>
    </row>
    <row r="720" spans="2:18" ht="16.5" customHeight="1">
      <c r="B720" s="66" t="str">
        <f>"第17表　共同生活援助（介護サービス包括型）　１施設・事業所当たりの収支額，収支等の科目"</f>
        <v>第17表　共同生活援助（介護サービス包括型）　１施設・事業所当たりの収支額，収支等の科目</v>
      </c>
      <c r="C720" s="23"/>
      <c r="D720" s="21"/>
      <c r="E720" s="21"/>
      <c r="F720" s="21"/>
      <c r="G720" s="21"/>
      <c r="H720" s="21"/>
      <c r="I720" s="21"/>
      <c r="J720" s="21"/>
      <c r="K720" s="25"/>
      <c r="M720" s="44"/>
      <c r="N720" s="13"/>
      <c r="O720" s="13"/>
      <c r="P720" s="13"/>
      <c r="R720" s="17"/>
    </row>
    <row r="721" spans="2:48" ht="10.35" customHeight="1">
      <c r="C721" s="65"/>
      <c r="D721" s="12"/>
      <c r="E721" s="12"/>
      <c r="F721" s="12"/>
      <c r="G721" s="12"/>
      <c r="H721" s="12"/>
      <c r="I721" s="12"/>
      <c r="J721" s="12"/>
      <c r="K721" s="64" t="s">
        <v>39</v>
      </c>
      <c r="N721" s="27"/>
      <c r="P721" s="13"/>
      <c r="R721" s="17"/>
    </row>
    <row r="722" spans="2:48" ht="10.35" customHeight="1">
      <c r="B722" s="63"/>
      <c r="C722" s="62"/>
      <c r="D722" s="61"/>
      <c r="E722" s="93" t="s">
        <v>38</v>
      </c>
      <c r="F722" s="94"/>
      <c r="G722" s="94"/>
      <c r="H722" s="95"/>
      <c r="I722" s="57"/>
      <c r="J722" s="93" t="s">
        <v>37</v>
      </c>
      <c r="K722" s="95"/>
      <c r="L722" s="12"/>
      <c r="M722" s="10"/>
      <c r="N722" s="27"/>
      <c r="O722" s="13"/>
      <c r="P722" s="13"/>
      <c r="R722" s="17"/>
    </row>
    <row r="723" spans="2:48" ht="10.35" customHeight="1">
      <c r="B723" s="60"/>
      <c r="C723" s="59"/>
      <c r="D723" s="58"/>
      <c r="E723" s="93" t="s">
        <v>36</v>
      </c>
      <c r="F723" s="95"/>
      <c r="G723" s="93" t="s">
        <v>35</v>
      </c>
      <c r="H723" s="95"/>
      <c r="I723" s="57"/>
      <c r="J723" s="93" t="s">
        <v>34</v>
      </c>
      <c r="K723" s="95"/>
      <c r="L723" s="12"/>
      <c r="M723" s="10"/>
      <c r="P723" s="13"/>
      <c r="Q723" s="15"/>
    </row>
    <row r="724" spans="2:48" ht="10.35" customHeight="1">
      <c r="B724" s="50" t="s">
        <v>33</v>
      </c>
      <c r="C724" s="85" t="s">
        <v>32</v>
      </c>
      <c r="D724" s="86"/>
      <c r="E724" s="54">
        <v>31669.68035190618</v>
      </c>
      <c r="F724" s="45">
        <f>E724/E737</f>
        <v>0.7937042738653437</v>
      </c>
      <c r="G724" s="54">
        <v>29278.674486803517</v>
      </c>
      <c r="H724" s="45">
        <f>G724/G737</f>
        <v>0.78995512839583215</v>
      </c>
      <c r="I724" s="47"/>
      <c r="J724" s="54">
        <v>34956.643628509722</v>
      </c>
      <c r="K724" s="45">
        <v>0.83854054627604424</v>
      </c>
      <c r="L724" s="12"/>
      <c r="N724" s="13"/>
      <c r="O724" s="13"/>
      <c r="P724" s="13"/>
      <c r="Q724" s="10"/>
    </row>
    <row r="725" spans="2:48" ht="10.35" customHeight="1">
      <c r="B725" s="52"/>
      <c r="C725" s="85" t="s">
        <v>31</v>
      </c>
      <c r="D725" s="86"/>
      <c r="E725" s="54">
        <v>6767.123167155426</v>
      </c>
      <c r="F725" s="45">
        <f>E725/E737</f>
        <v>0.16959737262460747</v>
      </c>
      <c r="G725" s="54">
        <v>6331.7741935483837</v>
      </c>
      <c r="H725" s="45">
        <f>G725/G737</f>
        <v>0.17083483401177704</v>
      </c>
      <c r="I725" s="47"/>
      <c r="J725" s="54">
        <v>5316.2289416846652</v>
      </c>
      <c r="K725" s="45">
        <v>0.12752578789495256</v>
      </c>
      <c r="L725" s="12"/>
      <c r="M725" s="56"/>
      <c r="N725" s="13"/>
      <c r="O725" s="13"/>
      <c r="P725" s="13"/>
      <c r="Q725" s="27"/>
      <c r="R725" s="27"/>
      <c r="S725" s="27"/>
      <c r="T725" s="27"/>
      <c r="U725" s="27"/>
      <c r="V725" s="3"/>
      <c r="W725" s="3"/>
      <c r="X725" s="3"/>
      <c r="Y725" s="3"/>
      <c r="Z725" s="3"/>
      <c r="AA725" s="3"/>
      <c r="AB725" s="3"/>
      <c r="AC725" s="3"/>
      <c r="AD725" s="3"/>
      <c r="AE725" s="3"/>
      <c r="AF725" s="3"/>
      <c r="AG725" s="3"/>
      <c r="AH725" s="3"/>
      <c r="AI725" s="3"/>
      <c r="AJ725" s="3"/>
      <c r="AK725" s="3"/>
      <c r="AL725" s="3"/>
      <c r="AM725" s="3"/>
      <c r="AN725" s="3"/>
      <c r="AO725" s="3"/>
      <c r="AP725" s="3"/>
      <c r="AQ725" s="3"/>
      <c r="AR725" s="3"/>
      <c r="AS725" s="3"/>
      <c r="AT725" s="3"/>
    </row>
    <row r="726" spans="2:48" ht="10.35" customHeight="1">
      <c r="B726" s="52"/>
      <c r="C726" s="85" t="s">
        <v>30</v>
      </c>
      <c r="D726" s="86"/>
      <c r="E726" s="54">
        <v>676.58357771260933</v>
      </c>
      <c r="F726" s="45">
        <f>E726/E737</f>
        <v>1.6956510810671344E-2</v>
      </c>
      <c r="G726" s="54">
        <v>645.40175953079131</v>
      </c>
      <c r="H726" s="45">
        <f>G726/G737</f>
        <v>1.7413302984287646E-2</v>
      </c>
      <c r="I726" s="47"/>
      <c r="J726" s="54">
        <v>360.94816414686824</v>
      </c>
      <c r="K726" s="45">
        <v>8.6584305392008714E-3</v>
      </c>
      <c r="L726" s="12"/>
      <c r="M726" s="55"/>
      <c r="N726" s="13"/>
      <c r="O726" s="13"/>
      <c r="P726" s="13"/>
      <c r="Q726" s="27"/>
      <c r="R726" s="27"/>
      <c r="S726" s="27"/>
      <c r="T726" s="27"/>
      <c r="U726" s="27"/>
      <c r="V726" s="3"/>
      <c r="W726" s="3"/>
      <c r="X726" s="3"/>
      <c r="Y726" s="3"/>
      <c r="Z726" s="3"/>
      <c r="AA726" s="3"/>
      <c r="AB726" s="3"/>
      <c r="AC726" s="3"/>
      <c r="AD726" s="3"/>
      <c r="AE726" s="3"/>
      <c r="AF726" s="3"/>
      <c r="AG726" s="3"/>
      <c r="AH726" s="3"/>
      <c r="AI726" s="3"/>
      <c r="AJ726" s="3"/>
      <c r="AK726" s="3"/>
      <c r="AL726" s="3"/>
      <c r="AM726" s="3"/>
      <c r="AN726" s="3"/>
      <c r="AO726" s="3"/>
      <c r="AP726" s="3"/>
      <c r="AQ726" s="3"/>
      <c r="AR726" s="3"/>
      <c r="AS726" s="3"/>
      <c r="AT726" s="3"/>
    </row>
    <row r="727" spans="2:48" ht="10.35" customHeight="1">
      <c r="B727" s="51"/>
      <c r="C727" s="85" t="s">
        <v>29</v>
      </c>
      <c r="D727" s="86"/>
      <c r="E727" s="54">
        <v>166.51612903225796</v>
      </c>
      <c r="F727" s="45">
        <f>E727/E737</f>
        <v>4.1732206265372449E-3</v>
      </c>
      <c r="G727" s="54">
        <v>162.61583577712611</v>
      </c>
      <c r="H727" s="45">
        <f>G727/G737</f>
        <v>4.3874668400174449E-3</v>
      </c>
      <c r="I727" s="47"/>
      <c r="J727" s="54">
        <v>366.83585313174945</v>
      </c>
      <c r="K727" s="45">
        <v>8.7996645200759463E-3</v>
      </c>
      <c r="L727" s="12"/>
      <c r="M727" s="44"/>
      <c r="N727" s="13"/>
      <c r="O727" s="13"/>
      <c r="P727" s="13"/>
      <c r="Q727" s="10"/>
      <c r="AU727" s="3"/>
      <c r="AV727" s="3"/>
    </row>
    <row r="728" spans="2:48" ht="10.35" customHeight="1">
      <c r="B728" s="50" t="s">
        <v>28</v>
      </c>
      <c r="C728" s="85" t="s">
        <v>27</v>
      </c>
      <c r="D728" s="86"/>
      <c r="E728" s="54">
        <v>24601.519061583582</v>
      </c>
      <c r="F728" s="45">
        <f>E728/E737</f>
        <v>0.61656229572848631</v>
      </c>
      <c r="G728" s="54">
        <v>22758.777126099707</v>
      </c>
      <c r="H728" s="45">
        <f>G728/G737</f>
        <v>0.61404462537685756</v>
      </c>
      <c r="I728" s="47"/>
      <c r="J728" s="54">
        <v>25431.883369330455</v>
      </c>
      <c r="K728" s="45">
        <v>0.61006043943973931</v>
      </c>
      <c r="L728" s="11"/>
      <c r="M728" s="44"/>
      <c r="N728" s="13"/>
      <c r="O728" s="13"/>
      <c r="P728" s="13"/>
      <c r="Q728" s="10"/>
      <c r="AU728" s="3"/>
      <c r="AV728" s="3"/>
    </row>
    <row r="729" spans="2:48" ht="10.35" customHeight="1">
      <c r="B729" s="52"/>
      <c r="C729" s="85" t="s">
        <v>26</v>
      </c>
      <c r="D729" s="86"/>
      <c r="E729" s="54">
        <v>1467.4721407624641</v>
      </c>
      <c r="F729" s="45">
        <f>E729/E737</f>
        <v>3.6777728633796837E-2</v>
      </c>
      <c r="G729" s="54">
        <v>1845.7947214076244</v>
      </c>
      <c r="H729" s="45">
        <f>G729/G737</f>
        <v>4.9800581197728115E-2</v>
      </c>
      <c r="I729" s="47"/>
      <c r="J729" s="54">
        <v>1757.5917926565876</v>
      </c>
      <c r="K729" s="45">
        <v>4.2161141029642343E-2</v>
      </c>
      <c r="L729" s="7"/>
      <c r="M729" s="44"/>
      <c r="N729" s="13"/>
      <c r="O729" s="13"/>
      <c r="P729" s="13"/>
      <c r="Q729" s="10"/>
    </row>
    <row r="730" spans="2:48" ht="10.35" customHeight="1">
      <c r="B730" s="52"/>
      <c r="C730" s="85" t="s">
        <v>25</v>
      </c>
      <c r="D730" s="86"/>
      <c r="E730" s="53">
        <v>-339.45747800586514</v>
      </c>
      <c r="F730" s="45">
        <f>E730/E737</f>
        <v>-8.50746986060405E-3</v>
      </c>
      <c r="G730" s="53">
        <v>-304.02052785923763</v>
      </c>
      <c r="H730" s="45">
        <f>G730/G737</f>
        <v>-8.2026450763083153E-3</v>
      </c>
      <c r="I730" s="47"/>
      <c r="J730" s="53">
        <v>-464.11663066954645</v>
      </c>
      <c r="K730" s="45">
        <v>-1.1133237422715063E-2</v>
      </c>
      <c r="L730" s="14"/>
      <c r="M730" s="44"/>
      <c r="N730" s="13"/>
      <c r="O730" s="13"/>
      <c r="P730" s="13"/>
      <c r="Q730" s="10"/>
    </row>
    <row r="731" spans="2:48" ht="10.35" customHeight="1">
      <c r="B731" s="52"/>
      <c r="C731" s="85" t="s">
        <v>24</v>
      </c>
      <c r="D731" s="86"/>
      <c r="E731" s="48">
        <v>741.94721407624638</v>
      </c>
      <c r="F731" s="45">
        <f>E731/E737</f>
        <v>1.8594651674763655E-2</v>
      </c>
      <c r="G731" s="48">
        <v>629.81231671554201</v>
      </c>
      <c r="H731" s="45">
        <f>G731/G737</f>
        <v>1.699269103662962E-2</v>
      </c>
      <c r="I731" s="47"/>
      <c r="J731" s="48">
        <v>760.74946004319656</v>
      </c>
      <c r="K731" s="45">
        <v>1.8248870646252704E-2</v>
      </c>
      <c r="L731" s="14"/>
      <c r="M731" s="44"/>
      <c r="N731" s="13"/>
      <c r="O731" s="13"/>
      <c r="P731" s="13"/>
      <c r="Q731" s="10"/>
    </row>
    <row r="732" spans="2:48" ht="10.35" customHeight="1">
      <c r="B732" s="51"/>
      <c r="C732" s="85" t="s">
        <v>23</v>
      </c>
      <c r="D732" s="86"/>
      <c r="E732" s="48">
        <v>10276.167155425224</v>
      </c>
      <c r="F732" s="45">
        <f>E732/E737</f>
        <v>0.25754089399025948</v>
      </c>
      <c r="G732" s="48">
        <v>9719.4721407624602</v>
      </c>
      <c r="H732" s="45">
        <f>G732/G737</f>
        <v>0.26223683269392289</v>
      </c>
      <c r="I732" s="47"/>
      <c r="J732" s="48">
        <v>9012.7775377969756</v>
      </c>
      <c r="K732" s="45">
        <v>0.21619865683686443</v>
      </c>
      <c r="L732" s="7"/>
      <c r="M732" s="44"/>
      <c r="N732" s="13"/>
      <c r="O732" s="13"/>
      <c r="P732" s="13"/>
      <c r="Q732" s="10"/>
    </row>
    <row r="733" spans="2:48" ht="10.35" customHeight="1">
      <c r="B733" s="50" t="s">
        <v>22</v>
      </c>
      <c r="C733" s="85" t="s">
        <v>21</v>
      </c>
      <c r="D733" s="86"/>
      <c r="E733" s="48">
        <v>1.3079178885630507</v>
      </c>
      <c r="F733" s="45">
        <f>E733/E737</f>
        <v>3.2778986288535337E-5</v>
      </c>
      <c r="G733" s="48">
        <v>1.3958944281524919</v>
      </c>
      <c r="H733" s="45">
        <f>G733/G737</f>
        <v>3.7662017886610087E-5</v>
      </c>
      <c r="I733" s="47"/>
      <c r="J733" s="48">
        <v>3.8876889848812093</v>
      </c>
      <c r="K733" s="45">
        <v>9.325794775316732E-5</v>
      </c>
      <c r="L733" s="7"/>
      <c r="M733" s="44"/>
      <c r="N733" s="13"/>
      <c r="O733" s="13"/>
      <c r="P733" s="13"/>
      <c r="Q733" s="10"/>
    </row>
    <row r="734" spans="2:48" ht="10.35" customHeight="1">
      <c r="B734" s="49" t="s">
        <v>20</v>
      </c>
      <c r="C734" s="85" t="s">
        <v>19</v>
      </c>
      <c r="D734" s="86"/>
      <c r="E734" s="48">
        <v>115.48680351906161</v>
      </c>
      <c r="F734" s="45">
        <f>E734/E737</f>
        <v>2.8943256928897075E-3</v>
      </c>
      <c r="G734" s="48">
        <v>117.62463343108504</v>
      </c>
      <c r="H734" s="45">
        <f>G734/G737</f>
        <v>3.1735788601511164E-3</v>
      </c>
      <c r="I734" s="47"/>
      <c r="J734" s="48">
        <v>66.781857451403894</v>
      </c>
      <c r="K734" s="45">
        <v>1.6019643025155189E-3</v>
      </c>
      <c r="L734" s="7"/>
      <c r="M734" s="44"/>
      <c r="N734" s="13"/>
      <c r="O734" s="13"/>
      <c r="P734" s="13"/>
      <c r="Q734" s="10"/>
    </row>
    <row r="735" spans="2:48" ht="10.35" customHeight="1">
      <c r="B735" s="50" t="s">
        <v>18</v>
      </c>
      <c r="C735" s="85" t="s">
        <v>17</v>
      </c>
      <c r="D735" s="86"/>
      <c r="E735" s="48">
        <v>619.89736070381264</v>
      </c>
      <c r="F735" s="45">
        <f>E735/E737</f>
        <v>1.5535843086551662E-2</v>
      </c>
      <c r="G735" s="48">
        <v>643.85630498533646</v>
      </c>
      <c r="H735" s="45">
        <f>G735/G737</f>
        <v>1.7371605750198891E-2</v>
      </c>
      <c r="I735" s="47"/>
      <c r="J735" s="48">
        <v>682.93736501079911</v>
      </c>
      <c r="K735" s="45">
        <v>1.6382312821973059E-2</v>
      </c>
      <c r="L735" s="7"/>
      <c r="M735" s="44"/>
      <c r="N735" s="13"/>
      <c r="O735" s="13"/>
      <c r="P735" s="13"/>
      <c r="Q735" s="10"/>
    </row>
    <row r="736" spans="2:48" ht="10.35" customHeight="1">
      <c r="B736" s="49" t="s">
        <v>16</v>
      </c>
      <c r="C736" s="85" t="s">
        <v>15</v>
      </c>
      <c r="D736" s="86"/>
      <c r="E736" s="48">
        <v>289.12609970674492</v>
      </c>
      <c r="F736" s="45">
        <f>E736/E737</f>
        <v>7.2460668523750557E-3</v>
      </c>
      <c r="G736" s="48">
        <v>451.97947214076299</v>
      </c>
      <c r="H736" s="45">
        <f>G736/G737</f>
        <v>1.2194660728516365E-2</v>
      </c>
      <c r="I736" s="47"/>
      <c r="J736" s="48">
        <v>1326.1965442764579</v>
      </c>
      <c r="K736" s="45">
        <v>3.1812824667183097E-2</v>
      </c>
      <c r="L736" s="7"/>
      <c r="M736" s="44"/>
      <c r="N736" s="13"/>
      <c r="O736" s="13"/>
      <c r="P736" s="13"/>
      <c r="Q736" s="10"/>
    </row>
    <row r="737" spans="2:17" ht="10.35" customHeight="1">
      <c r="B737" s="87" t="s">
        <v>14</v>
      </c>
      <c r="C737" s="88"/>
      <c r="D737" s="89"/>
      <c r="E737" s="46">
        <f>SUM(E724:E727,E733,E735)</f>
        <v>39901.10850439885</v>
      </c>
      <c r="F737" s="45">
        <f>E737/E737</f>
        <v>1</v>
      </c>
      <c r="G737" s="46">
        <f>SUM(G724:G727,G733,G735)</f>
        <v>37063.718475073314</v>
      </c>
      <c r="H737" s="45">
        <f>G737/G737</f>
        <v>1</v>
      </c>
      <c r="I737" s="47"/>
      <c r="J737" s="46">
        <v>41687.481641468694</v>
      </c>
      <c r="K737" s="45">
        <v>1</v>
      </c>
      <c r="L737" s="7"/>
      <c r="M737" s="44"/>
      <c r="N737" s="13"/>
      <c r="O737" s="13"/>
      <c r="P737" s="13"/>
      <c r="Q737" s="10"/>
    </row>
    <row r="738" spans="2:17" ht="10.35" customHeight="1">
      <c r="B738" s="87" t="s">
        <v>13</v>
      </c>
      <c r="C738" s="88"/>
      <c r="D738" s="89"/>
      <c r="E738" s="46">
        <f>SUM(E728:E732,E734,E736)</f>
        <v>37152.260997067453</v>
      </c>
      <c r="F738" s="45">
        <f>E738/E737</f>
        <v>0.93110849271196683</v>
      </c>
      <c r="G738" s="46">
        <f>SUM(G728:G732,G734,G736)</f>
        <v>35219.439882697938</v>
      </c>
      <c r="H738" s="45">
        <f>G738/G737</f>
        <v>0.95024032481749721</v>
      </c>
      <c r="I738" s="47"/>
      <c r="J738" s="46">
        <v>37891.863930885527</v>
      </c>
      <c r="K738" s="45">
        <v>0.90895065949948228</v>
      </c>
      <c r="L738" s="25"/>
      <c r="M738" s="44"/>
      <c r="N738" s="13"/>
      <c r="O738" s="13"/>
      <c r="P738" s="13"/>
      <c r="Q738" s="10"/>
    </row>
    <row r="739" spans="2:17" ht="10.35" customHeight="1">
      <c r="B739" s="87" t="s">
        <v>12</v>
      </c>
      <c r="C739" s="88"/>
      <c r="D739" s="89"/>
      <c r="E739" s="46">
        <f>E737-E738</f>
        <v>2748.8475073313966</v>
      </c>
      <c r="F739" s="45">
        <f>E739/E737</f>
        <v>6.8891507288033199E-2</v>
      </c>
      <c r="G739" s="46">
        <f>G737-G738</f>
        <v>1844.2785923753763</v>
      </c>
      <c r="H739" s="45">
        <f>G739/G737</f>
        <v>4.9759675182502808E-2</v>
      </c>
      <c r="I739" s="47"/>
      <c r="J739" s="46">
        <v>3795.6177105831666</v>
      </c>
      <c r="K739" s="45">
        <v>9.1049340500517773E-2</v>
      </c>
      <c r="L739" s="25"/>
      <c r="M739" s="44"/>
      <c r="N739" s="13"/>
      <c r="O739" s="13"/>
      <c r="P739" s="13"/>
      <c r="Q739" s="10"/>
    </row>
    <row r="740" spans="2:17" ht="10.35" customHeight="1">
      <c r="B740" s="82" t="s">
        <v>11</v>
      </c>
      <c r="C740" s="83"/>
      <c r="D740" s="84"/>
      <c r="E740" s="42">
        <v>172.97947214076243</v>
      </c>
      <c r="F740" s="41">
        <f>E740/E737</f>
        <v>4.3352046753711744E-3</v>
      </c>
      <c r="G740" s="42">
        <v>226.03519061583597</v>
      </c>
      <c r="H740" s="41">
        <f>G740/G737</f>
        <v>6.0985567534960847E-3</v>
      </c>
      <c r="I740" s="43"/>
      <c r="J740" s="42">
        <v>201.58531317494601</v>
      </c>
      <c r="K740" s="41">
        <v>4.8356318308856215E-3</v>
      </c>
      <c r="L740" s="25"/>
      <c r="M740" s="44"/>
      <c r="N740" s="13"/>
      <c r="O740" s="13"/>
      <c r="P740" s="13"/>
      <c r="Q740" s="15"/>
    </row>
    <row r="741" spans="2:17" ht="10.35" customHeight="1">
      <c r="B741" s="82" t="s">
        <v>10</v>
      </c>
      <c r="C741" s="83"/>
      <c r="D741" s="84"/>
      <c r="E741" s="42">
        <f>E739+E740</f>
        <v>2921.8269794721591</v>
      </c>
      <c r="F741" s="41">
        <f>E741/(E737+E740)</f>
        <v>7.2910629461677853E-2</v>
      </c>
      <c r="G741" s="42">
        <f>G739+G740</f>
        <v>2070.3137829912121</v>
      </c>
      <c r="H741" s="41">
        <f>G741/(G737+G740)</f>
        <v>5.5519642246822834E-2</v>
      </c>
      <c r="I741" s="43"/>
      <c r="J741" s="42">
        <v>3997.2030237581125</v>
      </c>
      <c r="K741" s="41">
        <v>9.5423539227698168E-2</v>
      </c>
      <c r="L741" s="25"/>
      <c r="N741" s="13"/>
      <c r="O741" s="13"/>
      <c r="P741" s="13"/>
      <c r="Q741" s="10"/>
    </row>
    <row r="742" spans="2:17" ht="10.35" customHeight="1">
      <c r="B742" s="87" t="s">
        <v>9</v>
      </c>
      <c r="C742" s="88"/>
      <c r="D742" s="89"/>
      <c r="E742" s="40">
        <v>341</v>
      </c>
      <c r="F742" s="31"/>
      <c r="G742" s="40">
        <v>341</v>
      </c>
      <c r="H742" s="31"/>
      <c r="I742" s="30"/>
      <c r="J742" s="40">
        <v>463</v>
      </c>
      <c r="K742" s="31"/>
      <c r="L742" s="25"/>
      <c r="M742" s="19"/>
      <c r="N742" s="13"/>
      <c r="O742" s="13"/>
      <c r="P742" s="13"/>
      <c r="Q742" s="10"/>
    </row>
    <row r="743" spans="2:17" ht="10.35" customHeight="1">
      <c r="C743" s="23"/>
      <c r="D743" s="21"/>
      <c r="E743" s="21"/>
      <c r="F743" s="21"/>
      <c r="G743" s="21"/>
      <c r="H743" s="21"/>
      <c r="I743" s="21"/>
      <c r="J743" s="21"/>
      <c r="K743" s="25"/>
      <c r="L743" s="12"/>
      <c r="M743" s="19"/>
      <c r="N743" s="13"/>
      <c r="O743" s="13"/>
      <c r="P743" s="13"/>
      <c r="Q743" s="10"/>
    </row>
    <row r="744" spans="2:17" ht="10.35" customHeight="1">
      <c r="B744" s="34" t="s">
        <v>8</v>
      </c>
      <c r="C744" s="33"/>
      <c r="D744" s="32"/>
      <c r="E744" s="29">
        <v>16.073313782991193</v>
      </c>
      <c r="F744" s="31"/>
      <c r="G744" s="29" t="s">
        <v>1</v>
      </c>
      <c r="H744" s="31"/>
      <c r="I744" s="30"/>
      <c r="J744" s="39">
        <v>15.363157894736842</v>
      </c>
      <c r="K744" s="28"/>
      <c r="L744" s="12"/>
      <c r="M744" s="19"/>
      <c r="N744" s="13"/>
      <c r="O744" s="13"/>
      <c r="P744" s="8"/>
      <c r="Q744" s="10"/>
    </row>
    <row r="745" spans="2:17" ht="10.35" customHeight="1">
      <c r="B745" s="34" t="s">
        <v>7</v>
      </c>
      <c r="C745" s="33"/>
      <c r="D745" s="32"/>
      <c r="E745" s="29">
        <f>E737/E744</f>
        <v>2482.4444444444475</v>
      </c>
      <c r="F745" s="31"/>
      <c r="G745" s="29" t="s">
        <v>1</v>
      </c>
      <c r="H745" s="31"/>
      <c r="I745" s="30"/>
      <c r="J745" s="29">
        <v>2713.4708845080686</v>
      </c>
      <c r="K745" s="28"/>
      <c r="L745" s="11"/>
      <c r="M745" s="19"/>
      <c r="N745" s="13"/>
      <c r="O745" s="13"/>
      <c r="P745" s="8"/>
      <c r="Q745" s="10"/>
    </row>
    <row r="746" spans="2:17" ht="10.35" customHeight="1">
      <c r="B746" s="90" t="s">
        <v>6</v>
      </c>
      <c r="C746" s="91"/>
      <c r="D746" s="92"/>
      <c r="E746" s="36">
        <f>(E737+E740)/E744</f>
        <v>2493.2063492063521</v>
      </c>
      <c r="F746" s="38"/>
      <c r="G746" s="36" t="s">
        <v>5</v>
      </c>
      <c r="H746" s="38"/>
      <c r="I746" s="37"/>
      <c r="J746" s="36">
        <v>2726.5922306893772</v>
      </c>
      <c r="K746" s="35"/>
      <c r="L746" s="7"/>
      <c r="M746" s="19"/>
      <c r="N746" s="13"/>
      <c r="O746" s="13"/>
      <c r="P746" s="8"/>
      <c r="Q746" s="10"/>
    </row>
    <row r="747" spans="2:17" ht="10.35" customHeight="1">
      <c r="B747" s="34" t="s">
        <v>4</v>
      </c>
      <c r="C747" s="33"/>
      <c r="D747" s="32"/>
      <c r="E747" s="29">
        <f>E738/E744</f>
        <v>2311.4251049078653</v>
      </c>
      <c r="F747" s="31"/>
      <c r="G747" s="29" t="s">
        <v>1</v>
      </c>
      <c r="H747" s="31"/>
      <c r="I747" s="30"/>
      <c r="J747" s="29">
        <v>2466.4111500062522</v>
      </c>
      <c r="K747" s="28"/>
      <c r="L747" s="7"/>
      <c r="M747" s="19"/>
      <c r="N747" s="13"/>
      <c r="O747" s="13"/>
      <c r="P747" s="8"/>
      <c r="Q747" s="10"/>
    </row>
    <row r="748" spans="2:17" ht="10.35" customHeight="1">
      <c r="B748" s="34" t="s">
        <v>3</v>
      </c>
      <c r="C748" s="33"/>
      <c r="D748" s="32"/>
      <c r="E748" s="29">
        <v>6.1464965986394535</v>
      </c>
      <c r="F748" s="31"/>
      <c r="G748" s="29" t="s">
        <v>1</v>
      </c>
      <c r="H748" s="31"/>
      <c r="I748" s="30"/>
      <c r="J748" s="29">
        <v>5.9233183856502256</v>
      </c>
      <c r="K748" s="28"/>
      <c r="L748" s="7"/>
      <c r="M748" s="19"/>
      <c r="N748" s="13"/>
      <c r="O748" s="13"/>
      <c r="P748" s="70"/>
      <c r="Q748" s="10"/>
    </row>
    <row r="749" spans="2:17" ht="10.35" customHeight="1">
      <c r="B749" s="34" t="s">
        <v>2</v>
      </c>
      <c r="C749" s="33"/>
      <c r="D749" s="32"/>
      <c r="E749" s="29">
        <f>E728/E748</f>
        <v>4002.5270764860111</v>
      </c>
      <c r="F749" s="31"/>
      <c r="G749" s="29" t="s">
        <v>1</v>
      </c>
      <c r="H749" s="31"/>
      <c r="I749" s="30"/>
      <c r="J749" s="29">
        <v>4293.5195634496858</v>
      </c>
      <c r="K749" s="28"/>
      <c r="L749" s="7"/>
      <c r="M749" s="19"/>
      <c r="N749" s="13"/>
      <c r="O749" s="13"/>
    </row>
    <row r="750" spans="2:17" ht="10.35" customHeight="1">
      <c r="B750" s="24" t="s">
        <v>0</v>
      </c>
      <c r="C750" s="23"/>
      <c r="D750" s="21"/>
      <c r="E750" s="21"/>
      <c r="F750" s="21"/>
      <c r="G750" s="21"/>
      <c r="H750" s="21"/>
      <c r="I750" s="21"/>
      <c r="J750" s="21"/>
      <c r="K750" s="25"/>
      <c r="L750" s="7"/>
      <c r="M750" s="18"/>
      <c r="N750" s="13"/>
      <c r="O750" s="13"/>
    </row>
    <row r="751" spans="2:17" ht="10.35" customHeight="1">
      <c r="B751" s="24"/>
      <c r="C751" s="23"/>
      <c r="D751" s="21"/>
      <c r="E751" s="21"/>
      <c r="F751" s="21"/>
      <c r="G751" s="21"/>
      <c r="H751" s="21"/>
      <c r="I751" s="21"/>
      <c r="J751" s="21"/>
      <c r="K751" s="25"/>
      <c r="L751" s="7"/>
      <c r="N751" s="13"/>
      <c r="O751" s="13"/>
      <c r="P751" s="13"/>
    </row>
    <row r="752" spans="2:17" ht="10.35" customHeight="1">
      <c r="B752" s="24"/>
      <c r="C752" s="23"/>
      <c r="D752" s="21"/>
      <c r="E752" s="21"/>
      <c r="F752" s="21"/>
      <c r="G752" s="21"/>
      <c r="H752" s="21"/>
      <c r="I752" s="21"/>
      <c r="J752" s="21"/>
      <c r="K752" s="25"/>
      <c r="L752" s="7"/>
      <c r="M752" s="9"/>
      <c r="N752" s="13"/>
      <c r="O752" s="13"/>
    </row>
    <row r="753" spans="2:18" ht="10.35" customHeight="1">
      <c r="B753" s="24"/>
      <c r="C753" s="23"/>
      <c r="D753" s="21"/>
      <c r="E753" s="21"/>
      <c r="F753" s="21"/>
      <c r="G753" s="21"/>
      <c r="H753" s="21"/>
      <c r="I753" s="21"/>
      <c r="J753" s="21"/>
      <c r="K753" s="25"/>
      <c r="L753" s="25"/>
      <c r="M753" s="9"/>
      <c r="N753" s="13"/>
      <c r="O753" s="13"/>
      <c r="P753" s="13"/>
    </row>
    <row r="754" spans="2:18" ht="10.35" customHeight="1">
      <c r="B754" s="24"/>
      <c r="C754" s="23"/>
      <c r="D754" s="21"/>
      <c r="E754" s="21"/>
      <c r="F754" s="21"/>
      <c r="G754" s="21"/>
      <c r="H754" s="21"/>
      <c r="I754" s="21"/>
      <c r="J754" s="21"/>
      <c r="K754" s="25"/>
      <c r="L754" s="6"/>
      <c r="M754" s="9"/>
      <c r="N754" s="13"/>
      <c r="O754" s="13"/>
      <c r="P754" s="13"/>
    </row>
    <row r="755" spans="2:18" ht="10.35" customHeight="1">
      <c r="B755" s="24"/>
      <c r="C755" s="23"/>
      <c r="D755" s="21"/>
      <c r="E755" s="21"/>
      <c r="F755" s="21"/>
      <c r="G755" s="21"/>
      <c r="H755" s="21"/>
      <c r="I755" s="21"/>
      <c r="J755" s="21"/>
      <c r="K755" s="25"/>
      <c r="L755" s="6"/>
      <c r="M755" s="9"/>
      <c r="N755" s="13"/>
      <c r="O755" s="13"/>
      <c r="P755" s="13"/>
    </row>
    <row r="756" spans="2:18" ht="10.35" customHeight="1">
      <c r="B756" s="24"/>
      <c r="C756" s="23"/>
      <c r="D756" s="21"/>
      <c r="E756" s="21"/>
      <c r="F756" s="21"/>
      <c r="G756" s="21"/>
      <c r="H756" s="21"/>
      <c r="I756" s="21"/>
      <c r="J756" s="21"/>
      <c r="K756" s="25"/>
      <c r="L756" s="6"/>
      <c r="M756" s="9"/>
      <c r="N756" s="13"/>
      <c r="O756" s="13"/>
      <c r="P756" s="13"/>
    </row>
    <row r="757" spans="2:18" ht="10.35" customHeight="1">
      <c r="B757" s="24"/>
      <c r="C757" s="23"/>
      <c r="D757" s="21"/>
      <c r="E757" s="21"/>
      <c r="F757" s="21"/>
      <c r="G757" s="21"/>
      <c r="H757" s="21"/>
      <c r="I757" s="21"/>
      <c r="J757" s="21"/>
      <c r="K757" s="25"/>
      <c r="L757" s="6"/>
      <c r="M757" s="9"/>
      <c r="N757" s="13"/>
      <c r="O757" s="13"/>
      <c r="P757" s="13"/>
    </row>
    <row r="758" spans="2:18" ht="10.35" customHeight="1">
      <c r="B758" s="24"/>
      <c r="C758" s="23"/>
      <c r="D758" s="21"/>
      <c r="E758" s="21"/>
      <c r="F758" s="21"/>
      <c r="G758" s="21"/>
      <c r="H758" s="21"/>
      <c r="I758" s="21"/>
      <c r="J758" s="21"/>
      <c r="K758" s="25"/>
      <c r="L758" s="6"/>
      <c r="M758" s="9"/>
      <c r="N758" s="13"/>
      <c r="O758" s="13"/>
      <c r="P758" s="13"/>
    </row>
    <row r="759" spans="2:18" ht="10.35" customHeight="1">
      <c r="B759" s="24"/>
      <c r="C759" s="23"/>
      <c r="D759" s="21"/>
      <c r="E759" s="21"/>
      <c r="F759" s="21"/>
      <c r="G759" s="21"/>
      <c r="H759" s="21"/>
      <c r="I759" s="21"/>
      <c r="J759" s="21"/>
      <c r="K759" s="25"/>
      <c r="L759" s="6"/>
      <c r="M759" s="9"/>
      <c r="O759" s="8"/>
      <c r="P759" s="13"/>
    </row>
    <row r="760" spans="2:18" ht="10.35" customHeight="1">
      <c r="B760" s="24"/>
      <c r="C760" s="23"/>
      <c r="D760" s="21"/>
      <c r="E760" s="21"/>
      <c r="F760" s="21"/>
      <c r="G760" s="21"/>
      <c r="H760" s="21"/>
      <c r="I760" s="21"/>
      <c r="J760" s="21"/>
      <c r="K760" s="25"/>
      <c r="L760" s="6"/>
      <c r="O760" s="8"/>
      <c r="P760" s="13"/>
    </row>
    <row r="761" spans="2:18" ht="10.35" customHeight="1">
      <c r="B761" s="24"/>
      <c r="C761" s="23"/>
      <c r="D761" s="21"/>
      <c r="E761" s="21"/>
      <c r="F761" s="21"/>
      <c r="G761" s="21"/>
      <c r="H761" s="21"/>
      <c r="I761" s="21"/>
      <c r="J761" s="21"/>
      <c r="K761" s="25"/>
      <c r="N761" s="8"/>
      <c r="O761" s="8"/>
      <c r="P761" s="13"/>
      <c r="R761" s="17"/>
    </row>
    <row r="762" spans="2:18" ht="10.35" customHeight="1">
      <c r="B762" s="24"/>
      <c r="C762" s="23"/>
      <c r="D762" s="21"/>
      <c r="E762" s="21"/>
      <c r="F762" s="21"/>
      <c r="G762" s="21"/>
      <c r="H762" s="21"/>
      <c r="I762" s="21"/>
      <c r="J762" s="21"/>
      <c r="K762" s="25"/>
      <c r="M762" s="44"/>
      <c r="N762" s="13"/>
      <c r="O762" s="13"/>
      <c r="P762" s="13"/>
      <c r="R762" s="17"/>
    </row>
    <row r="763" spans="2:18" ht="7.5" customHeight="1">
      <c r="B763" s="24"/>
      <c r="C763" s="23"/>
      <c r="D763" s="21"/>
      <c r="E763" s="21"/>
      <c r="F763" s="21"/>
      <c r="G763" s="21"/>
      <c r="H763" s="21"/>
      <c r="I763" s="21"/>
      <c r="J763" s="21"/>
      <c r="K763" s="25"/>
      <c r="M763" s="44"/>
      <c r="N763" s="13"/>
      <c r="O763" s="13"/>
      <c r="P763" s="13"/>
    </row>
    <row r="764" spans="2:18" ht="7.5" customHeight="1">
      <c r="B764" s="24"/>
      <c r="C764" s="23"/>
      <c r="D764" s="21"/>
      <c r="E764" s="21"/>
      <c r="F764" s="21"/>
      <c r="G764" s="21"/>
      <c r="H764" s="21"/>
      <c r="I764" s="21"/>
      <c r="J764" s="21"/>
      <c r="K764" s="25"/>
      <c r="M764" s="44"/>
      <c r="N764" s="13"/>
      <c r="O764" s="13"/>
      <c r="P764" s="13"/>
    </row>
    <row r="765" spans="2:18" ht="16.5" customHeight="1">
      <c r="B765" s="66" t="str">
        <f>"第18表　共同生活援助（日中サービス支援型）　１施設・事業所当たりの収支額，収支等の科目"</f>
        <v>第18表　共同生活援助（日中サービス支援型）　１施設・事業所当たりの収支額，収支等の科目</v>
      </c>
      <c r="C765" s="23"/>
      <c r="D765" s="21"/>
      <c r="E765" s="21"/>
      <c r="F765" s="21"/>
      <c r="G765" s="21"/>
      <c r="H765" s="21"/>
      <c r="I765" s="21"/>
      <c r="J765" s="21"/>
      <c r="K765" s="25"/>
      <c r="M765" s="44"/>
      <c r="N765" s="13"/>
      <c r="O765" s="13"/>
      <c r="P765" s="13"/>
    </row>
    <row r="766" spans="2:18" ht="10.35" customHeight="1">
      <c r="C766" s="65"/>
      <c r="D766" s="12"/>
      <c r="E766" s="12"/>
      <c r="I766" s="12"/>
      <c r="J766" s="12"/>
      <c r="K766" s="64" t="s">
        <v>39</v>
      </c>
      <c r="L766" s="12"/>
      <c r="N766" s="27"/>
      <c r="P766" s="13"/>
    </row>
    <row r="767" spans="2:18" ht="10.35" customHeight="1">
      <c r="B767" s="63"/>
      <c r="C767" s="62"/>
      <c r="D767" s="61"/>
      <c r="E767" s="93" t="s">
        <v>38</v>
      </c>
      <c r="F767" s="94"/>
      <c r="G767" s="94"/>
      <c r="H767" s="95"/>
      <c r="J767" s="93" t="s">
        <v>37</v>
      </c>
      <c r="K767" s="95"/>
      <c r="L767" s="12"/>
      <c r="M767" s="10"/>
      <c r="N767" s="27"/>
      <c r="O767" s="13"/>
      <c r="P767" s="13"/>
    </row>
    <row r="768" spans="2:18" ht="10.35" customHeight="1">
      <c r="B768" s="60"/>
      <c r="C768" s="59"/>
      <c r="D768" s="58"/>
      <c r="E768" s="93" t="s">
        <v>36</v>
      </c>
      <c r="F768" s="95"/>
      <c r="G768" s="93" t="s">
        <v>35</v>
      </c>
      <c r="H768" s="95"/>
      <c r="J768" s="93" t="s">
        <v>34</v>
      </c>
      <c r="K768" s="95"/>
      <c r="L768" s="6"/>
      <c r="M768" s="10"/>
      <c r="P768" s="13"/>
    </row>
    <row r="769" spans="2:48" ht="10.35" customHeight="1">
      <c r="B769" s="50" t="s">
        <v>33</v>
      </c>
      <c r="C769" s="85" t="s">
        <v>32</v>
      </c>
      <c r="D769" s="86"/>
      <c r="E769" s="54">
        <v>47750.377118644064</v>
      </c>
      <c r="F769" s="45">
        <f>E769/E782</f>
        <v>0.82285037968816177</v>
      </c>
      <c r="G769" s="54">
        <v>42038.567796610179</v>
      </c>
      <c r="H769" s="45">
        <f>G769/G782</f>
        <v>0.8259379994257372</v>
      </c>
      <c r="J769" s="54">
        <v>49804.852367688021</v>
      </c>
      <c r="K769" s="45">
        <v>0.85510831311451563</v>
      </c>
      <c r="L769" s="6"/>
      <c r="N769" s="13"/>
      <c r="O769" s="13"/>
      <c r="P769" s="13"/>
      <c r="Q769" s="27"/>
      <c r="R769" s="27"/>
      <c r="S769" s="27"/>
      <c r="T769" s="27"/>
      <c r="U769" s="27"/>
      <c r="V769" s="3"/>
      <c r="W769" s="3"/>
      <c r="X769" s="3"/>
      <c r="Y769" s="3"/>
      <c r="Z769" s="3"/>
      <c r="AA769" s="3"/>
      <c r="AB769" s="3"/>
      <c r="AC769" s="3"/>
      <c r="AD769" s="3"/>
      <c r="AE769" s="3"/>
      <c r="AF769" s="3"/>
      <c r="AG769" s="3"/>
      <c r="AH769" s="3"/>
      <c r="AI769" s="3"/>
      <c r="AJ769" s="3"/>
      <c r="AK769" s="3"/>
      <c r="AL769" s="3"/>
      <c r="AM769" s="3"/>
      <c r="AN769" s="3"/>
      <c r="AO769" s="3"/>
      <c r="AP769" s="3"/>
      <c r="AQ769" s="3"/>
      <c r="AR769" s="3"/>
      <c r="AS769" s="3"/>
      <c r="AT769" s="3"/>
    </row>
    <row r="770" spans="2:48" ht="10.35" customHeight="1">
      <c r="B770" s="52"/>
      <c r="C770" s="85" t="s">
        <v>31</v>
      </c>
      <c r="D770" s="86"/>
      <c r="E770" s="54">
        <v>8390.6440677966184</v>
      </c>
      <c r="F770" s="45">
        <f>E770/E782</f>
        <v>0.14459036919980509</v>
      </c>
      <c r="G770" s="54">
        <v>7189.6313559322025</v>
      </c>
      <c r="H770" s="45">
        <f>G770/G782</f>
        <v>0.14125575750956065</v>
      </c>
      <c r="J770" s="54">
        <v>6936.5348189415045</v>
      </c>
      <c r="K770" s="45">
        <v>0.11909459231192007</v>
      </c>
      <c r="L770" s="6"/>
      <c r="M770" s="56"/>
      <c r="N770" s="13"/>
      <c r="O770" s="13"/>
      <c r="P770" s="13"/>
      <c r="Q770" s="27"/>
      <c r="R770" s="27"/>
      <c r="S770" s="27"/>
      <c r="T770" s="27"/>
      <c r="U770" s="27"/>
      <c r="V770" s="3"/>
      <c r="W770" s="3"/>
      <c r="X770" s="3"/>
      <c r="Y770" s="3"/>
      <c r="Z770" s="3"/>
      <c r="AA770" s="3"/>
      <c r="AB770" s="3"/>
      <c r="AC770" s="3"/>
      <c r="AD770" s="3"/>
      <c r="AE770" s="3"/>
      <c r="AF770" s="3"/>
      <c r="AG770" s="3"/>
      <c r="AH770" s="3"/>
      <c r="AI770" s="3"/>
      <c r="AJ770" s="3"/>
      <c r="AK770" s="3"/>
      <c r="AL770" s="3"/>
      <c r="AM770" s="3"/>
      <c r="AN770" s="3"/>
      <c r="AO770" s="3"/>
      <c r="AP770" s="3"/>
      <c r="AQ770" s="3"/>
      <c r="AR770" s="3"/>
      <c r="AS770" s="3"/>
      <c r="AT770" s="3"/>
    </row>
    <row r="771" spans="2:48" ht="10.35" customHeight="1">
      <c r="B771" s="52"/>
      <c r="C771" s="85" t="s">
        <v>30</v>
      </c>
      <c r="D771" s="86"/>
      <c r="E771" s="54">
        <v>582.69915254237299</v>
      </c>
      <c r="F771" s="45">
        <f>E771/E782</f>
        <v>1.0041265595078447E-2</v>
      </c>
      <c r="G771" s="54">
        <v>585.17372881355936</v>
      </c>
      <c r="H771" s="45">
        <f>G771/G782</f>
        <v>1.1496995359859591E-2</v>
      </c>
      <c r="J771" s="54">
        <v>317.39275766016715</v>
      </c>
      <c r="K771" s="45">
        <v>5.4493723542011702E-3</v>
      </c>
      <c r="L771" s="6"/>
      <c r="M771" s="55"/>
      <c r="N771" s="13"/>
      <c r="O771" s="13"/>
      <c r="P771" s="13"/>
      <c r="AU771" s="3"/>
      <c r="AV771" s="3"/>
    </row>
    <row r="772" spans="2:48" ht="10.35" customHeight="1">
      <c r="B772" s="51"/>
      <c r="C772" s="85" t="s">
        <v>29</v>
      </c>
      <c r="D772" s="86"/>
      <c r="E772" s="54">
        <v>362.86864406779642</v>
      </c>
      <c r="F772" s="45">
        <f>E772/E782</f>
        <v>6.2530731601600697E-3</v>
      </c>
      <c r="G772" s="54">
        <v>303.5169491525424</v>
      </c>
      <c r="H772" s="45">
        <f>G772/G782</f>
        <v>5.9632426819989899E-3</v>
      </c>
      <c r="J772" s="54">
        <v>863.0557103064067</v>
      </c>
      <c r="K772" s="45">
        <v>1.4817956031986133E-2</v>
      </c>
      <c r="L772" s="6"/>
      <c r="M772" s="44"/>
      <c r="N772" s="13"/>
      <c r="O772" s="13"/>
      <c r="P772" s="13"/>
      <c r="AU772" s="3"/>
      <c r="AV772" s="3"/>
    </row>
    <row r="773" spans="2:48" ht="10.35" customHeight="1">
      <c r="B773" s="50" t="s">
        <v>28</v>
      </c>
      <c r="C773" s="85" t="s">
        <v>27</v>
      </c>
      <c r="D773" s="86"/>
      <c r="E773" s="54">
        <v>38375.394067796609</v>
      </c>
      <c r="F773" s="45">
        <f>E773/E782</f>
        <v>0.6612975537535597</v>
      </c>
      <c r="G773" s="54">
        <v>32164.915254237283</v>
      </c>
      <c r="H773" s="45">
        <f>G773/G782</f>
        <v>0.63194887811866207</v>
      </c>
      <c r="J773" s="54">
        <v>38587.598885793872</v>
      </c>
      <c r="K773" s="45">
        <v>0.66251730547801013</v>
      </c>
      <c r="L773" s="6"/>
      <c r="M773" s="44"/>
      <c r="N773" s="13"/>
      <c r="O773" s="13"/>
      <c r="P773" s="13"/>
    </row>
    <row r="774" spans="2:48" ht="10.35" customHeight="1">
      <c r="B774" s="52"/>
      <c r="C774" s="85" t="s">
        <v>26</v>
      </c>
      <c r="D774" s="86"/>
      <c r="E774" s="54">
        <v>2659.4406779661008</v>
      </c>
      <c r="F774" s="45">
        <f>E774/E782</f>
        <v>4.5828366259501672E-2</v>
      </c>
      <c r="G774" s="54">
        <v>3101.9661016949149</v>
      </c>
      <c r="H774" s="45">
        <f>G774/G782</f>
        <v>6.0944789763435821E-2</v>
      </c>
      <c r="J774" s="54">
        <v>1633.0807799442896</v>
      </c>
      <c r="K774" s="45">
        <v>2.8038652551530967E-2</v>
      </c>
      <c r="L774" s="14"/>
      <c r="M774" s="44"/>
      <c r="N774" s="13"/>
      <c r="O774" s="13"/>
      <c r="P774" s="13"/>
    </row>
    <row r="775" spans="2:48" ht="10.35" customHeight="1">
      <c r="B775" s="52"/>
      <c r="C775" s="85" t="s">
        <v>25</v>
      </c>
      <c r="D775" s="86"/>
      <c r="E775" s="53">
        <v>-641.87288135593224</v>
      </c>
      <c r="F775" s="45">
        <f>E775/E782</f>
        <v>-1.106096697043764E-2</v>
      </c>
      <c r="G775" s="53">
        <v>-564.25000000000011</v>
      </c>
      <c r="H775" s="45">
        <f>G775/G782</f>
        <v>-1.10859037451212E-2</v>
      </c>
      <c r="J775" s="53">
        <v>-368.37883008356545</v>
      </c>
      <c r="K775" s="45">
        <v>-6.3247612432282196E-3</v>
      </c>
      <c r="L775" s="14"/>
      <c r="M775" s="44"/>
      <c r="N775" s="13"/>
      <c r="O775" s="13"/>
      <c r="P775" s="13"/>
    </row>
    <row r="776" spans="2:48" ht="10.35" customHeight="1">
      <c r="B776" s="52"/>
      <c r="C776" s="85" t="s">
        <v>24</v>
      </c>
      <c r="D776" s="86"/>
      <c r="E776" s="48">
        <v>1047.2415254237285</v>
      </c>
      <c r="F776" s="45">
        <f>E776/E782</f>
        <v>1.8046414265567471E-2</v>
      </c>
      <c r="G776" s="48">
        <v>853.35169491525494</v>
      </c>
      <c r="H776" s="45">
        <f>G776/G782</f>
        <v>1.6765927781243327E-2</v>
      </c>
      <c r="J776" s="48">
        <v>822.54317548746519</v>
      </c>
      <c r="K776" s="45">
        <v>1.4122389161246982E-2</v>
      </c>
      <c r="L776" s="6"/>
      <c r="M776" s="44"/>
      <c r="N776" s="13"/>
      <c r="O776" s="13"/>
      <c r="P776" s="13"/>
    </row>
    <row r="777" spans="2:48" ht="10.35" customHeight="1">
      <c r="B777" s="51"/>
      <c r="C777" s="85" t="s">
        <v>23</v>
      </c>
      <c r="D777" s="86"/>
      <c r="E777" s="48">
        <v>12518.309322033889</v>
      </c>
      <c r="F777" s="45">
        <f>E777/E782</f>
        <v>0.21571966967078779</v>
      </c>
      <c r="G777" s="48">
        <v>10917.809322033891</v>
      </c>
      <c r="H777" s="45">
        <f>G777/G782</f>
        <v>0.2145038249918558</v>
      </c>
      <c r="J777" s="48">
        <v>14193.208913649025</v>
      </c>
      <c r="K777" s="45">
        <v>0.24368571243283701</v>
      </c>
      <c r="L777" s="6"/>
      <c r="M777" s="44"/>
      <c r="N777" s="13"/>
      <c r="O777" s="13"/>
      <c r="P777" s="13"/>
    </row>
    <row r="778" spans="2:48" ht="10.35" customHeight="1">
      <c r="B778" s="50" t="s">
        <v>22</v>
      </c>
      <c r="C778" s="85" t="s">
        <v>21</v>
      </c>
      <c r="D778" s="86"/>
      <c r="E778" s="48">
        <v>1.5042372881355919</v>
      </c>
      <c r="F778" s="45">
        <f>E778/E782</f>
        <v>2.5921517239707416E-5</v>
      </c>
      <c r="G778" s="48">
        <v>1.4957627118644068</v>
      </c>
      <c r="H778" s="45">
        <f>G778/G782</f>
        <v>2.9387472661533483E-5</v>
      </c>
      <c r="J778" s="48">
        <v>3.3983286908077996</v>
      </c>
      <c r="K778" s="45">
        <v>5.834650593383967E-5</v>
      </c>
      <c r="L778" s="6"/>
      <c r="M778" s="44"/>
      <c r="N778" s="13"/>
      <c r="O778" s="13"/>
      <c r="P778" s="13"/>
    </row>
    <row r="779" spans="2:48" ht="10.35" customHeight="1">
      <c r="B779" s="49" t="s">
        <v>20</v>
      </c>
      <c r="C779" s="85" t="s">
        <v>19</v>
      </c>
      <c r="D779" s="86"/>
      <c r="E779" s="48">
        <v>231.41101694915247</v>
      </c>
      <c r="F779" s="45">
        <f>E779/E782</f>
        <v>3.9877516084849069E-3</v>
      </c>
      <c r="G779" s="48">
        <v>241.30932203389821</v>
      </c>
      <c r="H779" s="45">
        <f>G779/G782</f>
        <v>4.741040171676118E-3</v>
      </c>
      <c r="J779" s="48">
        <v>262.03342618384403</v>
      </c>
      <c r="K779" s="45">
        <v>4.4988982075379489E-3</v>
      </c>
      <c r="L779" s="6"/>
      <c r="M779" s="44"/>
      <c r="N779" s="13"/>
      <c r="O779" s="13"/>
      <c r="P779" s="13"/>
    </row>
    <row r="780" spans="2:48" ht="10.35" customHeight="1">
      <c r="B780" s="50" t="s">
        <v>18</v>
      </c>
      <c r="C780" s="85" t="s">
        <v>17</v>
      </c>
      <c r="D780" s="86"/>
      <c r="E780" s="48">
        <v>942.35593220338978</v>
      </c>
      <c r="F780" s="45">
        <f>E780/E782</f>
        <v>1.6238990839554861E-2</v>
      </c>
      <c r="G780" s="48">
        <v>779.58474576271203</v>
      </c>
      <c r="H780" s="45">
        <f>G780/G782</f>
        <v>1.5316617550182024E-2</v>
      </c>
      <c r="J780" s="48">
        <v>318.67688022284125</v>
      </c>
      <c r="K780" s="45">
        <v>5.4714196814433834E-3</v>
      </c>
      <c r="L780" s="6"/>
      <c r="M780" s="44"/>
      <c r="N780" s="13"/>
      <c r="O780" s="13"/>
      <c r="P780" s="13"/>
    </row>
    <row r="781" spans="2:48" ht="10.35" customHeight="1">
      <c r="B781" s="49" t="s">
        <v>16</v>
      </c>
      <c r="C781" s="85" t="s">
        <v>15</v>
      </c>
      <c r="D781" s="86"/>
      <c r="E781" s="48">
        <v>861.97881355932225</v>
      </c>
      <c r="F781" s="45">
        <f>E781/E782</f>
        <v>1.4853905598653426E-2</v>
      </c>
      <c r="G781" s="48">
        <v>715.97033898305096</v>
      </c>
      <c r="H781" s="45">
        <f>G781/G782</f>
        <v>1.4066775830443773E-2</v>
      </c>
      <c r="J781" s="48">
        <v>927.5125348189415</v>
      </c>
      <c r="K781" s="45">
        <v>1.5924626644534534E-2</v>
      </c>
      <c r="L781" s="6"/>
      <c r="M781" s="44"/>
      <c r="N781" s="13"/>
      <c r="O781" s="13"/>
      <c r="P781" s="13"/>
    </row>
    <row r="782" spans="2:48" ht="10.35" customHeight="1">
      <c r="B782" s="87" t="s">
        <v>14</v>
      </c>
      <c r="C782" s="88"/>
      <c r="D782" s="89"/>
      <c r="E782" s="46">
        <f>SUM(E769:E772,E778,E780)</f>
        <v>58030.44915254238</v>
      </c>
      <c r="F782" s="45">
        <f>E782/E782</f>
        <v>1</v>
      </c>
      <c r="G782" s="46">
        <f>SUM(G769:G772,G778,G780)</f>
        <v>50897.970338983061</v>
      </c>
      <c r="H782" s="45">
        <f>G782/G782</f>
        <v>1</v>
      </c>
      <c r="J782" s="46">
        <v>58243.910863509736</v>
      </c>
      <c r="K782" s="45">
        <v>1</v>
      </c>
      <c r="M782" s="44"/>
      <c r="N782" s="13"/>
      <c r="O782" s="13"/>
      <c r="P782" s="13"/>
    </row>
    <row r="783" spans="2:48" ht="10.35" customHeight="1">
      <c r="B783" s="87" t="s">
        <v>13</v>
      </c>
      <c r="C783" s="88"/>
      <c r="D783" s="89"/>
      <c r="E783" s="46">
        <f>SUM(E773:E777,E779,E781)</f>
        <v>55051.90254237286</v>
      </c>
      <c r="F783" s="45">
        <f>E783/E782</f>
        <v>0.94867269418611722</v>
      </c>
      <c r="G783" s="46">
        <f>SUM(G773:G777,G779,G781)</f>
        <v>47431.072033898301</v>
      </c>
      <c r="H783" s="45">
        <f>G783/G782</f>
        <v>0.93188533291219589</v>
      </c>
      <c r="J783" s="46">
        <v>56057.598885793872</v>
      </c>
      <c r="K783" s="45">
        <v>0.96246282323246934</v>
      </c>
      <c r="M783" s="44"/>
      <c r="N783" s="13"/>
      <c r="O783" s="13"/>
      <c r="P783" s="13"/>
    </row>
    <row r="784" spans="2:48" ht="10.35" customHeight="1">
      <c r="B784" s="87" t="s">
        <v>12</v>
      </c>
      <c r="C784" s="88"/>
      <c r="D784" s="89"/>
      <c r="E784" s="46">
        <f>E782-E783</f>
        <v>2978.5466101695201</v>
      </c>
      <c r="F784" s="45">
        <f>E784/E782</f>
        <v>5.1327305813882826E-2</v>
      </c>
      <c r="G784" s="46">
        <f>G782-G783</f>
        <v>3466.8983050847601</v>
      </c>
      <c r="H784" s="45">
        <f>G784/G782</f>
        <v>6.8114667087804129E-2</v>
      </c>
      <c r="J784" s="46">
        <v>2186.3119777158645</v>
      </c>
      <c r="K784" s="45">
        <v>3.7537176767530663E-2</v>
      </c>
      <c r="M784" s="44"/>
      <c r="N784" s="13"/>
      <c r="O784" s="13"/>
      <c r="P784" s="13"/>
    </row>
    <row r="785" spans="2:17" ht="10.35" customHeight="1">
      <c r="B785" s="82" t="s">
        <v>11</v>
      </c>
      <c r="C785" s="83"/>
      <c r="D785" s="84"/>
      <c r="E785" s="42">
        <v>131.7669491525424</v>
      </c>
      <c r="F785" s="41">
        <f>E785/E782</f>
        <v>2.2706518918399502E-3</v>
      </c>
      <c r="G785" s="42">
        <v>174.02118644067801</v>
      </c>
      <c r="H785" s="41">
        <f>G785/G782</f>
        <v>3.4190201550609598E-3</v>
      </c>
      <c r="I785" s="43"/>
      <c r="J785" s="42">
        <v>266.25905292479109</v>
      </c>
      <c r="K785" s="41">
        <v>4.5714487399163379E-3</v>
      </c>
      <c r="M785" s="44"/>
      <c r="N785" s="13"/>
      <c r="O785" s="13"/>
      <c r="P785" s="13"/>
      <c r="Q785" s="10"/>
    </row>
    <row r="786" spans="2:17" ht="10.35" customHeight="1">
      <c r="B786" s="82" t="s">
        <v>10</v>
      </c>
      <c r="C786" s="83"/>
      <c r="D786" s="84"/>
      <c r="E786" s="42">
        <f>E784+E785</f>
        <v>3110.3135593220627</v>
      </c>
      <c r="F786" s="41">
        <f>E786/(E782+E785)</f>
        <v>5.3476531119167996E-2</v>
      </c>
      <c r="G786" s="42">
        <f>G784+G785</f>
        <v>3640.9194915254379</v>
      </c>
      <c r="H786" s="41">
        <f>G786/(G782+G785)</f>
        <v>7.1289945482407524E-2</v>
      </c>
      <c r="I786" s="43"/>
      <c r="J786" s="42">
        <v>2452.5710306406554</v>
      </c>
      <c r="K786" s="41">
        <v>4.1917004072000982E-2</v>
      </c>
      <c r="N786" s="13"/>
      <c r="O786" s="13"/>
      <c r="P786" s="13"/>
      <c r="Q786" s="10"/>
    </row>
    <row r="787" spans="2:17" ht="10.35" customHeight="1">
      <c r="B787" s="87" t="s">
        <v>9</v>
      </c>
      <c r="C787" s="88"/>
      <c r="D787" s="89"/>
      <c r="E787" s="40">
        <v>236</v>
      </c>
      <c r="F787" s="31"/>
      <c r="G787" s="40">
        <v>236</v>
      </c>
      <c r="H787" s="31"/>
      <c r="J787" s="40">
        <v>359</v>
      </c>
      <c r="K787" s="31"/>
      <c r="M787" s="19"/>
      <c r="N787" s="13"/>
      <c r="O787" s="13"/>
      <c r="P787" s="13"/>
      <c r="Q787" s="10"/>
    </row>
    <row r="788" spans="2:17" ht="10.35" customHeight="1">
      <c r="C788" s="23"/>
      <c r="D788" s="21"/>
      <c r="E788" s="21"/>
      <c r="F788" s="21"/>
      <c r="G788" s="21"/>
      <c r="H788" s="21"/>
      <c r="J788" s="21"/>
      <c r="K788" s="25"/>
      <c r="L788" s="12"/>
      <c r="M788" s="19"/>
      <c r="N788" s="13"/>
      <c r="O788" s="13"/>
      <c r="P788" s="8"/>
      <c r="Q788" s="10"/>
    </row>
    <row r="789" spans="2:17" ht="10.35" customHeight="1">
      <c r="B789" s="34" t="s">
        <v>8</v>
      </c>
      <c r="C789" s="33"/>
      <c r="D789" s="32"/>
      <c r="E789" s="29">
        <v>14.682203389830512</v>
      </c>
      <c r="F789" s="31"/>
      <c r="G789" s="29" t="s">
        <v>1</v>
      </c>
      <c r="H789" s="31"/>
      <c r="J789" s="39">
        <v>16.007272727272728</v>
      </c>
      <c r="K789" s="28"/>
      <c r="L789" s="11"/>
      <c r="M789" s="19"/>
      <c r="N789" s="13"/>
      <c r="O789" s="13"/>
      <c r="P789" s="8"/>
      <c r="Q789" s="10"/>
    </row>
    <row r="790" spans="2:17" ht="10.35" customHeight="1">
      <c r="B790" s="34" t="s">
        <v>7</v>
      </c>
      <c r="C790" s="33"/>
      <c r="D790" s="32"/>
      <c r="E790" s="29">
        <f>E782/E789</f>
        <v>3952.4346320346317</v>
      </c>
      <c r="F790" s="31"/>
      <c r="G790" s="29" t="s">
        <v>1</v>
      </c>
      <c r="H790" s="31"/>
      <c r="I790" s="67"/>
      <c r="J790" s="29">
        <v>3638.5905241856376</v>
      </c>
      <c r="K790" s="28"/>
      <c r="L790" s="7"/>
      <c r="M790" s="19"/>
      <c r="N790" s="13"/>
      <c r="O790" s="13"/>
      <c r="P790" s="8"/>
      <c r="Q790" s="10"/>
    </row>
    <row r="791" spans="2:17" ht="10.35" customHeight="1">
      <c r="B791" s="90" t="s">
        <v>6</v>
      </c>
      <c r="C791" s="91"/>
      <c r="D791" s="92"/>
      <c r="E791" s="36">
        <f>(E782+E785)/E789</f>
        <v>3961.4092352092348</v>
      </c>
      <c r="F791" s="38"/>
      <c r="G791" s="36" t="s">
        <v>5</v>
      </c>
      <c r="H791" s="38"/>
      <c r="I791" s="37"/>
      <c r="J791" s="36">
        <v>3655.2241542524976</v>
      </c>
      <c r="K791" s="35"/>
      <c r="L791" s="7"/>
      <c r="M791" s="19"/>
      <c r="N791" s="13"/>
      <c r="O791" s="13"/>
      <c r="P791" s="8"/>
      <c r="Q791" s="10"/>
    </row>
    <row r="792" spans="2:17" ht="10.35" customHeight="1">
      <c r="B792" s="34" t="s">
        <v>4</v>
      </c>
      <c r="C792" s="33"/>
      <c r="D792" s="32"/>
      <c r="E792" s="29">
        <f>E783/E789</f>
        <v>3749.5668109668086</v>
      </c>
      <c r="F792" s="31"/>
      <c r="G792" s="29" t="s">
        <v>1</v>
      </c>
      <c r="H792" s="31"/>
      <c r="I792" s="67"/>
      <c r="J792" s="29">
        <v>3502.0081084946191</v>
      </c>
      <c r="K792" s="28"/>
      <c r="L792" s="7"/>
      <c r="M792" s="19"/>
      <c r="N792" s="13"/>
      <c r="O792" s="13"/>
      <c r="P792" s="26"/>
      <c r="Q792" s="10"/>
    </row>
    <row r="793" spans="2:17" ht="10.35" customHeight="1">
      <c r="B793" s="34" t="s">
        <v>3</v>
      </c>
      <c r="C793" s="33"/>
      <c r="D793" s="32"/>
      <c r="E793" s="29">
        <v>9.2818674698795132</v>
      </c>
      <c r="F793" s="31"/>
      <c r="G793" s="29" t="s">
        <v>1</v>
      </c>
      <c r="H793" s="31"/>
      <c r="I793" s="67"/>
      <c r="J793" s="29">
        <v>9.9538461538461629</v>
      </c>
      <c r="K793" s="28"/>
      <c r="L793" s="7"/>
      <c r="M793" s="19"/>
      <c r="N793" s="13"/>
      <c r="O793" s="13"/>
      <c r="Q793" s="10"/>
    </row>
    <row r="794" spans="2:17" ht="10.35" customHeight="1">
      <c r="B794" s="34" t="s">
        <v>2</v>
      </c>
      <c r="C794" s="33"/>
      <c r="D794" s="32"/>
      <c r="E794" s="29">
        <f>E773/E793</f>
        <v>4134.4475335731931</v>
      </c>
      <c r="F794" s="31"/>
      <c r="G794" s="29" t="s">
        <v>1</v>
      </c>
      <c r="H794" s="31"/>
      <c r="I794" s="67"/>
      <c r="J794" s="29">
        <v>3876.6521291755785</v>
      </c>
      <c r="K794" s="28"/>
      <c r="L794" s="7"/>
      <c r="M794" s="19"/>
      <c r="N794" s="13"/>
      <c r="O794" s="13"/>
      <c r="P794" s="13"/>
      <c r="Q794" s="10"/>
    </row>
    <row r="795" spans="2:17" ht="10.35" customHeight="1">
      <c r="B795" s="24" t="s">
        <v>0</v>
      </c>
      <c r="C795" s="23"/>
      <c r="D795" s="21"/>
      <c r="E795" s="21"/>
      <c r="F795" s="21"/>
      <c r="G795" s="21"/>
      <c r="H795" s="21"/>
      <c r="I795" s="21"/>
      <c r="J795" s="21"/>
      <c r="K795" s="25"/>
      <c r="L795" s="7"/>
      <c r="M795" s="18"/>
      <c r="N795" s="13"/>
      <c r="O795" s="13"/>
      <c r="Q795" s="26"/>
    </row>
    <row r="796" spans="2:17" ht="10.35" customHeight="1">
      <c r="B796" s="24"/>
      <c r="C796" s="23"/>
      <c r="D796" s="21"/>
      <c r="E796" s="21"/>
      <c r="F796" s="21"/>
      <c r="G796" s="21"/>
      <c r="H796" s="21"/>
      <c r="I796" s="21"/>
      <c r="J796" s="21"/>
      <c r="K796" s="25"/>
      <c r="L796" s="7"/>
      <c r="N796" s="13"/>
      <c r="O796" s="13"/>
      <c r="P796" s="13"/>
    </row>
    <row r="797" spans="2:17" ht="10.35" customHeight="1">
      <c r="B797" s="24"/>
      <c r="C797" s="23"/>
      <c r="D797" s="21"/>
      <c r="E797" s="21"/>
      <c r="F797" s="21"/>
      <c r="G797" s="21"/>
      <c r="H797" s="21"/>
      <c r="I797" s="21"/>
      <c r="J797" s="21"/>
      <c r="K797" s="25"/>
      <c r="L797" s="7"/>
      <c r="M797" s="9"/>
      <c r="N797" s="13"/>
      <c r="O797" s="13"/>
      <c r="P797" s="13"/>
    </row>
    <row r="798" spans="2:17" ht="10.35" customHeight="1">
      <c r="B798" s="24"/>
      <c r="C798" s="23"/>
      <c r="D798" s="21"/>
      <c r="E798" s="21"/>
      <c r="F798" s="21"/>
      <c r="G798" s="21"/>
      <c r="H798" s="21"/>
      <c r="I798" s="21"/>
      <c r="J798" s="21"/>
      <c r="K798" s="25"/>
      <c r="L798" s="7"/>
      <c r="M798" s="9"/>
      <c r="N798" s="13"/>
      <c r="O798" s="13"/>
      <c r="P798" s="13"/>
    </row>
    <row r="799" spans="2:17" ht="10.35" customHeight="1">
      <c r="B799" s="24"/>
      <c r="C799" s="23"/>
      <c r="D799" s="21"/>
      <c r="E799" s="21"/>
      <c r="F799" s="21"/>
      <c r="G799" s="21"/>
      <c r="H799" s="21"/>
      <c r="I799" s="21"/>
      <c r="J799" s="21"/>
      <c r="K799" s="25"/>
      <c r="L799" s="7"/>
      <c r="M799" s="9"/>
      <c r="N799" s="13"/>
      <c r="O799" s="13"/>
      <c r="P799" s="13"/>
    </row>
    <row r="800" spans="2:17" ht="10.35" customHeight="1">
      <c r="B800" s="24"/>
      <c r="C800" s="23"/>
      <c r="D800" s="21"/>
      <c r="E800" s="21"/>
      <c r="F800" s="21"/>
      <c r="G800" s="21"/>
      <c r="H800" s="21"/>
      <c r="I800" s="21"/>
      <c r="J800" s="21"/>
      <c r="K800" s="25"/>
      <c r="L800" s="20"/>
      <c r="M800" s="9"/>
      <c r="N800" s="13"/>
      <c r="O800" s="13"/>
      <c r="P800" s="13"/>
    </row>
    <row r="801" spans="2:48" ht="10.35" customHeight="1">
      <c r="B801" s="24"/>
      <c r="C801" s="23"/>
      <c r="D801" s="21"/>
      <c r="E801" s="21"/>
      <c r="F801" s="21"/>
      <c r="G801" s="21"/>
      <c r="H801" s="21"/>
      <c r="I801" s="21"/>
      <c r="J801" s="21"/>
      <c r="K801" s="25"/>
      <c r="L801" s="6"/>
      <c r="M801" s="9"/>
      <c r="N801" s="13"/>
      <c r="O801" s="13"/>
      <c r="P801" s="13"/>
    </row>
    <row r="802" spans="2:48" ht="10.35" customHeight="1">
      <c r="B802" s="24"/>
      <c r="C802" s="23"/>
      <c r="D802" s="21"/>
      <c r="E802" s="21"/>
      <c r="F802" s="21"/>
      <c r="G802" s="21"/>
      <c r="H802" s="21"/>
      <c r="I802" s="21"/>
      <c r="J802" s="21"/>
      <c r="K802" s="25"/>
      <c r="L802" s="6"/>
      <c r="M802" s="9"/>
      <c r="N802" s="13"/>
      <c r="O802" s="13"/>
      <c r="P802" s="13"/>
    </row>
    <row r="803" spans="2:48" ht="10.35" customHeight="1">
      <c r="B803" s="24"/>
      <c r="C803" s="23"/>
      <c r="D803" s="21"/>
      <c r="E803" s="21"/>
      <c r="F803" s="21"/>
      <c r="G803" s="21"/>
      <c r="H803" s="21"/>
      <c r="I803" s="21"/>
      <c r="J803" s="21"/>
      <c r="K803" s="25"/>
      <c r="L803" s="6"/>
      <c r="M803" s="9"/>
      <c r="N803" s="13"/>
      <c r="O803" s="13"/>
      <c r="P803" s="13"/>
    </row>
    <row r="804" spans="2:48" ht="10.35" customHeight="1">
      <c r="B804" s="24"/>
      <c r="C804" s="23"/>
      <c r="D804" s="21"/>
      <c r="E804" s="21"/>
      <c r="F804" s="21"/>
      <c r="G804" s="21"/>
      <c r="H804" s="21"/>
      <c r="I804" s="21"/>
      <c r="J804" s="21"/>
      <c r="K804" s="25"/>
      <c r="L804" s="6"/>
      <c r="M804" s="9"/>
      <c r="O804" s="8"/>
      <c r="P804" s="13"/>
    </row>
    <row r="805" spans="2:48" ht="10.35" customHeight="1">
      <c r="B805" s="24"/>
      <c r="C805" s="23"/>
      <c r="D805" s="21"/>
      <c r="E805" s="21"/>
      <c r="F805" s="21"/>
      <c r="G805" s="21"/>
      <c r="H805" s="21"/>
      <c r="I805" s="21"/>
      <c r="J805" s="21"/>
      <c r="K805" s="25"/>
      <c r="L805" s="6"/>
      <c r="O805" s="8"/>
      <c r="P805" s="13"/>
    </row>
    <row r="806" spans="2:48" ht="10.35" customHeight="1">
      <c r="B806" s="24"/>
      <c r="C806" s="23"/>
      <c r="D806" s="21"/>
      <c r="E806" s="21"/>
      <c r="F806" s="21"/>
      <c r="G806" s="21"/>
      <c r="H806" s="21"/>
      <c r="I806" s="21"/>
      <c r="J806" s="21"/>
      <c r="K806" s="25"/>
      <c r="L806" s="6"/>
      <c r="N806" s="8"/>
      <c r="O806" s="8"/>
      <c r="P806" s="13"/>
      <c r="R806" s="17"/>
    </row>
    <row r="807" spans="2:48" ht="10.35" customHeight="1">
      <c r="B807" s="24"/>
      <c r="C807" s="23"/>
      <c r="D807" s="21"/>
      <c r="E807" s="21"/>
      <c r="F807" s="21"/>
      <c r="G807" s="21"/>
      <c r="H807" s="21"/>
      <c r="I807" s="21"/>
      <c r="J807" s="21"/>
      <c r="K807" s="25"/>
      <c r="L807" s="6"/>
      <c r="M807" s="44"/>
      <c r="N807" s="13"/>
      <c r="O807" s="13"/>
      <c r="P807" s="13"/>
      <c r="Q807" s="15"/>
    </row>
    <row r="808" spans="2:48" ht="7.5" customHeight="1">
      <c r="B808" s="24"/>
      <c r="C808" s="23"/>
      <c r="D808" s="21"/>
      <c r="E808" s="21"/>
      <c r="F808" s="21"/>
      <c r="G808" s="21"/>
      <c r="H808" s="21"/>
      <c r="I808" s="21"/>
      <c r="J808" s="21"/>
      <c r="K808" s="25"/>
      <c r="L808" s="6"/>
      <c r="M808" s="44"/>
      <c r="N808" s="13"/>
      <c r="O808" s="13"/>
      <c r="P808" s="13"/>
      <c r="Q808" s="10"/>
    </row>
    <row r="809" spans="2:48" ht="16.5" customHeight="1">
      <c r="B809" s="66" t="str">
        <f>"第19表　共同生活援助（外部サービス利用型）　１施設・事業所当たりの収支額，収支等の科目"</f>
        <v>第19表　共同生活援助（外部サービス利用型）　１施設・事業所当たりの収支額，収支等の科目</v>
      </c>
      <c r="C809" s="23"/>
      <c r="D809" s="21"/>
      <c r="E809" s="21"/>
      <c r="F809" s="21"/>
      <c r="G809" s="21"/>
      <c r="H809" s="21"/>
      <c r="I809" s="21"/>
      <c r="J809" s="21"/>
      <c r="K809" s="25"/>
      <c r="L809" s="6"/>
      <c r="M809" s="44"/>
      <c r="N809" s="13"/>
      <c r="O809" s="13"/>
      <c r="P809" s="13"/>
      <c r="Q809" s="10"/>
    </row>
    <row r="810" spans="2:48" ht="10.35" customHeight="1">
      <c r="C810" s="65"/>
      <c r="D810" s="12"/>
      <c r="E810" s="12"/>
      <c r="F810" s="12"/>
      <c r="G810" s="12"/>
      <c r="H810" s="12"/>
      <c r="I810" s="12"/>
      <c r="J810" s="12"/>
      <c r="K810" s="64" t="s">
        <v>39</v>
      </c>
      <c r="L810" s="6"/>
      <c r="N810" s="27"/>
      <c r="P810" s="13"/>
      <c r="Q810" s="10"/>
    </row>
    <row r="811" spans="2:48" ht="10.35" customHeight="1">
      <c r="B811" s="63"/>
      <c r="C811" s="62"/>
      <c r="D811" s="61"/>
      <c r="E811" s="93" t="s">
        <v>38</v>
      </c>
      <c r="F811" s="94"/>
      <c r="G811" s="94"/>
      <c r="H811" s="95"/>
      <c r="I811" s="57"/>
      <c r="J811" s="93" t="s">
        <v>37</v>
      </c>
      <c r="K811" s="95"/>
      <c r="L811" s="12"/>
      <c r="M811" s="10"/>
      <c r="N811" s="27"/>
      <c r="O811" s="13"/>
      <c r="P811" s="13"/>
      <c r="Q811" s="26"/>
    </row>
    <row r="812" spans="2:48" ht="10.35" customHeight="1">
      <c r="B812" s="60"/>
      <c r="C812" s="59"/>
      <c r="D812" s="58"/>
      <c r="E812" s="93" t="s">
        <v>36</v>
      </c>
      <c r="F812" s="95"/>
      <c r="G812" s="93" t="s">
        <v>35</v>
      </c>
      <c r="H812" s="95"/>
      <c r="I812" s="57"/>
      <c r="J812" s="93" t="s">
        <v>34</v>
      </c>
      <c r="K812" s="95"/>
      <c r="L812" s="11"/>
      <c r="M812" s="10"/>
      <c r="P812" s="13"/>
      <c r="Q812" s="27"/>
      <c r="R812" s="27"/>
      <c r="S812" s="27"/>
      <c r="T812" s="27"/>
      <c r="U812" s="27"/>
      <c r="V812" s="3"/>
      <c r="W812" s="3"/>
      <c r="X812" s="3"/>
      <c r="Y812" s="3"/>
      <c r="Z812" s="3"/>
      <c r="AA812" s="3"/>
      <c r="AB812" s="3"/>
      <c r="AC812" s="3"/>
      <c r="AD812" s="3"/>
      <c r="AE812" s="3"/>
      <c r="AF812" s="3"/>
      <c r="AG812" s="3"/>
      <c r="AH812" s="3"/>
      <c r="AI812" s="3"/>
      <c r="AJ812" s="3"/>
      <c r="AK812" s="3"/>
      <c r="AL812" s="3"/>
      <c r="AM812" s="3"/>
      <c r="AN812" s="3"/>
      <c r="AO812" s="3"/>
      <c r="AP812" s="3"/>
      <c r="AQ812" s="3"/>
      <c r="AR812" s="3"/>
      <c r="AS812" s="3"/>
      <c r="AT812" s="3"/>
    </row>
    <row r="813" spans="2:48" ht="10.35" customHeight="1">
      <c r="B813" s="50" t="s">
        <v>33</v>
      </c>
      <c r="C813" s="85" t="s">
        <v>32</v>
      </c>
      <c r="D813" s="86"/>
      <c r="E813" s="54">
        <v>14327.939163498098</v>
      </c>
      <c r="F813" s="45">
        <f>E813/E826</f>
        <v>0.80319414917539489</v>
      </c>
      <c r="G813" s="54">
        <v>13917.969581749054</v>
      </c>
      <c r="H813" s="45">
        <f>G813/G826</f>
        <v>0.80177289468755852</v>
      </c>
      <c r="I813" s="47"/>
      <c r="J813" s="54">
        <v>13413.259701492538</v>
      </c>
      <c r="K813" s="45">
        <v>0.82833096207822976</v>
      </c>
      <c r="L813" s="7"/>
      <c r="N813" s="13"/>
      <c r="O813" s="13"/>
      <c r="P813" s="13"/>
      <c r="Q813" s="27"/>
      <c r="R813" s="27"/>
      <c r="S813" s="27"/>
      <c r="T813" s="27"/>
      <c r="U813" s="27"/>
      <c r="V813" s="3"/>
      <c r="W813" s="3"/>
      <c r="X813" s="3"/>
      <c r="Y813" s="3"/>
      <c r="Z813" s="3"/>
      <c r="AA813" s="3"/>
      <c r="AB813" s="3"/>
      <c r="AC813" s="3"/>
      <c r="AD813" s="3"/>
      <c r="AE813" s="3"/>
      <c r="AF813" s="3"/>
      <c r="AG813" s="3"/>
      <c r="AH813" s="3"/>
      <c r="AI813" s="3"/>
      <c r="AJ813" s="3"/>
      <c r="AK813" s="3"/>
      <c r="AL813" s="3"/>
      <c r="AM813" s="3"/>
      <c r="AN813" s="3"/>
      <c r="AO813" s="3"/>
      <c r="AP813" s="3"/>
      <c r="AQ813" s="3"/>
      <c r="AR813" s="3"/>
      <c r="AS813" s="3"/>
      <c r="AT813" s="3"/>
    </row>
    <row r="814" spans="2:48" ht="10.35" customHeight="1">
      <c r="B814" s="52"/>
      <c r="C814" s="85" t="s">
        <v>31</v>
      </c>
      <c r="D814" s="86"/>
      <c r="E814" s="54">
        <v>2852.0532319391623</v>
      </c>
      <c r="F814" s="45">
        <f>E814/E826</f>
        <v>0.1598801085690145</v>
      </c>
      <c r="G814" s="54">
        <v>2656.4790874524692</v>
      </c>
      <c r="H814" s="45">
        <f>G814/G826</f>
        <v>0.1530318711442441</v>
      </c>
      <c r="I814" s="47"/>
      <c r="J814" s="54">
        <v>2055.4626865671644</v>
      </c>
      <c r="K814" s="45">
        <v>0.12693434873930218</v>
      </c>
      <c r="L814" s="7"/>
      <c r="M814" s="56"/>
      <c r="N814" s="13"/>
      <c r="O814" s="13"/>
      <c r="P814" s="13"/>
      <c r="AU814" s="3"/>
      <c r="AV814" s="3"/>
    </row>
    <row r="815" spans="2:48" ht="10.35" customHeight="1">
      <c r="B815" s="52"/>
      <c r="C815" s="85" t="s">
        <v>30</v>
      </c>
      <c r="D815" s="86"/>
      <c r="E815" s="54">
        <v>289.07224334600767</v>
      </c>
      <c r="F815" s="45">
        <f>E815/E826</f>
        <v>1.6204782271551286E-2</v>
      </c>
      <c r="G815" s="54">
        <v>465.60456273764254</v>
      </c>
      <c r="H815" s="45">
        <f>G815/G826</f>
        <v>2.6822096129267534E-2</v>
      </c>
      <c r="I815" s="47"/>
      <c r="J815" s="54">
        <v>221.75820895522389</v>
      </c>
      <c r="K815" s="45">
        <v>1.3694597335812859E-2</v>
      </c>
      <c r="L815" s="7"/>
      <c r="M815" s="55"/>
      <c r="N815" s="13"/>
      <c r="O815" s="13"/>
      <c r="P815" s="13"/>
      <c r="AU815" s="3"/>
      <c r="AV815" s="3"/>
    </row>
    <row r="816" spans="2:48" ht="10.35" customHeight="1">
      <c r="B816" s="51"/>
      <c r="C816" s="85" t="s">
        <v>29</v>
      </c>
      <c r="D816" s="86"/>
      <c r="E816" s="54">
        <v>157.63117870722428</v>
      </c>
      <c r="F816" s="45">
        <f>E816/E826</f>
        <v>8.8364725045602995E-3</v>
      </c>
      <c r="G816" s="54">
        <v>142.73384030418245</v>
      </c>
      <c r="H816" s="45">
        <f>G816/G826</f>
        <v>8.2224726558264623E-3</v>
      </c>
      <c r="I816" s="47"/>
      <c r="J816" s="54">
        <v>367.14029850746266</v>
      </c>
      <c r="K816" s="45">
        <v>2.2672615266409495E-2</v>
      </c>
      <c r="L816" s="20"/>
      <c r="M816" s="44"/>
      <c r="N816" s="13"/>
      <c r="O816" s="13"/>
      <c r="P816" s="13"/>
    </row>
    <row r="817" spans="2:17" ht="10.35" customHeight="1">
      <c r="B817" s="50" t="s">
        <v>28</v>
      </c>
      <c r="C817" s="85" t="s">
        <v>27</v>
      </c>
      <c r="D817" s="86"/>
      <c r="E817" s="54">
        <v>10160.821292775669</v>
      </c>
      <c r="F817" s="45">
        <f>E817/E826</f>
        <v>0.5695942814976116</v>
      </c>
      <c r="G817" s="54">
        <v>9896.7528517110295</v>
      </c>
      <c r="H817" s="45">
        <f>G817/G826</f>
        <v>0.5701225408862064</v>
      </c>
      <c r="I817" s="47"/>
      <c r="J817" s="54">
        <v>9848.7402985074623</v>
      </c>
      <c r="K817" s="45">
        <v>0.60820536605382713</v>
      </c>
      <c r="L817" s="14"/>
      <c r="M817" s="44"/>
      <c r="N817" s="13"/>
      <c r="O817" s="13"/>
      <c r="P817" s="13"/>
    </row>
    <row r="818" spans="2:17" ht="10.35" customHeight="1">
      <c r="B818" s="52"/>
      <c r="C818" s="85" t="s">
        <v>26</v>
      </c>
      <c r="D818" s="86"/>
      <c r="E818" s="54">
        <v>763.79087452471481</v>
      </c>
      <c r="F818" s="45">
        <f>E818/E826</f>
        <v>4.2816510777397294E-2</v>
      </c>
      <c r="G818" s="54">
        <v>933.78707224334653</v>
      </c>
      <c r="H818" s="45">
        <f>G818/G826</f>
        <v>5.379270011598071E-2</v>
      </c>
      <c r="I818" s="47"/>
      <c r="J818" s="54">
        <v>743.98805970149249</v>
      </c>
      <c r="K818" s="45">
        <v>4.5944711351460561E-2</v>
      </c>
      <c r="L818" s="14"/>
      <c r="M818" s="44"/>
      <c r="N818" s="13"/>
      <c r="O818" s="13"/>
      <c r="P818" s="13"/>
    </row>
    <row r="819" spans="2:17" ht="10.35" customHeight="1">
      <c r="B819" s="52"/>
      <c r="C819" s="85" t="s">
        <v>25</v>
      </c>
      <c r="D819" s="86"/>
      <c r="E819" s="53">
        <v>-104.19391634980992</v>
      </c>
      <c r="F819" s="45">
        <f>E819/E826</f>
        <v>-5.8408919131260348E-3</v>
      </c>
      <c r="G819" s="53">
        <v>-105.82129277566536</v>
      </c>
      <c r="H819" s="45">
        <f>G819/G826</f>
        <v>-6.0960504138177973E-3</v>
      </c>
      <c r="I819" s="47"/>
      <c r="J819" s="53">
        <v>-83.33432835820895</v>
      </c>
      <c r="K819" s="45">
        <v>-5.1462810621207391E-3</v>
      </c>
      <c r="L819" s="6"/>
      <c r="M819" s="44"/>
      <c r="N819" s="13"/>
      <c r="O819" s="13"/>
      <c r="P819" s="13"/>
    </row>
    <row r="820" spans="2:17" ht="10.35" customHeight="1">
      <c r="B820" s="52"/>
      <c r="C820" s="85" t="s">
        <v>24</v>
      </c>
      <c r="D820" s="86"/>
      <c r="E820" s="48">
        <v>735.6349809885927</v>
      </c>
      <c r="F820" s="45">
        <f>E820/E826</f>
        <v>4.1238150575350116E-2</v>
      </c>
      <c r="G820" s="48">
        <v>703.54372623574147</v>
      </c>
      <c r="H820" s="45">
        <f>G820/G826</f>
        <v>4.0529064718103379E-2</v>
      </c>
      <c r="I820" s="47"/>
      <c r="J820" s="48">
        <v>529.03582089552242</v>
      </c>
      <c r="K820" s="45">
        <v>3.267041422059936E-2</v>
      </c>
      <c r="L820" s="6"/>
      <c r="M820" s="44"/>
      <c r="N820" s="13"/>
      <c r="O820" s="13"/>
      <c r="P820" s="13"/>
    </row>
    <row r="821" spans="2:17" ht="10.35" customHeight="1">
      <c r="B821" s="51"/>
      <c r="C821" s="85" t="s">
        <v>23</v>
      </c>
      <c r="D821" s="86"/>
      <c r="E821" s="48">
        <v>5724.4866920152144</v>
      </c>
      <c r="F821" s="45">
        <f>E821/E826</f>
        <v>0.32090268988387316</v>
      </c>
      <c r="G821" s="48">
        <v>5541.4372623574145</v>
      </c>
      <c r="H821" s="45">
        <f>G821/G826</f>
        <v>0.31922574399041481</v>
      </c>
      <c r="I821" s="47"/>
      <c r="J821" s="48">
        <v>4778.8716417910446</v>
      </c>
      <c r="K821" s="45">
        <v>0.29511747575070596</v>
      </c>
      <c r="L821" s="6"/>
      <c r="M821" s="44"/>
      <c r="N821" s="13"/>
      <c r="O821" s="13"/>
      <c r="P821" s="13"/>
    </row>
    <row r="822" spans="2:17" ht="10.35" customHeight="1">
      <c r="B822" s="50" t="s">
        <v>22</v>
      </c>
      <c r="C822" s="85" t="s">
        <v>21</v>
      </c>
      <c r="D822" s="86"/>
      <c r="E822" s="48">
        <v>3.0418250950570346E-2</v>
      </c>
      <c r="F822" s="45">
        <f>E822/E826</f>
        <v>1.7051832027518252E-6</v>
      </c>
      <c r="G822" s="48">
        <v>0</v>
      </c>
      <c r="H822" s="45">
        <f>G822/G826</f>
        <v>0</v>
      </c>
      <c r="I822" s="47"/>
      <c r="J822" s="48">
        <v>0.91343283582089552</v>
      </c>
      <c r="K822" s="45">
        <v>5.6408711717195479E-5</v>
      </c>
      <c r="L822" s="6"/>
      <c r="M822" s="44"/>
      <c r="N822" s="13"/>
      <c r="O822" s="13"/>
      <c r="P822" s="13"/>
    </row>
    <row r="823" spans="2:17" ht="10.35" customHeight="1">
      <c r="B823" s="49" t="s">
        <v>20</v>
      </c>
      <c r="C823" s="85" t="s">
        <v>19</v>
      </c>
      <c r="D823" s="86"/>
      <c r="E823" s="48">
        <v>30.220532319391626</v>
      </c>
      <c r="F823" s="45">
        <f>E823/E826</f>
        <v>1.6940995119339379E-3</v>
      </c>
      <c r="G823" s="48">
        <v>27.543726235741453</v>
      </c>
      <c r="H823" s="45">
        <f>G823/G826</f>
        <v>1.5867122704069619E-3</v>
      </c>
      <c r="I823" s="47"/>
      <c r="J823" s="48">
        <v>40.265671641791045</v>
      </c>
      <c r="K823" s="45">
        <v>2.486591870435457E-3</v>
      </c>
      <c r="L823" s="6"/>
      <c r="M823" s="44"/>
      <c r="N823" s="13"/>
      <c r="O823" s="13"/>
      <c r="P823" s="13"/>
    </row>
    <row r="824" spans="2:17" ht="10.35" customHeight="1">
      <c r="B824" s="50" t="s">
        <v>18</v>
      </c>
      <c r="C824" s="85" t="s">
        <v>17</v>
      </c>
      <c r="D824" s="86"/>
      <c r="E824" s="48">
        <v>211.97338403041812</v>
      </c>
      <c r="F824" s="45">
        <f>E824/E826</f>
        <v>1.188278229627643E-2</v>
      </c>
      <c r="G824" s="48">
        <v>176.20532319391637</v>
      </c>
      <c r="H824" s="45">
        <f>G824/G826</f>
        <v>1.0150665383103177E-2</v>
      </c>
      <c r="I824" s="47"/>
      <c r="J824" s="48">
        <v>134.58208955223881</v>
      </c>
      <c r="K824" s="45">
        <v>8.3110678685286224E-3</v>
      </c>
      <c r="L824" s="6"/>
      <c r="M824" s="44"/>
      <c r="N824" s="13"/>
      <c r="O824" s="13"/>
      <c r="P824" s="13"/>
    </row>
    <row r="825" spans="2:17" ht="10.35" customHeight="1">
      <c r="B825" s="49" t="s">
        <v>16</v>
      </c>
      <c r="C825" s="85" t="s">
        <v>15</v>
      </c>
      <c r="D825" s="86"/>
      <c r="E825" s="48">
        <v>103.8441064638783</v>
      </c>
      <c r="F825" s="45">
        <f>E825/E826</f>
        <v>5.8212823062943854E-3</v>
      </c>
      <c r="G825" s="48">
        <v>113.88212927756653</v>
      </c>
      <c r="H825" s="45">
        <f>G825/G826</f>
        <v>6.5604112660075783E-3</v>
      </c>
      <c r="I825" s="47"/>
      <c r="J825" s="48">
        <v>165.10149253731342</v>
      </c>
      <c r="K825" s="45">
        <v>1.0195782471785505E-2</v>
      </c>
      <c r="L825" s="6"/>
      <c r="M825" s="44"/>
      <c r="N825" s="13"/>
      <c r="O825" s="13"/>
      <c r="P825" s="13"/>
    </row>
    <row r="826" spans="2:17" ht="10.35" customHeight="1">
      <c r="B826" s="87" t="s">
        <v>14</v>
      </c>
      <c r="C826" s="88"/>
      <c r="D826" s="89"/>
      <c r="E826" s="46">
        <f>SUM(E813:E816,E822,E824)</f>
        <v>17838.699619771858</v>
      </c>
      <c r="F826" s="45">
        <f>E826/E826</f>
        <v>1</v>
      </c>
      <c r="G826" s="46">
        <f>SUM(G813:G816,G822,G824)</f>
        <v>17358.992395437268</v>
      </c>
      <c r="H826" s="45">
        <f>G826/G826</f>
        <v>1</v>
      </c>
      <c r="I826" s="47"/>
      <c r="J826" s="46">
        <v>16193.116417910447</v>
      </c>
      <c r="K826" s="45">
        <v>1</v>
      </c>
      <c r="L826" s="6"/>
      <c r="M826" s="44"/>
      <c r="N826" s="13"/>
      <c r="O826" s="13"/>
      <c r="P826" s="13"/>
    </row>
    <row r="827" spans="2:17" ht="10.35" customHeight="1">
      <c r="B827" s="87" t="s">
        <v>13</v>
      </c>
      <c r="C827" s="88"/>
      <c r="D827" s="89"/>
      <c r="E827" s="46">
        <f>SUM(E817:E821,E823,E825)</f>
        <v>17414.604562737652</v>
      </c>
      <c r="F827" s="45">
        <f>E827/E826</f>
        <v>0.9762261226393345</v>
      </c>
      <c r="G827" s="46">
        <f>SUM(G817:G821,G823,G825)</f>
        <v>17111.125475285178</v>
      </c>
      <c r="H827" s="45">
        <f>G827/G826</f>
        <v>0.98572112283330227</v>
      </c>
      <c r="I827" s="47"/>
      <c r="J827" s="46">
        <v>16022.668656716418</v>
      </c>
      <c r="K827" s="45">
        <v>0.9894740606566933</v>
      </c>
      <c r="L827" s="6"/>
      <c r="M827" s="44"/>
      <c r="N827" s="13"/>
      <c r="O827" s="13"/>
      <c r="P827" s="13"/>
    </row>
    <row r="828" spans="2:17" ht="10.35" customHeight="1">
      <c r="B828" s="87" t="s">
        <v>12</v>
      </c>
      <c r="C828" s="88"/>
      <c r="D828" s="89"/>
      <c r="E828" s="46">
        <f>E826-E827</f>
        <v>424.09505703420655</v>
      </c>
      <c r="F828" s="45">
        <f>E828/E826</f>
        <v>2.3773877360665507E-2</v>
      </c>
      <c r="G828" s="46">
        <f>G826-G827</f>
        <v>247.86692015208973</v>
      </c>
      <c r="H828" s="45">
        <f>G828/G826</f>
        <v>1.4278877166697788E-2</v>
      </c>
      <c r="I828" s="47"/>
      <c r="J828" s="46">
        <v>170.44776119402923</v>
      </c>
      <c r="K828" s="45">
        <v>1.0525939343306699E-2</v>
      </c>
      <c r="L828" s="6"/>
      <c r="M828" s="44"/>
      <c r="N828" s="13"/>
      <c r="O828" s="13"/>
      <c r="P828" s="13"/>
    </row>
    <row r="829" spans="2:17" ht="10.35" customHeight="1">
      <c r="B829" s="82" t="s">
        <v>11</v>
      </c>
      <c r="C829" s="83"/>
      <c r="D829" s="84"/>
      <c r="E829" s="42">
        <v>227.96197718631157</v>
      </c>
      <c r="F829" s="41">
        <f>E829/E826</f>
        <v>1.2779069217222853E-2</v>
      </c>
      <c r="G829" s="42">
        <v>221.57794676806083</v>
      </c>
      <c r="H829" s="41">
        <f>G829/G826</f>
        <v>1.2764447481773284E-2</v>
      </c>
      <c r="I829" s="43"/>
      <c r="J829" s="42">
        <v>41.191044776119405</v>
      </c>
      <c r="K829" s="41">
        <v>2.5437379509332695E-3</v>
      </c>
      <c r="L829" s="6"/>
      <c r="M829" s="44"/>
      <c r="N829" s="13"/>
      <c r="O829" s="13"/>
      <c r="P829" s="13"/>
      <c r="Q829" s="10"/>
    </row>
    <row r="830" spans="2:17" ht="10.35" customHeight="1">
      <c r="B830" s="82" t="s">
        <v>10</v>
      </c>
      <c r="C830" s="83"/>
      <c r="D830" s="84"/>
      <c r="E830" s="42">
        <f>E828+E829</f>
        <v>652.05703422051806</v>
      </c>
      <c r="F830" s="41">
        <f>E830/(E826+E829)</f>
        <v>3.609172788902533E-2</v>
      </c>
      <c r="G830" s="42">
        <f>G828+G829</f>
        <v>469.44486692015056</v>
      </c>
      <c r="H830" s="41">
        <f>G830/(G826+G829)</f>
        <v>2.6702482216584493E-2</v>
      </c>
      <c r="I830" s="43"/>
      <c r="J830" s="42">
        <v>211.63880597014864</v>
      </c>
      <c r="K830" s="41">
        <v>1.3036515814215407E-2</v>
      </c>
      <c r="L830" s="6"/>
      <c r="N830" s="13"/>
      <c r="O830" s="13"/>
      <c r="P830" s="13"/>
      <c r="Q830" s="10"/>
    </row>
    <row r="831" spans="2:17" ht="10.35" customHeight="1">
      <c r="B831" s="87" t="s">
        <v>9</v>
      </c>
      <c r="C831" s="88"/>
      <c r="D831" s="89"/>
      <c r="E831" s="40">
        <v>263</v>
      </c>
      <c r="F831" s="31"/>
      <c r="G831" s="40">
        <v>263</v>
      </c>
      <c r="H831" s="31"/>
      <c r="I831" s="30"/>
      <c r="J831" s="40">
        <v>335</v>
      </c>
      <c r="K831" s="31"/>
      <c r="L831" s="6"/>
      <c r="M831" s="19"/>
      <c r="N831" s="13"/>
      <c r="O831" s="13"/>
      <c r="P831" s="8"/>
      <c r="Q831" s="10"/>
    </row>
    <row r="832" spans="2:17" ht="10.35" customHeight="1">
      <c r="C832" s="23"/>
      <c r="D832" s="21"/>
      <c r="E832" s="21"/>
      <c r="F832" s="21"/>
      <c r="G832" s="21"/>
      <c r="H832" s="21"/>
      <c r="I832" s="21"/>
      <c r="J832" s="21"/>
      <c r="K832" s="25"/>
      <c r="L832" s="11"/>
      <c r="M832" s="19"/>
      <c r="N832" s="13"/>
      <c r="O832" s="13"/>
      <c r="P832" s="8"/>
      <c r="Q832" s="10"/>
    </row>
    <row r="833" spans="2:17" ht="10.35" customHeight="1">
      <c r="B833" s="34" t="s">
        <v>8</v>
      </c>
      <c r="C833" s="33"/>
      <c r="D833" s="32"/>
      <c r="E833" s="29">
        <v>15.114068441064646</v>
      </c>
      <c r="F833" s="31"/>
      <c r="G833" s="29" t="s">
        <v>1</v>
      </c>
      <c r="H833" s="31"/>
      <c r="I833" s="30"/>
      <c r="J833" s="39">
        <v>12.539473684210526</v>
      </c>
      <c r="K833" s="28"/>
      <c r="L833" s="7"/>
      <c r="M833" s="19"/>
      <c r="N833" s="13"/>
      <c r="O833" s="13"/>
      <c r="P833" s="8"/>
      <c r="Q833" s="10"/>
    </row>
    <row r="834" spans="2:17" ht="10.35" customHeight="1">
      <c r="B834" s="34" t="s">
        <v>7</v>
      </c>
      <c r="C834" s="33"/>
      <c r="D834" s="32"/>
      <c r="E834" s="29">
        <f>E826/E833</f>
        <v>1180.2711949685527</v>
      </c>
      <c r="F834" s="31"/>
      <c r="G834" s="29" t="s">
        <v>1</v>
      </c>
      <c r="H834" s="31"/>
      <c r="I834" s="30"/>
      <c r="J834" s="29">
        <v>1291.3712988050304</v>
      </c>
      <c r="K834" s="28"/>
      <c r="L834" s="7"/>
      <c r="M834" s="19"/>
      <c r="N834" s="13"/>
      <c r="O834" s="13"/>
      <c r="P834" s="8"/>
      <c r="Q834" s="10"/>
    </row>
    <row r="835" spans="2:17" ht="10.35" customHeight="1">
      <c r="B835" s="90" t="s">
        <v>6</v>
      </c>
      <c r="C835" s="91"/>
      <c r="D835" s="92"/>
      <c r="E835" s="36">
        <f>(E826+E829)/E833</f>
        <v>1195.3539622641499</v>
      </c>
      <c r="F835" s="38"/>
      <c r="G835" s="36" t="s">
        <v>5</v>
      </c>
      <c r="H835" s="38"/>
      <c r="I835" s="37"/>
      <c r="J835" s="36">
        <v>1294.656208986547</v>
      </c>
      <c r="K835" s="35"/>
      <c r="L835" s="7"/>
      <c r="M835" s="19"/>
      <c r="N835" s="13"/>
      <c r="O835" s="13"/>
    </row>
    <row r="836" spans="2:17" ht="10.35" customHeight="1">
      <c r="B836" s="34" t="s">
        <v>4</v>
      </c>
      <c r="C836" s="33"/>
      <c r="D836" s="32"/>
      <c r="E836" s="29">
        <f>E827/E833</f>
        <v>1152.211572327044</v>
      </c>
      <c r="F836" s="31"/>
      <c r="G836" s="29" t="s">
        <v>1</v>
      </c>
      <c r="H836" s="31"/>
      <c r="I836" s="30"/>
      <c r="J836" s="29">
        <v>1277.7784028441215</v>
      </c>
      <c r="K836" s="28"/>
      <c r="L836" s="7"/>
      <c r="M836" s="19"/>
      <c r="N836" s="13"/>
      <c r="O836" s="13"/>
    </row>
    <row r="837" spans="2:17" ht="10.35" customHeight="1">
      <c r="B837" s="34" t="s">
        <v>3</v>
      </c>
      <c r="C837" s="33"/>
      <c r="D837" s="32"/>
      <c r="E837" s="29">
        <v>4.5794893617021257</v>
      </c>
      <c r="F837" s="31"/>
      <c r="G837" s="29" t="s">
        <v>1</v>
      </c>
      <c r="H837" s="31"/>
      <c r="I837" s="30"/>
      <c r="J837" s="29">
        <v>2.9891891891891893</v>
      </c>
      <c r="K837" s="28"/>
      <c r="L837" s="7"/>
      <c r="M837" s="19"/>
      <c r="N837" s="13"/>
      <c r="O837" s="13"/>
    </row>
    <row r="838" spans="2:17" ht="10.35" customHeight="1">
      <c r="B838" s="34" t="s">
        <v>2</v>
      </c>
      <c r="C838" s="33"/>
      <c r="D838" s="32"/>
      <c r="E838" s="29">
        <f>E817/E837</f>
        <v>2218.7673101175296</v>
      </c>
      <c r="F838" s="31"/>
      <c r="G838" s="29" t="s">
        <v>1</v>
      </c>
      <c r="H838" s="31"/>
      <c r="I838" s="30"/>
      <c r="J838" s="29">
        <v>3294.7865374753715</v>
      </c>
      <c r="K838" s="28"/>
      <c r="L838" s="7"/>
      <c r="M838" s="19"/>
      <c r="N838" s="13"/>
      <c r="O838" s="13"/>
      <c r="P838" s="13"/>
    </row>
    <row r="839" spans="2:17" ht="10.35" customHeight="1">
      <c r="B839" s="24" t="s">
        <v>0</v>
      </c>
      <c r="C839" s="23"/>
      <c r="D839" s="21"/>
      <c r="E839" s="21"/>
      <c r="F839" s="21"/>
      <c r="G839" s="21"/>
      <c r="H839" s="21"/>
      <c r="I839" s="21"/>
      <c r="J839" s="21"/>
      <c r="K839" s="25"/>
      <c r="L839" s="7"/>
      <c r="M839" s="18"/>
      <c r="N839" s="13"/>
      <c r="O839" s="13"/>
    </row>
    <row r="840" spans="2:17" ht="10.35" customHeight="1">
      <c r="B840" s="24"/>
      <c r="C840" s="23"/>
      <c r="D840" s="21"/>
      <c r="E840" s="21"/>
      <c r="F840" s="21"/>
      <c r="G840" s="21"/>
      <c r="H840" s="21"/>
      <c r="I840" s="21"/>
      <c r="J840" s="21"/>
      <c r="K840" s="25"/>
      <c r="L840" s="6"/>
      <c r="N840" s="13"/>
      <c r="O840" s="13"/>
      <c r="P840" s="13"/>
    </row>
    <row r="841" spans="2:17" ht="10.35" customHeight="1">
      <c r="B841" s="24"/>
      <c r="C841" s="23"/>
      <c r="D841" s="21"/>
      <c r="E841" s="21"/>
      <c r="F841" s="21"/>
      <c r="G841" s="21"/>
      <c r="H841" s="21"/>
      <c r="I841" s="21"/>
      <c r="J841" s="21"/>
      <c r="K841" s="25"/>
      <c r="L841" s="6"/>
      <c r="M841" s="9"/>
      <c r="N841" s="13"/>
      <c r="O841" s="13"/>
      <c r="P841" s="13"/>
    </row>
    <row r="842" spans="2:17" ht="10.35" customHeight="1">
      <c r="B842" s="24"/>
      <c r="C842" s="23"/>
      <c r="D842" s="21"/>
      <c r="E842" s="21"/>
      <c r="F842" s="21"/>
      <c r="G842" s="21"/>
      <c r="H842" s="21"/>
      <c r="I842" s="21"/>
      <c r="J842" s="21"/>
      <c r="K842" s="25"/>
      <c r="L842" s="6"/>
      <c r="M842" s="9"/>
      <c r="N842" s="13"/>
      <c r="O842" s="13"/>
      <c r="P842" s="13"/>
    </row>
    <row r="843" spans="2:17" ht="10.35" customHeight="1">
      <c r="B843" s="24"/>
      <c r="C843" s="23"/>
      <c r="D843" s="21"/>
      <c r="E843" s="21"/>
      <c r="F843" s="21"/>
      <c r="G843" s="21"/>
      <c r="H843" s="21"/>
      <c r="I843" s="21"/>
      <c r="J843" s="21"/>
      <c r="K843" s="25"/>
      <c r="L843" s="6"/>
      <c r="M843" s="9"/>
      <c r="N843" s="13"/>
      <c r="O843" s="13"/>
      <c r="P843" s="13"/>
    </row>
    <row r="844" spans="2:17" ht="10.35" customHeight="1">
      <c r="B844" s="24"/>
      <c r="C844" s="23"/>
      <c r="D844" s="21"/>
      <c r="E844" s="21"/>
      <c r="F844" s="21"/>
      <c r="G844" s="21"/>
      <c r="H844" s="21"/>
      <c r="I844" s="21"/>
      <c r="J844" s="21"/>
      <c r="K844" s="25"/>
      <c r="L844" s="6"/>
      <c r="M844" s="9"/>
      <c r="N844" s="13"/>
      <c r="O844" s="13"/>
      <c r="P844" s="13"/>
    </row>
    <row r="845" spans="2:17" ht="10.35" customHeight="1">
      <c r="B845" s="24"/>
      <c r="C845" s="23"/>
      <c r="D845" s="21"/>
      <c r="E845" s="21"/>
      <c r="F845" s="21"/>
      <c r="G845" s="21"/>
      <c r="H845" s="21"/>
      <c r="I845" s="21"/>
      <c r="J845" s="21"/>
      <c r="K845" s="25"/>
      <c r="L845" s="6"/>
      <c r="M845" s="9"/>
      <c r="N845" s="13"/>
      <c r="O845" s="13"/>
      <c r="P845" s="13"/>
    </row>
    <row r="846" spans="2:17" ht="10.35" customHeight="1">
      <c r="B846" s="24"/>
      <c r="C846" s="23"/>
      <c r="D846" s="21"/>
      <c r="E846" s="21"/>
      <c r="F846" s="21"/>
      <c r="G846" s="21"/>
      <c r="H846" s="21"/>
      <c r="I846" s="21"/>
      <c r="J846" s="21"/>
      <c r="K846" s="25"/>
      <c r="L846" s="6"/>
      <c r="M846" s="9"/>
      <c r="N846" s="13"/>
      <c r="O846" s="13"/>
      <c r="P846" s="13"/>
    </row>
    <row r="847" spans="2:17" ht="10.35" customHeight="1">
      <c r="B847" s="24"/>
      <c r="C847" s="23"/>
      <c r="D847" s="21"/>
      <c r="E847" s="21"/>
      <c r="F847" s="21"/>
      <c r="G847" s="21"/>
      <c r="H847" s="21"/>
      <c r="I847" s="21"/>
      <c r="J847" s="21"/>
      <c r="K847" s="25"/>
      <c r="L847" s="6"/>
      <c r="M847" s="9"/>
      <c r="N847" s="13"/>
      <c r="O847" s="13"/>
      <c r="P847" s="13"/>
    </row>
    <row r="848" spans="2:17" ht="10.35" customHeight="1">
      <c r="B848" s="24"/>
      <c r="C848" s="23"/>
      <c r="D848" s="21"/>
      <c r="E848" s="21"/>
      <c r="F848" s="21"/>
      <c r="G848" s="21"/>
      <c r="H848" s="21"/>
      <c r="I848" s="21"/>
      <c r="J848" s="21"/>
      <c r="K848" s="25"/>
      <c r="L848" s="6"/>
      <c r="M848" s="9"/>
      <c r="O848" s="8"/>
      <c r="P848" s="13"/>
    </row>
    <row r="849" spans="2:48" ht="10.35" customHeight="1">
      <c r="B849" s="24"/>
      <c r="C849" s="23"/>
      <c r="D849" s="21"/>
      <c r="E849" s="21"/>
      <c r="F849" s="21"/>
      <c r="G849" s="21"/>
      <c r="H849" s="21"/>
      <c r="I849" s="21"/>
      <c r="J849" s="21"/>
      <c r="K849" s="25"/>
      <c r="O849" s="8"/>
      <c r="P849" s="13"/>
      <c r="R849" s="17"/>
    </row>
    <row r="850" spans="2:48" ht="10.35" customHeight="1">
      <c r="B850" s="24"/>
      <c r="C850" s="23"/>
      <c r="D850" s="21"/>
      <c r="E850" s="21"/>
      <c r="F850" s="21"/>
      <c r="G850" s="21"/>
      <c r="H850" s="21"/>
      <c r="I850" s="21"/>
      <c r="J850" s="21"/>
      <c r="K850" s="25"/>
      <c r="N850" s="8"/>
      <c r="O850" s="8"/>
      <c r="P850" s="13"/>
      <c r="R850" s="17"/>
    </row>
    <row r="851" spans="2:48" ht="10.35" customHeight="1">
      <c r="B851" s="24"/>
      <c r="C851" s="23"/>
      <c r="D851" s="21"/>
      <c r="E851" s="21"/>
      <c r="F851" s="21"/>
      <c r="G851" s="21"/>
      <c r="H851" s="21"/>
      <c r="I851" s="21"/>
      <c r="J851" s="21"/>
      <c r="K851" s="25"/>
      <c r="M851" s="44"/>
      <c r="N851" s="13"/>
      <c r="O851" s="13"/>
      <c r="P851" s="13"/>
      <c r="Q851" s="15"/>
    </row>
    <row r="852" spans="2:48" ht="7.5" customHeight="1">
      <c r="B852" s="24"/>
      <c r="C852" s="23"/>
      <c r="D852" s="21"/>
      <c r="E852" s="21"/>
      <c r="F852" s="21"/>
      <c r="G852" s="21"/>
      <c r="H852" s="21"/>
      <c r="I852" s="21"/>
      <c r="J852" s="21"/>
      <c r="K852" s="25"/>
      <c r="M852" s="44"/>
      <c r="N852" s="13"/>
      <c r="O852" s="13"/>
      <c r="P852" s="13"/>
      <c r="Q852" s="10"/>
    </row>
    <row r="853" spans="2:48" ht="7.5" customHeight="1">
      <c r="B853" s="24"/>
      <c r="C853" s="23"/>
      <c r="D853" s="21"/>
      <c r="E853" s="21"/>
      <c r="F853" s="21"/>
      <c r="G853" s="21"/>
      <c r="H853" s="21"/>
      <c r="I853" s="21"/>
      <c r="J853" s="21"/>
      <c r="K853" s="25"/>
      <c r="M853" s="44"/>
      <c r="N853" s="13"/>
      <c r="O853" s="13"/>
      <c r="P853" s="13"/>
      <c r="R853" s="17"/>
    </row>
    <row r="854" spans="2:48" ht="16.5" customHeight="1">
      <c r="B854" s="66" t="str">
        <f>"第20表　計画相談支援　１施設・事業所当たりの収支額，収支等の科目"</f>
        <v>第20表　計画相談支援　１施設・事業所当たりの収支額，収支等の科目</v>
      </c>
      <c r="C854" s="23"/>
      <c r="D854" s="21"/>
      <c r="E854" s="21"/>
      <c r="F854" s="21"/>
      <c r="G854" s="21"/>
      <c r="H854" s="21"/>
      <c r="I854" s="21"/>
      <c r="J854" s="21"/>
      <c r="K854" s="25"/>
      <c r="L854" s="12"/>
      <c r="M854" s="44"/>
      <c r="N854" s="13"/>
      <c r="O854" s="13"/>
      <c r="P854" s="13"/>
      <c r="Q854" s="10"/>
    </row>
    <row r="855" spans="2:48" ht="10.35" customHeight="1">
      <c r="C855" s="65"/>
      <c r="D855" s="12"/>
      <c r="E855" s="12"/>
      <c r="F855" s="12"/>
      <c r="G855" s="12"/>
      <c r="H855" s="12"/>
      <c r="I855" s="12"/>
      <c r="J855" s="12"/>
      <c r="K855" s="64" t="s">
        <v>39</v>
      </c>
      <c r="L855" s="12"/>
      <c r="N855" s="27"/>
      <c r="P855" s="13"/>
      <c r="Q855" s="26"/>
    </row>
    <row r="856" spans="2:48" ht="10.35" customHeight="1">
      <c r="B856" s="63"/>
      <c r="C856" s="62"/>
      <c r="D856" s="61"/>
      <c r="E856" s="93" t="s">
        <v>38</v>
      </c>
      <c r="F856" s="94"/>
      <c r="G856" s="94"/>
      <c r="H856" s="95"/>
      <c r="I856" s="57"/>
      <c r="J856" s="93" t="s">
        <v>37</v>
      </c>
      <c r="K856" s="95"/>
      <c r="L856" s="11"/>
      <c r="M856" s="10"/>
      <c r="N856" s="27"/>
      <c r="O856" s="13"/>
      <c r="P856" s="13"/>
      <c r="Q856" s="27"/>
      <c r="R856" s="27"/>
      <c r="S856" s="27"/>
      <c r="T856" s="27"/>
      <c r="U856" s="27"/>
      <c r="V856" s="3"/>
      <c r="W856" s="3"/>
      <c r="X856" s="3"/>
      <c r="Y856" s="3"/>
      <c r="Z856" s="3"/>
      <c r="AA856" s="3"/>
      <c r="AB856" s="3"/>
      <c r="AC856" s="3"/>
      <c r="AD856" s="3"/>
      <c r="AE856" s="3"/>
      <c r="AF856" s="3"/>
      <c r="AG856" s="3"/>
      <c r="AH856" s="3"/>
      <c r="AI856" s="3"/>
      <c r="AJ856" s="3"/>
      <c r="AK856" s="3"/>
      <c r="AL856" s="3"/>
      <c r="AM856" s="3"/>
      <c r="AN856" s="3"/>
      <c r="AO856" s="3"/>
      <c r="AP856" s="3"/>
      <c r="AQ856" s="3"/>
      <c r="AR856" s="3"/>
      <c r="AS856" s="3"/>
      <c r="AT856" s="3"/>
    </row>
    <row r="857" spans="2:48" ht="10.35" customHeight="1">
      <c r="B857" s="60"/>
      <c r="C857" s="59"/>
      <c r="D857" s="58"/>
      <c r="E857" s="93" t="s">
        <v>36</v>
      </c>
      <c r="F857" s="95"/>
      <c r="G857" s="93" t="s">
        <v>35</v>
      </c>
      <c r="H857" s="95"/>
      <c r="I857" s="57"/>
      <c r="J857" s="93" t="s">
        <v>34</v>
      </c>
      <c r="K857" s="95"/>
      <c r="L857" s="7"/>
      <c r="M857" s="10"/>
      <c r="P857" s="13"/>
      <c r="Q857" s="27"/>
      <c r="R857" s="27"/>
      <c r="S857" s="27"/>
      <c r="T857" s="27"/>
      <c r="U857" s="27"/>
      <c r="V857" s="3"/>
      <c r="W857" s="3"/>
      <c r="X857" s="3"/>
      <c r="Y857" s="3"/>
      <c r="Z857" s="3"/>
      <c r="AA857" s="3"/>
      <c r="AB857" s="3"/>
      <c r="AC857" s="3"/>
      <c r="AD857" s="3"/>
      <c r="AE857" s="3"/>
      <c r="AF857" s="3"/>
      <c r="AG857" s="3"/>
      <c r="AH857" s="3"/>
      <c r="AI857" s="3"/>
      <c r="AJ857" s="3"/>
      <c r="AK857" s="3"/>
      <c r="AL857" s="3"/>
      <c r="AM857" s="3"/>
      <c r="AN857" s="3"/>
      <c r="AO857" s="3"/>
      <c r="AP857" s="3"/>
      <c r="AQ857" s="3"/>
      <c r="AR857" s="3"/>
      <c r="AS857" s="3"/>
      <c r="AT857" s="3"/>
    </row>
    <row r="858" spans="2:48" ht="10.35" customHeight="1">
      <c r="B858" s="50" t="s">
        <v>33</v>
      </c>
      <c r="C858" s="85" t="s">
        <v>32</v>
      </c>
      <c r="D858" s="86"/>
      <c r="E858" s="54">
        <v>4228.5598705501625</v>
      </c>
      <c r="F858" s="45">
        <f>E858/E871</f>
        <v>0.95890003808813706</v>
      </c>
      <c r="G858" s="54">
        <v>3754.2880258899695</v>
      </c>
      <c r="H858" s="45">
        <f>G858/G871</f>
        <v>0.94503201903627632</v>
      </c>
      <c r="I858" s="47"/>
      <c r="J858" s="54">
        <v>5072.4194373401533</v>
      </c>
      <c r="K858" s="45">
        <v>0.91239672767203872</v>
      </c>
      <c r="L858" s="12"/>
      <c r="N858" s="13"/>
      <c r="O858" s="13"/>
      <c r="P858" s="13"/>
      <c r="AU858" s="3"/>
      <c r="AV858" s="3"/>
    </row>
    <row r="859" spans="2:48" ht="10.35" customHeight="1">
      <c r="B859" s="52"/>
      <c r="C859" s="85" t="s">
        <v>31</v>
      </c>
      <c r="D859" s="86"/>
      <c r="E859" s="54">
        <v>0</v>
      </c>
      <c r="F859" s="45">
        <f>E859/E871</f>
        <v>0</v>
      </c>
      <c r="G859" s="54">
        <v>0</v>
      </c>
      <c r="H859" s="45">
        <f>G859/G871</f>
        <v>0</v>
      </c>
      <c r="I859" s="47"/>
      <c r="J859" s="54">
        <v>0</v>
      </c>
      <c r="K859" s="45">
        <v>0</v>
      </c>
      <c r="L859" s="7"/>
      <c r="M859" s="56"/>
      <c r="N859" s="13"/>
      <c r="O859" s="13"/>
      <c r="P859" s="13"/>
      <c r="AU859" s="3"/>
      <c r="AV859" s="3"/>
    </row>
    <row r="860" spans="2:48" ht="10.35" customHeight="1">
      <c r="B860" s="52"/>
      <c r="C860" s="85" t="s">
        <v>30</v>
      </c>
      <c r="D860" s="86"/>
      <c r="E860" s="54">
        <v>47.928802588996803</v>
      </c>
      <c r="F860" s="45">
        <f>E860/E871</f>
        <v>1.0868695734495604E-2</v>
      </c>
      <c r="G860" s="54">
        <v>66.025889967637511</v>
      </c>
      <c r="H860" s="45">
        <f>G860/G871</f>
        <v>1.6620083401830132E-2</v>
      </c>
      <c r="I860" s="47"/>
      <c r="J860" s="54">
        <v>70.751918158567776</v>
      </c>
      <c r="K860" s="45">
        <v>1.2726435461781824E-2</v>
      </c>
      <c r="L860" s="20"/>
      <c r="M860" s="55"/>
      <c r="N860" s="13"/>
      <c r="O860" s="13"/>
      <c r="P860" s="13"/>
    </row>
    <row r="861" spans="2:48" ht="10.35" customHeight="1">
      <c r="B861" s="51"/>
      <c r="C861" s="85" t="s">
        <v>29</v>
      </c>
      <c r="D861" s="86"/>
      <c r="E861" s="54">
        <v>32.320388349514566</v>
      </c>
      <c r="F861" s="45">
        <f>E861/E871</f>
        <v>7.3292143349363622E-3</v>
      </c>
      <c r="G861" s="54">
        <v>24.585760517799368</v>
      </c>
      <c r="H861" s="45">
        <f>G861/G871</f>
        <v>6.1887449075435572E-3</v>
      </c>
      <c r="I861" s="47"/>
      <c r="J861" s="54">
        <v>43.964194373401533</v>
      </c>
      <c r="K861" s="45">
        <v>7.9080185652121715E-3</v>
      </c>
      <c r="L861" s="14"/>
      <c r="M861" s="44"/>
      <c r="N861" s="13"/>
      <c r="O861" s="13"/>
      <c r="P861" s="13"/>
    </row>
    <row r="862" spans="2:48" ht="10.35" customHeight="1">
      <c r="B862" s="50" t="s">
        <v>28</v>
      </c>
      <c r="C862" s="85" t="s">
        <v>27</v>
      </c>
      <c r="D862" s="86"/>
      <c r="E862" s="54">
        <v>3283.5760517799345</v>
      </c>
      <c r="F862" s="45">
        <f>E862/E871</f>
        <v>0.74460840037897313</v>
      </c>
      <c r="G862" s="54">
        <v>2941.2588996763752</v>
      </c>
      <c r="H862" s="45">
        <f>G862/G871</f>
        <v>0.7403757562822233</v>
      </c>
      <c r="I862" s="47"/>
      <c r="J862" s="54">
        <v>4368.6470588235297</v>
      </c>
      <c r="K862" s="45">
        <v>0.78580632577080201</v>
      </c>
      <c r="L862" s="14"/>
      <c r="M862" s="44"/>
      <c r="N862" s="13"/>
      <c r="O862" s="13"/>
      <c r="P862" s="13"/>
    </row>
    <row r="863" spans="2:48" ht="10.35" customHeight="1">
      <c r="B863" s="52"/>
      <c r="C863" s="85" t="s">
        <v>26</v>
      </c>
      <c r="D863" s="86"/>
      <c r="E863" s="54">
        <v>106.38187702265367</v>
      </c>
      <c r="F863" s="45">
        <f>E863/E871</f>
        <v>2.4123954502656249E-2</v>
      </c>
      <c r="G863" s="54">
        <v>108.51456310679612</v>
      </c>
      <c r="H863" s="45">
        <f>G863/G871</f>
        <v>2.7315362050130694E-2</v>
      </c>
      <c r="I863" s="47"/>
      <c r="J863" s="54">
        <v>89.393861892583118</v>
      </c>
      <c r="K863" s="45">
        <v>1.6079637749264752E-2</v>
      </c>
      <c r="L863" s="6"/>
      <c r="M863" s="44"/>
      <c r="N863" s="13"/>
      <c r="O863" s="13"/>
      <c r="P863" s="13"/>
    </row>
    <row r="864" spans="2:48" ht="10.35" customHeight="1">
      <c r="B864" s="52"/>
      <c r="C864" s="85" t="s">
        <v>25</v>
      </c>
      <c r="D864" s="86"/>
      <c r="E864" s="53">
        <v>-16.084142394821999</v>
      </c>
      <c r="F864" s="45">
        <f>E864/E871</f>
        <v>-3.6473610938854211E-3</v>
      </c>
      <c r="G864" s="53">
        <v>-10.336569579288026</v>
      </c>
      <c r="H864" s="45">
        <f>G864/G871</f>
        <v>-2.6019285553105318E-3</v>
      </c>
      <c r="I864" s="47"/>
      <c r="J864" s="53">
        <v>-14.854219948849105</v>
      </c>
      <c r="K864" s="45">
        <v>-2.6718889951572017E-3</v>
      </c>
      <c r="L864" s="6"/>
      <c r="M864" s="44"/>
      <c r="N864" s="13"/>
      <c r="O864" s="13"/>
      <c r="P864" s="13"/>
    </row>
    <row r="865" spans="2:17" ht="10.35" customHeight="1">
      <c r="B865" s="52"/>
      <c r="C865" s="85" t="s">
        <v>24</v>
      </c>
      <c r="D865" s="86"/>
      <c r="E865" s="48">
        <v>71.359223300970868</v>
      </c>
      <c r="F865" s="45">
        <f>E865/E871</f>
        <v>1.6181954148928281E-2</v>
      </c>
      <c r="G865" s="48">
        <v>62.527508090614866</v>
      </c>
      <c r="H865" s="45">
        <f>G865/G871</f>
        <v>1.5739468258345261E-2</v>
      </c>
      <c r="I865" s="47"/>
      <c r="J865" s="48">
        <v>34.624040920716112</v>
      </c>
      <c r="K865" s="45">
        <v>6.2279671515905986E-3</v>
      </c>
      <c r="L865" s="6"/>
      <c r="M865" s="44"/>
      <c r="N865" s="13"/>
      <c r="O865" s="13"/>
      <c r="P865" s="13"/>
    </row>
    <row r="866" spans="2:17" ht="10.35" customHeight="1">
      <c r="B866" s="51"/>
      <c r="C866" s="85" t="s">
        <v>23</v>
      </c>
      <c r="D866" s="86"/>
      <c r="E866" s="48">
        <v>776.76699029126155</v>
      </c>
      <c r="F866" s="45">
        <f>E866/E871</f>
        <v>0.17614552457051758</v>
      </c>
      <c r="G866" s="48">
        <v>658.59870550161759</v>
      </c>
      <c r="H866" s="45">
        <f>G866/G871</f>
        <v>0.16578292877444584</v>
      </c>
      <c r="I866" s="47"/>
      <c r="J866" s="48">
        <v>651.57289002557548</v>
      </c>
      <c r="K866" s="45">
        <v>0.11720106746749734</v>
      </c>
      <c r="L866" s="6"/>
      <c r="M866" s="44"/>
      <c r="N866" s="13"/>
      <c r="O866" s="13"/>
      <c r="P866" s="13"/>
    </row>
    <row r="867" spans="2:17" ht="10.35" customHeight="1">
      <c r="B867" s="50" t="s">
        <v>22</v>
      </c>
      <c r="C867" s="85" t="s">
        <v>21</v>
      </c>
      <c r="D867" s="86"/>
      <c r="E867" s="48">
        <v>0.12297734627831729</v>
      </c>
      <c r="F867" s="45">
        <f>E867/E871</f>
        <v>2.7887267921055576E-5</v>
      </c>
      <c r="G867" s="48">
        <v>7.1197411003236344E-2</v>
      </c>
      <c r="H867" s="45">
        <f>G867/G871</f>
        <v>1.7921862309590411E-5</v>
      </c>
      <c r="I867" s="47"/>
      <c r="J867" s="48">
        <v>0.17391304347826086</v>
      </c>
      <c r="K867" s="45">
        <v>3.1282446912997538E-5</v>
      </c>
      <c r="L867" s="6"/>
      <c r="M867" s="44"/>
      <c r="N867" s="13"/>
      <c r="O867" s="13"/>
      <c r="P867" s="13"/>
    </row>
    <row r="868" spans="2:17" ht="10.35" customHeight="1">
      <c r="B868" s="49" t="s">
        <v>20</v>
      </c>
      <c r="C868" s="85" t="s">
        <v>19</v>
      </c>
      <c r="D868" s="86"/>
      <c r="E868" s="48">
        <v>3.1553398058252431</v>
      </c>
      <c r="F868" s="45">
        <f>E868/E871</f>
        <v>7.1552858481655683E-4</v>
      </c>
      <c r="G868" s="48">
        <v>2.4595469255663431</v>
      </c>
      <c r="H868" s="45">
        <f>G868/G871</f>
        <v>6.1911887978584974E-4</v>
      </c>
      <c r="I868" s="47"/>
      <c r="J868" s="48">
        <v>3.0895140664961636</v>
      </c>
      <c r="K868" s="45">
        <v>5.5572346868972098E-4</v>
      </c>
      <c r="L868" s="6"/>
      <c r="M868" s="44"/>
      <c r="N868" s="13"/>
      <c r="O868" s="13"/>
      <c r="P868" s="13"/>
    </row>
    <row r="869" spans="2:17" ht="10.35" customHeight="1">
      <c r="B869" s="50" t="s">
        <v>18</v>
      </c>
      <c r="C869" s="85" t="s">
        <v>17</v>
      </c>
      <c r="D869" s="86"/>
      <c r="E869" s="48">
        <v>100.87055016181236</v>
      </c>
      <c r="F869" s="45">
        <f>E869/E871</f>
        <v>2.2874164574510022E-2</v>
      </c>
      <c r="G869" s="48">
        <v>127.68608414239482</v>
      </c>
      <c r="H869" s="45">
        <f>G869/G871</f>
        <v>3.2141230792040398E-2</v>
      </c>
      <c r="I869" s="47"/>
      <c r="J869" s="48">
        <v>372.13554987212274</v>
      </c>
      <c r="K869" s="45">
        <v>6.6937535854054514E-2</v>
      </c>
      <c r="L869" s="6"/>
      <c r="M869" s="44"/>
      <c r="N869" s="13"/>
      <c r="O869" s="13"/>
      <c r="P869" s="13"/>
    </row>
    <row r="870" spans="2:17" ht="10.35" customHeight="1">
      <c r="B870" s="49" t="s">
        <v>16</v>
      </c>
      <c r="C870" s="85" t="s">
        <v>15</v>
      </c>
      <c r="D870" s="86"/>
      <c r="E870" s="48">
        <v>40.346278317152176</v>
      </c>
      <c r="F870" s="45">
        <f>E870/E871</f>
        <v>9.1492255045210556E-3</v>
      </c>
      <c r="G870" s="48">
        <v>41.122977346278297</v>
      </c>
      <c r="H870" s="45">
        <f>G870/G871</f>
        <v>1.0351504743998407E-2</v>
      </c>
      <c r="I870" s="47"/>
      <c r="J870" s="48">
        <v>132.11508951406648</v>
      </c>
      <c r="K870" s="45">
        <v>2.3764078826245792E-2</v>
      </c>
      <c r="L870" s="6"/>
      <c r="M870" s="44"/>
      <c r="N870" s="13"/>
      <c r="O870" s="13"/>
      <c r="P870" s="13"/>
    </row>
    <row r="871" spans="2:17" ht="10.35" customHeight="1">
      <c r="B871" s="87" t="s">
        <v>14</v>
      </c>
      <c r="C871" s="88"/>
      <c r="D871" s="89"/>
      <c r="E871" s="46">
        <f>SUM(E858:E861,E867,E869)</f>
        <v>4409.8025889967639</v>
      </c>
      <c r="F871" s="45">
        <f>E871/E871</f>
        <v>1</v>
      </c>
      <c r="G871" s="46">
        <f>SUM(G858:G861,G867,G869)</f>
        <v>3972.6569579288043</v>
      </c>
      <c r="H871" s="45">
        <f>G871/G871</f>
        <v>1</v>
      </c>
      <c r="I871" s="47"/>
      <c r="J871" s="46">
        <v>5559.4450127877226</v>
      </c>
      <c r="K871" s="45">
        <v>1</v>
      </c>
      <c r="L871" s="6"/>
      <c r="M871" s="44"/>
      <c r="N871" s="13"/>
      <c r="O871" s="13"/>
      <c r="P871" s="13"/>
    </row>
    <row r="872" spans="2:17" ht="10.35" customHeight="1">
      <c r="B872" s="87" t="s">
        <v>13</v>
      </c>
      <c r="C872" s="88"/>
      <c r="D872" s="89"/>
      <c r="E872" s="46">
        <f>SUM(E862:E866,E868,E870)</f>
        <v>4265.5016181229757</v>
      </c>
      <c r="F872" s="45">
        <f>E872/E871</f>
        <v>0.96727722659652737</v>
      </c>
      <c r="G872" s="46">
        <f>SUM(G862:G866,G868,G870)</f>
        <v>3804.1456310679605</v>
      </c>
      <c r="H872" s="45">
        <f>G872/G871</f>
        <v>0.95758221043361891</v>
      </c>
      <c r="I872" s="47"/>
      <c r="J872" s="46">
        <v>5264.5882352941171</v>
      </c>
      <c r="K872" s="45">
        <v>0.94696291143893285</v>
      </c>
      <c r="L872" s="6"/>
      <c r="M872" s="44"/>
      <c r="N872" s="13"/>
      <c r="O872" s="13"/>
      <c r="P872" s="13"/>
    </row>
    <row r="873" spans="2:17" ht="10.35" customHeight="1">
      <c r="B873" s="87" t="s">
        <v>12</v>
      </c>
      <c r="C873" s="88"/>
      <c r="D873" s="89"/>
      <c r="E873" s="46">
        <f>E871-E872</f>
        <v>144.30097087378817</v>
      </c>
      <c r="F873" s="45">
        <f>E873/E871</f>
        <v>3.2722773403472655E-2</v>
      </c>
      <c r="G873" s="46">
        <f>G871-G872</f>
        <v>168.51132686084384</v>
      </c>
      <c r="H873" s="45">
        <f>G873/G871</f>
        <v>4.2417789566381127E-2</v>
      </c>
      <c r="I873" s="47"/>
      <c r="J873" s="46">
        <v>294.85677749360548</v>
      </c>
      <c r="K873" s="45">
        <v>5.303708856106714E-2</v>
      </c>
      <c r="L873" s="6"/>
      <c r="M873" s="44"/>
      <c r="N873" s="13"/>
      <c r="O873" s="13"/>
      <c r="P873" s="13"/>
    </row>
    <row r="874" spans="2:17" ht="10.35" customHeight="1">
      <c r="B874" s="82" t="s">
        <v>11</v>
      </c>
      <c r="C874" s="83"/>
      <c r="D874" s="84"/>
      <c r="E874" s="42">
        <v>14.252427184466011</v>
      </c>
      <c r="F874" s="41">
        <f>E874/E871</f>
        <v>3.2319875769560146E-3</v>
      </c>
      <c r="G874" s="42">
        <v>35.18770226537216</v>
      </c>
      <c r="H874" s="41">
        <f>G874/G871</f>
        <v>8.8574731314625572E-3</v>
      </c>
      <c r="I874" s="43"/>
      <c r="J874" s="42">
        <v>18.925831202046037</v>
      </c>
      <c r="K874" s="41">
        <v>3.4042662817085562E-3</v>
      </c>
      <c r="L874" s="6"/>
      <c r="M874" s="44"/>
      <c r="N874" s="13"/>
      <c r="O874" s="13"/>
      <c r="P874" s="13"/>
      <c r="Q874" s="10"/>
    </row>
    <row r="875" spans="2:17" ht="10.35" customHeight="1">
      <c r="B875" s="82" t="s">
        <v>10</v>
      </c>
      <c r="C875" s="83"/>
      <c r="D875" s="84"/>
      <c r="E875" s="42">
        <f>E873+E874</f>
        <v>158.55339805825417</v>
      </c>
      <c r="F875" s="41">
        <f>E875/(E871+E874)</f>
        <v>3.5838930003884717E-2</v>
      </c>
      <c r="G875" s="42">
        <f>G873+G874</f>
        <v>203.699029126216</v>
      </c>
      <c r="H875" s="41">
        <f>G875/(G871+G874)</f>
        <v>5.0825080909285288E-2</v>
      </c>
      <c r="I875" s="43"/>
      <c r="J875" s="42">
        <v>313.7826086956515</v>
      </c>
      <c r="K875" s="41">
        <v>5.6249865322906281E-2</v>
      </c>
      <c r="L875" s="6"/>
      <c r="N875" s="13"/>
      <c r="O875" s="13"/>
      <c r="P875" s="8"/>
      <c r="Q875" s="10"/>
    </row>
    <row r="876" spans="2:17" ht="10.35" customHeight="1">
      <c r="B876" s="87" t="s">
        <v>9</v>
      </c>
      <c r="C876" s="88"/>
      <c r="D876" s="89"/>
      <c r="E876" s="40">
        <v>309</v>
      </c>
      <c r="F876" s="31"/>
      <c r="G876" s="40">
        <v>309</v>
      </c>
      <c r="H876" s="31"/>
      <c r="I876" s="30"/>
      <c r="J876" s="40">
        <v>391</v>
      </c>
      <c r="K876" s="31"/>
      <c r="L876" s="6"/>
      <c r="M876" s="19"/>
      <c r="N876" s="13"/>
      <c r="O876" s="13"/>
      <c r="P876" s="8"/>
      <c r="Q876" s="10"/>
    </row>
    <row r="877" spans="2:17" ht="10.35" customHeight="1">
      <c r="C877" s="23"/>
      <c r="D877" s="21"/>
      <c r="E877" s="21"/>
      <c r="F877" s="21"/>
      <c r="G877" s="21"/>
      <c r="H877" s="21"/>
      <c r="I877" s="21"/>
      <c r="J877" s="21"/>
      <c r="K877" s="25"/>
      <c r="L877" s="11"/>
      <c r="M877" s="19"/>
      <c r="N877" s="13"/>
      <c r="O877" s="13"/>
      <c r="P877" s="8"/>
      <c r="Q877" s="10"/>
    </row>
    <row r="878" spans="2:17" ht="10.35" customHeight="1">
      <c r="B878" s="34" t="s">
        <v>49</v>
      </c>
      <c r="C878" s="33"/>
      <c r="D878" s="32"/>
      <c r="E878" s="29">
        <v>22.94498381877024</v>
      </c>
      <c r="F878" s="31"/>
      <c r="G878" s="29" t="s">
        <v>1</v>
      </c>
      <c r="H878" s="31"/>
      <c r="I878" s="30"/>
      <c r="J878" s="39">
        <v>21.281329923273656</v>
      </c>
      <c r="K878" s="28"/>
      <c r="L878" s="7"/>
      <c r="M878" s="19"/>
      <c r="N878" s="13"/>
      <c r="O878" s="13"/>
      <c r="P878" s="8"/>
      <c r="Q878" s="10"/>
    </row>
    <row r="879" spans="2:17" ht="10.35" customHeight="1">
      <c r="B879" s="34" t="s">
        <v>48</v>
      </c>
      <c r="C879" s="33"/>
      <c r="D879" s="32"/>
      <c r="E879" s="29">
        <f>E871/E878</f>
        <v>192.19026798307465</v>
      </c>
      <c r="F879" s="31"/>
      <c r="G879" s="29" t="s">
        <v>1</v>
      </c>
      <c r="H879" s="31"/>
      <c r="I879" s="30"/>
      <c r="J879" s="29">
        <v>261.23578896767214</v>
      </c>
      <c r="K879" s="28"/>
      <c r="L879" s="7"/>
      <c r="M879" s="19"/>
      <c r="N879" s="13"/>
      <c r="O879" s="13"/>
      <c r="P879" s="8"/>
      <c r="Q879" s="10"/>
    </row>
    <row r="880" spans="2:17" ht="10.35" customHeight="1">
      <c r="B880" s="90" t="s">
        <v>47</v>
      </c>
      <c r="C880" s="91"/>
      <c r="D880" s="92"/>
      <c r="E880" s="36">
        <f>(E871+E874)/E878</f>
        <v>192.81142454160778</v>
      </c>
      <c r="F880" s="38"/>
      <c r="G880" s="36" t="s">
        <v>5</v>
      </c>
      <c r="H880" s="38"/>
      <c r="I880" s="37"/>
      <c r="J880" s="36">
        <v>262.12510515563025</v>
      </c>
      <c r="K880" s="35"/>
      <c r="L880" s="7"/>
      <c r="M880" s="19"/>
      <c r="N880" s="13"/>
      <c r="O880" s="13"/>
    </row>
    <row r="881" spans="2:18" ht="10.35" customHeight="1">
      <c r="B881" s="34" t="s">
        <v>46</v>
      </c>
      <c r="C881" s="33"/>
      <c r="D881" s="32"/>
      <c r="E881" s="29">
        <f>E872/E878</f>
        <v>185.90126939351183</v>
      </c>
      <c r="F881" s="31"/>
      <c r="G881" s="29" t="s">
        <v>1</v>
      </c>
      <c r="H881" s="31"/>
      <c r="I881" s="30"/>
      <c r="J881" s="29">
        <v>247.38060329287345</v>
      </c>
      <c r="K881" s="28"/>
      <c r="L881" s="7"/>
      <c r="M881" s="19"/>
      <c r="N881" s="13"/>
      <c r="O881" s="13"/>
    </row>
    <row r="882" spans="2:18" ht="10.35" customHeight="1">
      <c r="B882" s="34" t="s">
        <v>3</v>
      </c>
      <c r="C882" s="33"/>
      <c r="D882" s="32"/>
      <c r="E882" s="29">
        <v>1.5195255474452556</v>
      </c>
      <c r="F882" s="31"/>
      <c r="G882" s="29" t="s">
        <v>1</v>
      </c>
      <c r="H882" s="31"/>
      <c r="I882" s="30"/>
      <c r="J882" s="29">
        <v>1.5963824289405681</v>
      </c>
      <c r="K882" s="28"/>
      <c r="L882" s="7"/>
      <c r="M882" s="19"/>
      <c r="N882" s="13"/>
      <c r="O882" s="13"/>
      <c r="P882" s="13"/>
    </row>
    <row r="883" spans="2:18" ht="10.35" customHeight="1">
      <c r="B883" s="34" t="s">
        <v>2</v>
      </c>
      <c r="C883" s="33"/>
      <c r="D883" s="32"/>
      <c r="E883" s="29">
        <f>E862/E882</f>
        <v>2160.9219123038356</v>
      </c>
      <c r="F883" s="31"/>
      <c r="G883" s="29" t="s">
        <v>1</v>
      </c>
      <c r="H883" s="31"/>
      <c r="I883" s="30"/>
      <c r="J883" s="29">
        <v>2736.5917963171032</v>
      </c>
      <c r="K883" s="28"/>
      <c r="L883" s="7"/>
      <c r="M883" s="19"/>
      <c r="N883" s="13"/>
      <c r="O883" s="13"/>
    </row>
    <row r="884" spans="2:18" ht="9" customHeight="1">
      <c r="B884" s="24" t="s">
        <v>0</v>
      </c>
      <c r="C884" s="23"/>
      <c r="D884" s="21"/>
      <c r="E884" s="21"/>
      <c r="F884" s="21"/>
      <c r="G884" s="21"/>
      <c r="H884" s="21"/>
      <c r="I884" s="21"/>
      <c r="J884" s="21"/>
      <c r="K884" s="25"/>
      <c r="L884" s="7"/>
      <c r="M884" s="18"/>
      <c r="N884" s="13"/>
      <c r="O884" s="13"/>
      <c r="P884" s="13"/>
    </row>
    <row r="885" spans="2:18" ht="9" customHeight="1">
      <c r="B885" s="24" t="s">
        <v>45</v>
      </c>
      <c r="C885" s="23"/>
      <c r="D885" s="21"/>
      <c r="E885" s="21"/>
      <c r="F885" s="21"/>
      <c r="G885" s="21"/>
      <c r="H885" s="21"/>
      <c r="I885" s="21"/>
      <c r="J885" s="21"/>
      <c r="K885" s="25"/>
      <c r="L885" s="6"/>
      <c r="N885" s="13"/>
      <c r="O885" s="13"/>
      <c r="P885" s="13"/>
    </row>
    <row r="886" spans="2:18" ht="10.35" customHeight="1">
      <c r="B886" s="24"/>
      <c r="C886" s="23"/>
      <c r="D886" s="21"/>
      <c r="E886" s="21"/>
      <c r="F886" s="21"/>
      <c r="G886" s="21"/>
      <c r="H886" s="21"/>
      <c r="I886" s="21"/>
      <c r="J886" s="21"/>
      <c r="K886" s="25"/>
      <c r="L886" s="6"/>
      <c r="M886" s="9"/>
      <c r="N886" s="13"/>
      <c r="O886" s="13"/>
      <c r="P886" s="13"/>
    </row>
    <row r="887" spans="2:18" ht="10.35" customHeight="1">
      <c r="B887" s="24"/>
      <c r="C887" s="23"/>
      <c r="D887" s="21"/>
      <c r="E887" s="21"/>
      <c r="F887" s="21"/>
      <c r="G887" s="21"/>
      <c r="H887" s="21"/>
      <c r="I887" s="21"/>
      <c r="J887" s="21"/>
      <c r="K887" s="25"/>
      <c r="L887" s="6"/>
      <c r="M887" s="9"/>
      <c r="N887" s="13"/>
      <c r="O887" s="13"/>
      <c r="P887" s="13"/>
    </row>
    <row r="888" spans="2:18" ht="10.35" customHeight="1">
      <c r="B888" s="24"/>
      <c r="C888" s="23"/>
      <c r="D888" s="21"/>
      <c r="E888" s="21"/>
      <c r="F888" s="21"/>
      <c r="G888" s="21"/>
      <c r="H888" s="21"/>
      <c r="I888" s="21"/>
      <c r="J888" s="21"/>
      <c r="K888" s="25"/>
      <c r="L888" s="6"/>
      <c r="M888" s="9"/>
      <c r="N888" s="13"/>
      <c r="O888" s="13"/>
      <c r="P888" s="13"/>
    </row>
    <row r="889" spans="2:18" ht="10.35" customHeight="1">
      <c r="B889" s="24"/>
      <c r="C889" s="23"/>
      <c r="D889" s="21"/>
      <c r="E889" s="21"/>
      <c r="F889" s="21"/>
      <c r="G889" s="21"/>
      <c r="H889" s="21"/>
      <c r="I889" s="21"/>
      <c r="J889" s="21"/>
      <c r="K889" s="25"/>
      <c r="L889" s="6"/>
      <c r="M889" s="9"/>
      <c r="N889" s="13"/>
      <c r="O889" s="13"/>
      <c r="P889" s="13"/>
    </row>
    <row r="890" spans="2:18" ht="10.35" customHeight="1">
      <c r="B890" s="24"/>
      <c r="C890" s="23"/>
      <c r="D890" s="21"/>
      <c r="E890" s="21"/>
      <c r="F890" s="21"/>
      <c r="G890" s="21"/>
      <c r="H890" s="21"/>
      <c r="I890" s="21"/>
      <c r="J890" s="21"/>
      <c r="K890" s="25"/>
      <c r="L890" s="6"/>
      <c r="M890" s="9"/>
      <c r="N890" s="13"/>
      <c r="O890" s="13"/>
      <c r="P890" s="13"/>
    </row>
    <row r="891" spans="2:18" ht="10.35" customHeight="1">
      <c r="B891" s="24"/>
      <c r="C891" s="23"/>
      <c r="D891" s="21"/>
      <c r="E891" s="21"/>
      <c r="F891" s="21"/>
      <c r="G891" s="21"/>
      <c r="H891" s="21"/>
      <c r="I891" s="21"/>
      <c r="J891" s="21"/>
      <c r="K891" s="25"/>
      <c r="L891" s="6"/>
      <c r="M891" s="9"/>
      <c r="N891" s="13"/>
      <c r="O891" s="13"/>
      <c r="P891" s="13"/>
    </row>
    <row r="892" spans="2:18" ht="10.35" customHeight="1">
      <c r="B892" s="24"/>
      <c r="C892" s="23"/>
      <c r="D892" s="21"/>
      <c r="E892" s="21"/>
      <c r="F892" s="21"/>
      <c r="G892" s="21"/>
      <c r="H892" s="21"/>
      <c r="I892" s="21"/>
      <c r="J892" s="21"/>
      <c r="K892" s="25"/>
      <c r="L892" s="6"/>
      <c r="M892" s="9"/>
      <c r="N892" s="13"/>
      <c r="O892" s="13"/>
      <c r="P892" s="13"/>
    </row>
    <row r="893" spans="2:18" ht="10.35" customHeight="1">
      <c r="B893" s="24"/>
      <c r="C893" s="23"/>
      <c r="D893" s="21"/>
      <c r="E893" s="21"/>
      <c r="F893" s="21"/>
      <c r="G893" s="21"/>
      <c r="H893" s="21"/>
      <c r="I893" s="21"/>
      <c r="J893" s="21"/>
      <c r="K893" s="25"/>
      <c r="M893" s="9"/>
      <c r="O893" s="8"/>
      <c r="P893" s="13"/>
      <c r="R893" s="17"/>
    </row>
    <row r="894" spans="2:18" ht="10.35" customHeight="1">
      <c r="B894" s="24"/>
      <c r="C894" s="23"/>
      <c r="D894" s="21"/>
      <c r="E894" s="21"/>
      <c r="F894" s="21"/>
      <c r="G894" s="21"/>
      <c r="H894" s="21"/>
      <c r="I894" s="21"/>
      <c r="J894" s="21"/>
      <c r="K894" s="25"/>
      <c r="O894" s="8"/>
      <c r="P894" s="13"/>
      <c r="R894" s="17"/>
    </row>
    <row r="895" spans="2:18" ht="10.35" customHeight="1">
      <c r="B895" s="24"/>
      <c r="C895" s="23"/>
      <c r="D895" s="21"/>
      <c r="E895" s="21"/>
      <c r="F895" s="21"/>
      <c r="G895" s="21"/>
      <c r="H895" s="21"/>
      <c r="I895" s="21"/>
      <c r="J895" s="21"/>
      <c r="K895" s="25"/>
      <c r="N895" s="8"/>
      <c r="O895" s="8"/>
      <c r="P895" s="13"/>
      <c r="Q895" s="15"/>
    </row>
    <row r="896" spans="2:18" ht="10.35" customHeight="1">
      <c r="B896" s="24"/>
      <c r="C896" s="23"/>
      <c r="D896" s="21"/>
      <c r="E896" s="21"/>
      <c r="F896" s="21"/>
      <c r="G896" s="21"/>
      <c r="H896" s="21"/>
      <c r="I896" s="21"/>
      <c r="J896" s="21"/>
      <c r="K896" s="25"/>
      <c r="M896" s="44"/>
      <c r="N896" s="13"/>
      <c r="O896" s="13"/>
      <c r="P896" s="13"/>
      <c r="Q896" s="10"/>
    </row>
    <row r="897" spans="2:48" ht="10.35" customHeight="1">
      <c r="B897" s="24"/>
      <c r="C897" s="23"/>
      <c r="D897" s="21"/>
      <c r="E897" s="21"/>
      <c r="F897" s="21"/>
      <c r="G897" s="21"/>
      <c r="H897" s="21"/>
      <c r="I897" s="21"/>
      <c r="J897" s="21"/>
      <c r="K897" s="25"/>
      <c r="M897" s="44"/>
      <c r="N897" s="13"/>
      <c r="O897" s="13"/>
      <c r="P897" s="13"/>
      <c r="Q897" s="10"/>
    </row>
    <row r="898" spans="2:48" ht="7.5" customHeight="1">
      <c r="B898" s="24"/>
      <c r="C898" s="23"/>
      <c r="D898" s="21"/>
      <c r="E898" s="21"/>
      <c r="F898" s="21"/>
      <c r="G898" s="21"/>
      <c r="H898" s="21"/>
      <c r="I898" s="21"/>
      <c r="J898" s="21"/>
      <c r="K898" s="25"/>
      <c r="L898" s="12"/>
      <c r="M898" s="44"/>
      <c r="N898" s="13"/>
      <c r="O898" s="13"/>
      <c r="P898" s="13"/>
      <c r="Q898" s="10"/>
    </row>
    <row r="899" spans="2:48" ht="16.5" customHeight="1">
      <c r="B899" s="66" t="str">
        <f>"第21表　地域移行支援　１施設・事業所当たりの収支額，収支等の科目"</f>
        <v>第21表　地域移行支援　１施設・事業所当たりの収支額，収支等の科目</v>
      </c>
      <c r="C899" s="23"/>
      <c r="D899" s="21"/>
      <c r="E899" s="21"/>
      <c r="F899" s="21"/>
      <c r="G899" s="21"/>
      <c r="H899" s="21"/>
      <c r="I899" s="21"/>
      <c r="J899" s="21"/>
      <c r="K899" s="25"/>
      <c r="L899" s="12"/>
      <c r="M899" s="44"/>
      <c r="N899" s="13"/>
      <c r="O899" s="13"/>
      <c r="P899" s="13"/>
      <c r="Q899" s="10"/>
    </row>
    <row r="900" spans="2:48" ht="10.35" customHeight="1">
      <c r="C900" s="65"/>
      <c r="D900" s="12"/>
      <c r="E900" s="12"/>
      <c r="F900" s="12"/>
      <c r="G900" s="12"/>
      <c r="H900" s="12"/>
      <c r="I900" s="12"/>
      <c r="J900" s="12"/>
      <c r="K900" s="64" t="s">
        <v>39</v>
      </c>
      <c r="L900" s="11"/>
      <c r="N900" s="27"/>
      <c r="P900" s="13"/>
      <c r="Q900" s="27"/>
      <c r="R900" s="27"/>
      <c r="S900" s="27"/>
      <c r="T900" s="27"/>
      <c r="U900" s="27"/>
      <c r="V900" s="3"/>
      <c r="W900" s="3"/>
      <c r="X900" s="3"/>
      <c r="Y900" s="3"/>
      <c r="Z900" s="3"/>
      <c r="AA900" s="3"/>
      <c r="AB900" s="3"/>
      <c r="AC900" s="3"/>
      <c r="AD900" s="3"/>
      <c r="AE900" s="3"/>
      <c r="AF900" s="3"/>
      <c r="AG900" s="3"/>
      <c r="AH900" s="3"/>
      <c r="AI900" s="3"/>
      <c r="AJ900" s="3"/>
      <c r="AK900" s="3"/>
      <c r="AL900" s="3"/>
      <c r="AM900" s="3"/>
      <c r="AN900" s="3"/>
      <c r="AO900" s="3"/>
      <c r="AP900" s="3"/>
      <c r="AQ900" s="3"/>
      <c r="AR900" s="3"/>
      <c r="AS900" s="3"/>
      <c r="AT900" s="3"/>
    </row>
    <row r="901" spans="2:48" ht="10.35" customHeight="1">
      <c r="B901" s="63"/>
      <c r="C901" s="62"/>
      <c r="D901" s="61"/>
      <c r="E901" s="93" t="s">
        <v>38</v>
      </c>
      <c r="F901" s="94"/>
      <c r="G901" s="94"/>
      <c r="H901" s="95"/>
      <c r="I901" s="57"/>
      <c r="J901" s="93" t="s">
        <v>37</v>
      </c>
      <c r="K901" s="95"/>
      <c r="L901" s="7"/>
      <c r="M901" s="10"/>
      <c r="N901" s="27"/>
      <c r="O901" s="13"/>
      <c r="P901" s="13"/>
      <c r="Q901" s="27"/>
      <c r="R901" s="27"/>
      <c r="S901" s="27"/>
      <c r="T901" s="27"/>
      <c r="U901" s="27"/>
      <c r="V901" s="3"/>
      <c r="W901" s="3"/>
      <c r="X901" s="3"/>
      <c r="Y901" s="3"/>
      <c r="Z901" s="3"/>
      <c r="AA901" s="3"/>
      <c r="AB901" s="3"/>
      <c r="AC901" s="3"/>
      <c r="AD901" s="3"/>
      <c r="AE901" s="3"/>
      <c r="AF901" s="3"/>
      <c r="AG901" s="3"/>
      <c r="AH901" s="3"/>
      <c r="AI901" s="3"/>
      <c r="AJ901" s="3"/>
      <c r="AK901" s="3"/>
      <c r="AL901" s="3"/>
      <c r="AM901" s="3"/>
      <c r="AN901" s="3"/>
      <c r="AO901" s="3"/>
      <c r="AP901" s="3"/>
      <c r="AQ901" s="3"/>
      <c r="AR901" s="3"/>
      <c r="AS901" s="3"/>
      <c r="AT901" s="3"/>
    </row>
    <row r="902" spans="2:48" ht="10.35" customHeight="1">
      <c r="B902" s="60"/>
      <c r="C902" s="59"/>
      <c r="D902" s="58"/>
      <c r="E902" s="93" t="s">
        <v>36</v>
      </c>
      <c r="F902" s="95"/>
      <c r="G902" s="93" t="s">
        <v>35</v>
      </c>
      <c r="H902" s="95"/>
      <c r="I902" s="57"/>
      <c r="J902" s="93" t="s">
        <v>34</v>
      </c>
      <c r="K902" s="95"/>
      <c r="L902" s="7"/>
      <c r="M902" s="10"/>
      <c r="P902" s="13"/>
      <c r="Q902" s="10"/>
      <c r="AU902" s="3"/>
      <c r="AV902" s="3"/>
    </row>
    <row r="903" spans="2:48" ht="10.35" customHeight="1">
      <c r="B903" s="50" t="s">
        <v>33</v>
      </c>
      <c r="C903" s="85" t="s">
        <v>32</v>
      </c>
      <c r="D903" s="86"/>
      <c r="E903" s="54">
        <v>440.73821989528807</v>
      </c>
      <c r="F903" s="45">
        <f>E903/E916</f>
        <v>0.96982718894009212</v>
      </c>
      <c r="G903" s="54">
        <v>422.74345549738217</v>
      </c>
      <c r="H903" s="45">
        <f>G903/G916</f>
        <v>0.97112273738649346</v>
      </c>
      <c r="I903" s="47"/>
      <c r="J903" s="54">
        <v>1960.4731182795699</v>
      </c>
      <c r="K903" s="45">
        <v>0.9884220398677942</v>
      </c>
      <c r="L903" s="7"/>
      <c r="N903" s="13"/>
      <c r="O903" s="13"/>
      <c r="P903" s="13"/>
      <c r="Q903" s="10"/>
      <c r="AU903" s="3"/>
      <c r="AV903" s="3"/>
    </row>
    <row r="904" spans="2:48" ht="10.35" customHeight="1">
      <c r="B904" s="52"/>
      <c r="C904" s="85" t="s">
        <v>31</v>
      </c>
      <c r="D904" s="86"/>
      <c r="E904" s="54">
        <v>0</v>
      </c>
      <c r="F904" s="45">
        <f>E904/E916</f>
        <v>0</v>
      </c>
      <c r="G904" s="54">
        <v>0</v>
      </c>
      <c r="H904" s="45">
        <f>G904/G916</f>
        <v>0</v>
      </c>
      <c r="I904" s="47"/>
      <c r="J904" s="54">
        <v>0</v>
      </c>
      <c r="K904" s="45">
        <v>0</v>
      </c>
      <c r="L904" s="7"/>
      <c r="M904" s="56"/>
      <c r="N904" s="13"/>
      <c r="O904" s="13"/>
      <c r="P904" s="13"/>
      <c r="Q904" s="10"/>
    </row>
    <row r="905" spans="2:48" ht="10.35" customHeight="1">
      <c r="B905" s="52"/>
      <c r="C905" s="85" t="s">
        <v>30</v>
      </c>
      <c r="D905" s="86"/>
      <c r="E905" s="54">
        <v>8.1308900523560208</v>
      </c>
      <c r="F905" s="45">
        <f>E905/E916</f>
        <v>1.7891705069124419E-2</v>
      </c>
      <c r="G905" s="54">
        <v>9.0994764397905747</v>
      </c>
      <c r="H905" s="45">
        <f>G905/G916</f>
        <v>2.0903241325395391E-2</v>
      </c>
      <c r="I905" s="47"/>
      <c r="J905" s="54">
        <v>0.87096774193548387</v>
      </c>
      <c r="K905" s="45">
        <v>4.3912038584767405E-4</v>
      </c>
      <c r="L905" s="14"/>
      <c r="M905" s="55"/>
      <c r="N905" s="13"/>
      <c r="O905" s="13"/>
      <c r="P905" s="13"/>
      <c r="Q905" s="10"/>
    </row>
    <row r="906" spans="2:48" ht="10.35" customHeight="1">
      <c r="B906" s="51"/>
      <c r="C906" s="85" t="s">
        <v>29</v>
      </c>
      <c r="D906" s="86"/>
      <c r="E906" s="54">
        <v>4.9842931937172805</v>
      </c>
      <c r="F906" s="45">
        <f>E906/E916</f>
        <v>1.0967741935483876E-2</v>
      </c>
      <c r="G906" s="54">
        <v>2.8743455497382207</v>
      </c>
      <c r="H906" s="45">
        <f>G906/G916</f>
        <v>6.6029226050874999E-3</v>
      </c>
      <c r="I906" s="47"/>
      <c r="J906" s="54">
        <v>14.623655913978494</v>
      </c>
      <c r="K906" s="45">
        <v>7.3728854907757621E-3</v>
      </c>
      <c r="L906" s="14"/>
      <c r="M906" s="44"/>
      <c r="N906" s="13"/>
      <c r="O906" s="13"/>
      <c r="P906" s="13"/>
      <c r="Q906" s="10"/>
    </row>
    <row r="907" spans="2:48" ht="10.35" customHeight="1">
      <c r="B907" s="50" t="s">
        <v>28</v>
      </c>
      <c r="C907" s="85" t="s">
        <v>27</v>
      </c>
      <c r="D907" s="86"/>
      <c r="E907" s="54">
        <v>365.53403141361258</v>
      </c>
      <c r="F907" s="45">
        <f>E907/E916</f>
        <v>0.80434331797235004</v>
      </c>
      <c r="G907" s="54">
        <v>352.71204188481676</v>
      </c>
      <c r="H907" s="45">
        <f>G907/G916</f>
        <v>0.81024715857838714</v>
      </c>
      <c r="I907" s="47"/>
      <c r="J907" s="54">
        <v>1622.9068100358422</v>
      </c>
      <c r="K907" s="45">
        <v>0.81822945937594316</v>
      </c>
      <c r="L907" s="7"/>
      <c r="M907" s="44"/>
      <c r="N907" s="13"/>
      <c r="O907" s="13"/>
      <c r="P907" s="13"/>
      <c r="Q907" s="10"/>
    </row>
    <row r="908" spans="2:48" ht="10.35" customHeight="1">
      <c r="B908" s="52"/>
      <c r="C908" s="85" t="s">
        <v>26</v>
      </c>
      <c r="D908" s="86"/>
      <c r="E908" s="54">
        <v>4.5235602094240823</v>
      </c>
      <c r="F908" s="45">
        <f>E908/E916</f>
        <v>9.953917050691239E-3</v>
      </c>
      <c r="G908" s="54">
        <v>4.9738219895287976</v>
      </c>
      <c r="H908" s="45">
        <f>G908/G916</f>
        <v>1.1425822358530282E-2</v>
      </c>
      <c r="I908" s="47"/>
      <c r="J908" s="54">
        <v>24.433691756272403</v>
      </c>
      <c r="K908" s="45">
        <v>1.2318862840837837E-2</v>
      </c>
      <c r="L908" s="7"/>
      <c r="M908" s="44"/>
      <c r="N908" s="13"/>
      <c r="O908" s="13"/>
      <c r="P908" s="13"/>
      <c r="Q908" s="10"/>
    </row>
    <row r="909" spans="2:48" ht="10.35" customHeight="1">
      <c r="B909" s="52"/>
      <c r="C909" s="85" t="s">
        <v>25</v>
      </c>
      <c r="D909" s="86"/>
      <c r="E909" s="53">
        <v>-0.83769633507853403</v>
      </c>
      <c r="F909" s="45">
        <f>E909/E916</f>
        <v>-1.84331797235023E-3</v>
      </c>
      <c r="G909" s="53">
        <v>-0.61256544502617816</v>
      </c>
      <c r="H909" s="45">
        <f>G909/G916</f>
        <v>-1.4071802273137293E-3</v>
      </c>
      <c r="I909" s="47"/>
      <c r="J909" s="53">
        <v>-5.1971326164874556</v>
      </c>
      <c r="K909" s="45">
        <v>-2.6202656768688371E-3</v>
      </c>
      <c r="L909" s="7"/>
      <c r="M909" s="44"/>
      <c r="N909" s="13"/>
      <c r="O909" s="13"/>
      <c r="P909" s="13"/>
      <c r="Q909" s="10"/>
    </row>
    <row r="910" spans="2:48" ht="10.35" customHeight="1">
      <c r="B910" s="52"/>
      <c r="C910" s="85" t="s">
        <v>24</v>
      </c>
      <c r="D910" s="86"/>
      <c r="E910" s="48">
        <v>5.1623036649214651</v>
      </c>
      <c r="F910" s="45">
        <f>E910/E916</f>
        <v>1.1359447004608289E-2</v>
      </c>
      <c r="G910" s="48">
        <v>4.0052356020942383</v>
      </c>
      <c r="H910" s="45">
        <f>G910/G916</f>
        <v>9.2007937939743763E-3</v>
      </c>
      <c r="I910" s="47"/>
      <c r="J910" s="48">
        <v>22.974910394265233</v>
      </c>
      <c r="K910" s="45">
        <v>1.158338137153741E-2</v>
      </c>
      <c r="L910" s="25"/>
      <c r="M910" s="44"/>
      <c r="N910" s="13"/>
      <c r="O910" s="13"/>
      <c r="P910" s="13"/>
      <c r="Q910" s="10"/>
    </row>
    <row r="911" spans="2:48" ht="10.35" customHeight="1">
      <c r="B911" s="51"/>
      <c r="C911" s="85" t="s">
        <v>23</v>
      </c>
      <c r="D911" s="86"/>
      <c r="E911" s="48">
        <v>71.277486910994753</v>
      </c>
      <c r="F911" s="45">
        <f>E911/E916</f>
        <v>0.15684331797235015</v>
      </c>
      <c r="G911" s="48">
        <v>70.03664921465969</v>
      </c>
      <c r="H911" s="45">
        <f>G911/G916</f>
        <v>0.16088760598953636</v>
      </c>
      <c r="I911" s="47"/>
      <c r="J911" s="48">
        <v>273.9964157706093</v>
      </c>
      <c r="K911" s="45">
        <v>0.13814221356430223</v>
      </c>
      <c r="L911" s="25"/>
      <c r="M911" s="44"/>
      <c r="N911" s="13"/>
      <c r="O911" s="13"/>
      <c r="P911" s="13"/>
      <c r="Q911" s="10"/>
    </row>
    <row r="912" spans="2:48" ht="10.35" customHeight="1">
      <c r="B912" s="50" t="s">
        <v>22</v>
      </c>
      <c r="C912" s="85" t="s">
        <v>21</v>
      </c>
      <c r="D912" s="86"/>
      <c r="E912" s="48">
        <v>0</v>
      </c>
      <c r="F912" s="45">
        <f>E912/E916</f>
        <v>0</v>
      </c>
      <c r="G912" s="48">
        <v>0</v>
      </c>
      <c r="H912" s="45">
        <f>G912/G916</f>
        <v>0</v>
      </c>
      <c r="I912" s="47"/>
      <c r="J912" s="48">
        <v>7.8853046594982074E-2</v>
      </c>
      <c r="K912" s="45">
        <v>3.9755755097320284E-5</v>
      </c>
      <c r="L912" s="25"/>
      <c r="M912" s="44"/>
      <c r="N912" s="13"/>
      <c r="O912" s="13"/>
      <c r="P912" s="13"/>
      <c r="Q912" s="10"/>
    </row>
    <row r="913" spans="2:17" ht="10.35" customHeight="1">
      <c r="B913" s="49" t="s">
        <v>20</v>
      </c>
      <c r="C913" s="85" t="s">
        <v>19</v>
      </c>
      <c r="D913" s="86"/>
      <c r="E913" s="48">
        <v>8.3769633507853408E-2</v>
      </c>
      <c r="F913" s="45">
        <f>E913/E916</f>
        <v>1.8433179723502301E-4</v>
      </c>
      <c r="G913" s="48">
        <v>2.6178010471204192E-2</v>
      </c>
      <c r="H913" s="45">
        <f>G913/G916</f>
        <v>6.0135907150159372E-5</v>
      </c>
      <c r="I913" s="47"/>
      <c r="J913" s="48">
        <v>0.36200716845878134</v>
      </c>
      <c r="K913" s="45">
        <v>1.8251505749224313E-4</v>
      </c>
      <c r="L913" s="25"/>
      <c r="M913" s="44"/>
      <c r="N913" s="13"/>
      <c r="O913" s="13"/>
      <c r="P913" s="13"/>
      <c r="Q913" s="10"/>
    </row>
    <row r="914" spans="2:17" ht="10.35" customHeight="1">
      <c r="B914" s="50" t="s">
        <v>18</v>
      </c>
      <c r="C914" s="85" t="s">
        <v>17</v>
      </c>
      <c r="D914" s="86"/>
      <c r="E914" s="48">
        <v>0.59685863874345579</v>
      </c>
      <c r="F914" s="45">
        <f>E914/E916</f>
        <v>1.3133640552995395E-3</v>
      </c>
      <c r="G914" s="48">
        <v>0.59685863874345557</v>
      </c>
      <c r="H914" s="45">
        <f>G914/G916</f>
        <v>1.3710986830236336E-3</v>
      </c>
      <c r="I914" s="47"/>
      <c r="J914" s="48">
        <v>7.3906810035842296</v>
      </c>
      <c r="K914" s="45">
        <v>3.7261985004852015E-3</v>
      </c>
      <c r="L914" s="25"/>
      <c r="M914" s="44"/>
      <c r="N914" s="13"/>
      <c r="O914" s="13"/>
      <c r="P914" s="13"/>
      <c r="Q914" s="10"/>
    </row>
    <row r="915" spans="2:17" ht="10.35" customHeight="1">
      <c r="B915" s="49" t="s">
        <v>16</v>
      </c>
      <c r="C915" s="85" t="s">
        <v>15</v>
      </c>
      <c r="D915" s="86"/>
      <c r="E915" s="48">
        <v>0.96335078534031326</v>
      </c>
      <c r="F915" s="45">
        <f>E915/E916</f>
        <v>2.1198156682027624E-3</v>
      </c>
      <c r="G915" s="48">
        <v>0.93193717277486854</v>
      </c>
      <c r="H915" s="45">
        <f>G915/G916</f>
        <v>2.1408382945456721E-3</v>
      </c>
      <c r="I915" s="47"/>
      <c r="J915" s="48">
        <v>27.491039426523297</v>
      </c>
      <c r="K915" s="45">
        <v>1.3860301890747573E-2</v>
      </c>
      <c r="L915" s="25"/>
      <c r="M915" s="44"/>
      <c r="N915" s="13"/>
      <c r="O915" s="13"/>
      <c r="P915" s="13"/>
      <c r="Q915" s="10"/>
    </row>
    <row r="916" spans="2:17" ht="10.35" customHeight="1">
      <c r="B916" s="87" t="s">
        <v>14</v>
      </c>
      <c r="C916" s="88"/>
      <c r="D916" s="89"/>
      <c r="E916" s="46">
        <f>SUM(E903:E906,E912,E914)</f>
        <v>454.45026178010482</v>
      </c>
      <c r="F916" s="45">
        <f>E916/E916</f>
        <v>1</v>
      </c>
      <c r="G916" s="46">
        <f>SUM(G903:G906,G912,G914)</f>
        <v>435.31413612565444</v>
      </c>
      <c r="H916" s="45">
        <f>G916/G916</f>
        <v>1</v>
      </c>
      <c r="I916" s="47"/>
      <c r="J916" s="46">
        <v>1983.4372759856628</v>
      </c>
      <c r="K916" s="45">
        <v>1</v>
      </c>
      <c r="L916" s="25"/>
      <c r="M916" s="44"/>
      <c r="N916" s="13"/>
      <c r="O916" s="13"/>
      <c r="P916" s="13"/>
    </row>
    <row r="917" spans="2:17" ht="10.35" customHeight="1">
      <c r="B917" s="87" t="s">
        <v>13</v>
      </c>
      <c r="C917" s="88"/>
      <c r="D917" s="89"/>
      <c r="E917" s="46">
        <f>SUM(E907:E911,E913,E915)</f>
        <v>446.70680628272254</v>
      </c>
      <c r="F917" s="45">
        <f>E917/E916</f>
        <v>0.98296082949308738</v>
      </c>
      <c r="G917" s="46">
        <f>SUM(G907:G911,G913,G915)</f>
        <v>432.07329842931938</v>
      </c>
      <c r="H917" s="45">
        <f>G917/G916</f>
        <v>0.99255517469481036</v>
      </c>
      <c r="I917" s="47"/>
      <c r="J917" s="46">
        <v>1966.9677419354837</v>
      </c>
      <c r="K917" s="45">
        <v>0.99169646842399151</v>
      </c>
      <c r="L917" s="25"/>
      <c r="M917" s="44"/>
      <c r="N917" s="13"/>
      <c r="O917" s="13"/>
      <c r="P917" s="13"/>
    </row>
    <row r="918" spans="2:17" ht="10.35" customHeight="1">
      <c r="B918" s="87" t="s">
        <v>12</v>
      </c>
      <c r="C918" s="88"/>
      <c r="D918" s="89"/>
      <c r="E918" s="46">
        <f>E916-E917</f>
        <v>7.7434554973822856</v>
      </c>
      <c r="F918" s="45">
        <f>E918/E916</f>
        <v>1.7039170506912629E-2</v>
      </c>
      <c r="G918" s="46">
        <f>G916-G917</f>
        <v>3.2408376963350634</v>
      </c>
      <c r="H918" s="45">
        <f>G918/G916</f>
        <v>7.4448253051896942E-3</v>
      </c>
      <c r="I918" s="47"/>
      <c r="J918" s="46">
        <v>16.469534050179163</v>
      </c>
      <c r="K918" s="45">
        <v>8.3035315760084626E-3</v>
      </c>
      <c r="L918" s="25"/>
      <c r="M918" s="44"/>
      <c r="N918" s="13"/>
      <c r="O918" s="13"/>
      <c r="P918" s="13"/>
    </row>
    <row r="919" spans="2:17" ht="10.35" customHeight="1">
      <c r="B919" s="82" t="s">
        <v>11</v>
      </c>
      <c r="C919" s="83"/>
      <c r="D919" s="84"/>
      <c r="E919" s="42">
        <v>22.895287958115183</v>
      </c>
      <c r="F919" s="41">
        <f>E919/E916</f>
        <v>5.0380184331797223E-2</v>
      </c>
      <c r="G919" s="42">
        <v>51.769633507853428</v>
      </c>
      <c r="H919" s="41">
        <f>G919/G916</f>
        <v>0.11892476998015521</v>
      </c>
      <c r="I919" s="43"/>
      <c r="J919" s="42">
        <v>3.7706093189964158</v>
      </c>
      <c r="K919" s="41">
        <v>1.90104792556277E-3</v>
      </c>
      <c r="L919" s="25"/>
      <c r="M919" s="44"/>
      <c r="N919" s="13"/>
      <c r="O919" s="13"/>
      <c r="P919" s="8"/>
      <c r="Q919" s="10"/>
    </row>
    <row r="920" spans="2:17" ht="10.35" customHeight="1">
      <c r="B920" s="82" t="s">
        <v>10</v>
      </c>
      <c r="C920" s="83"/>
      <c r="D920" s="84"/>
      <c r="E920" s="42">
        <f>E918+E919</f>
        <v>30.638743455497469</v>
      </c>
      <c r="F920" s="41">
        <f>E920/(E916+E919)</f>
        <v>6.418566900288479E-2</v>
      </c>
      <c r="G920" s="42">
        <f>G918+G919</f>
        <v>55.010471204188491</v>
      </c>
      <c r="H920" s="41">
        <f>G920/(G916+G919)</f>
        <v>0.11293841970053638</v>
      </c>
      <c r="I920" s="43"/>
      <c r="J920" s="42">
        <v>20.240143369175581</v>
      </c>
      <c r="K920" s="41">
        <v>1.018521691608151E-2</v>
      </c>
      <c r="L920" s="7"/>
      <c r="N920" s="13"/>
      <c r="O920" s="13"/>
      <c r="P920" s="8"/>
      <c r="Q920" s="10"/>
    </row>
    <row r="921" spans="2:17" ht="10.35" customHeight="1">
      <c r="B921" s="87" t="s">
        <v>9</v>
      </c>
      <c r="C921" s="88"/>
      <c r="D921" s="89"/>
      <c r="E921" s="40">
        <v>191</v>
      </c>
      <c r="F921" s="31"/>
      <c r="G921" s="40">
        <v>191</v>
      </c>
      <c r="H921" s="31"/>
      <c r="I921" s="30"/>
      <c r="J921" s="40">
        <v>279</v>
      </c>
      <c r="K921" s="31"/>
      <c r="L921" s="16"/>
      <c r="M921" s="19"/>
      <c r="N921" s="13"/>
      <c r="O921" s="13"/>
      <c r="P921" s="8"/>
      <c r="Q921" s="10"/>
    </row>
    <row r="922" spans="2:17" ht="10.35" customHeight="1">
      <c r="C922" s="23"/>
      <c r="D922" s="21"/>
      <c r="E922" s="21"/>
      <c r="F922" s="21"/>
      <c r="G922" s="21"/>
      <c r="H922" s="21"/>
      <c r="I922" s="21"/>
      <c r="J922" s="21"/>
      <c r="K922" s="25"/>
      <c r="L922" s="7"/>
      <c r="M922" s="19"/>
      <c r="N922" s="13"/>
      <c r="O922" s="13"/>
      <c r="P922" s="8"/>
      <c r="Q922" s="10"/>
    </row>
    <row r="923" spans="2:17" ht="10.35" customHeight="1">
      <c r="B923" s="34" t="s">
        <v>49</v>
      </c>
      <c r="C923" s="33"/>
      <c r="D923" s="32"/>
      <c r="E923" s="29">
        <v>1.492146596858638</v>
      </c>
      <c r="F923" s="31"/>
      <c r="G923" s="29" t="s">
        <v>1</v>
      </c>
      <c r="H923" s="31"/>
      <c r="I923" s="30"/>
      <c r="J923" s="39">
        <v>5.3025830258302582</v>
      </c>
      <c r="K923" s="28"/>
      <c r="L923" s="7"/>
      <c r="M923" s="19"/>
      <c r="N923" s="13"/>
      <c r="O923" s="13"/>
      <c r="P923" s="8"/>
      <c r="Q923" s="10"/>
    </row>
    <row r="924" spans="2:17" ht="10.35" customHeight="1">
      <c r="B924" s="34" t="s">
        <v>48</v>
      </c>
      <c r="C924" s="33"/>
      <c r="D924" s="32"/>
      <c r="E924" s="29">
        <f>E916/E923</f>
        <v>304.56140350877217</v>
      </c>
      <c r="F924" s="31"/>
      <c r="G924" s="29" t="s">
        <v>1</v>
      </c>
      <c r="H924" s="31"/>
      <c r="I924" s="30"/>
      <c r="J924" s="29">
        <v>374.05114947259193</v>
      </c>
      <c r="K924" s="28"/>
      <c r="L924" s="7"/>
      <c r="M924" s="19"/>
      <c r="N924" s="13"/>
      <c r="O924" s="13"/>
      <c r="P924" s="69"/>
      <c r="Q924" s="26"/>
    </row>
    <row r="925" spans="2:17" ht="10.35" customHeight="1">
      <c r="B925" s="90" t="s">
        <v>47</v>
      </c>
      <c r="C925" s="91"/>
      <c r="D925" s="92"/>
      <c r="E925" s="36">
        <f>(E916+E919)/E923</f>
        <v>319.90526315789498</v>
      </c>
      <c r="F925" s="38"/>
      <c r="G925" s="36" t="s">
        <v>5</v>
      </c>
      <c r="H925" s="38"/>
      <c r="I925" s="37"/>
      <c r="J925" s="36">
        <v>374.76223863435115</v>
      </c>
      <c r="K925" s="35"/>
      <c r="L925" s="7"/>
      <c r="M925" s="19"/>
      <c r="N925" s="13"/>
      <c r="O925" s="13"/>
    </row>
    <row r="926" spans="2:17" ht="10.35" customHeight="1">
      <c r="B926" s="34" t="s">
        <v>46</v>
      </c>
      <c r="C926" s="33"/>
      <c r="D926" s="32"/>
      <c r="E926" s="29">
        <f>E917/E923</f>
        <v>299.37192982456156</v>
      </c>
      <c r="F926" s="31"/>
      <c r="G926" s="29" t="s">
        <v>1</v>
      </c>
      <c r="H926" s="31"/>
      <c r="I926" s="30"/>
      <c r="J926" s="29">
        <v>370.94520394190403</v>
      </c>
      <c r="K926" s="28"/>
      <c r="L926" s="7"/>
      <c r="M926" s="19"/>
      <c r="N926" s="13"/>
      <c r="O926" s="13"/>
      <c r="P926" s="13"/>
    </row>
    <row r="927" spans="2:17" ht="10.35" customHeight="1">
      <c r="B927" s="34" t="s">
        <v>3</v>
      </c>
      <c r="C927" s="33"/>
      <c r="D927" s="32"/>
      <c r="E927" s="29">
        <v>2.1044767441860461</v>
      </c>
      <c r="F927" s="31"/>
      <c r="G927" s="29" t="s">
        <v>1</v>
      </c>
      <c r="H927" s="31"/>
      <c r="I927" s="30"/>
      <c r="J927" s="29">
        <v>1.8107438016528927</v>
      </c>
      <c r="K927" s="28"/>
      <c r="L927" s="7"/>
      <c r="M927" s="19"/>
      <c r="N927" s="13"/>
      <c r="O927" s="13"/>
    </row>
    <row r="928" spans="2:17" ht="10.35" customHeight="1">
      <c r="B928" s="34" t="s">
        <v>2</v>
      </c>
      <c r="C928" s="33"/>
      <c r="D928" s="32"/>
      <c r="E928" s="29">
        <f>E907/E927</f>
        <v>173.69354754024195</v>
      </c>
      <c r="F928" s="31"/>
      <c r="G928" s="29" t="s">
        <v>1</v>
      </c>
      <c r="H928" s="31"/>
      <c r="I928" s="30"/>
      <c r="J928" s="29">
        <v>896.26528532330849</v>
      </c>
      <c r="K928" s="28"/>
      <c r="L928" s="7"/>
      <c r="M928" s="19"/>
      <c r="N928" s="13"/>
      <c r="O928" s="13"/>
      <c r="P928" s="13"/>
    </row>
    <row r="929" spans="2:46" ht="9" customHeight="1">
      <c r="B929" s="24" t="s">
        <v>0</v>
      </c>
      <c r="C929" s="23"/>
      <c r="D929" s="21"/>
      <c r="E929" s="21"/>
      <c r="F929" s="21"/>
      <c r="G929" s="21"/>
      <c r="H929" s="21"/>
      <c r="I929" s="21"/>
      <c r="J929" s="21"/>
      <c r="K929" s="25"/>
      <c r="L929" s="20"/>
      <c r="M929" s="18"/>
      <c r="N929" s="13"/>
      <c r="O929" s="13"/>
      <c r="P929" s="13"/>
    </row>
    <row r="930" spans="2:46" ht="9" customHeight="1">
      <c r="B930" s="24" t="s">
        <v>45</v>
      </c>
      <c r="C930" s="23"/>
      <c r="D930" s="21"/>
      <c r="E930" s="21"/>
      <c r="F930" s="21"/>
      <c r="G930" s="21"/>
      <c r="H930" s="21"/>
      <c r="I930" s="21"/>
      <c r="J930" s="21"/>
      <c r="K930" s="25"/>
      <c r="L930" s="6"/>
      <c r="N930" s="13"/>
      <c r="O930" s="13"/>
      <c r="P930" s="13"/>
    </row>
    <row r="931" spans="2:46" ht="10.35" customHeight="1">
      <c r="B931" s="24"/>
      <c r="C931" s="23"/>
      <c r="D931" s="21"/>
      <c r="E931" s="21"/>
      <c r="F931" s="21"/>
      <c r="G931" s="21"/>
      <c r="H931" s="21"/>
      <c r="I931" s="21"/>
      <c r="J931" s="21"/>
      <c r="K931" s="25"/>
      <c r="L931" s="6"/>
      <c r="M931" s="9"/>
      <c r="N931" s="13"/>
      <c r="O931" s="13"/>
      <c r="P931" s="13"/>
    </row>
    <row r="932" spans="2:46" ht="10.35" customHeight="1">
      <c r="B932" s="24"/>
      <c r="C932" s="23"/>
      <c r="D932" s="21"/>
      <c r="E932" s="21"/>
      <c r="F932" s="21"/>
      <c r="G932" s="21"/>
      <c r="H932" s="21"/>
      <c r="I932" s="21"/>
      <c r="J932" s="21"/>
      <c r="K932" s="25"/>
      <c r="L932" s="6"/>
      <c r="M932" s="9"/>
      <c r="N932" s="13"/>
      <c r="O932" s="13"/>
      <c r="P932" s="13"/>
    </row>
    <row r="933" spans="2:46" ht="10.35" customHeight="1">
      <c r="B933" s="24"/>
      <c r="C933" s="23"/>
      <c r="D933" s="21"/>
      <c r="E933" s="21"/>
      <c r="F933" s="21"/>
      <c r="G933" s="21"/>
      <c r="H933" s="21"/>
      <c r="I933" s="21"/>
      <c r="J933" s="21"/>
      <c r="K933" s="25"/>
      <c r="L933" s="6"/>
      <c r="M933" s="9"/>
      <c r="N933" s="13"/>
      <c r="O933" s="13"/>
      <c r="P933" s="13"/>
    </row>
    <row r="934" spans="2:46" ht="10.35" customHeight="1">
      <c r="B934" s="24"/>
      <c r="C934" s="23"/>
      <c r="D934" s="21"/>
      <c r="E934" s="21"/>
      <c r="F934" s="21"/>
      <c r="G934" s="21"/>
      <c r="H934" s="21"/>
      <c r="I934" s="21"/>
      <c r="J934" s="21"/>
      <c r="K934" s="25"/>
      <c r="L934" s="6"/>
      <c r="M934" s="9"/>
      <c r="N934" s="13"/>
      <c r="O934" s="13"/>
      <c r="P934" s="13"/>
    </row>
    <row r="935" spans="2:46" ht="10.35" customHeight="1">
      <c r="B935" s="24"/>
      <c r="C935" s="23"/>
      <c r="D935" s="21"/>
      <c r="E935" s="21"/>
      <c r="F935" s="21"/>
      <c r="G935" s="21"/>
      <c r="H935" s="21"/>
      <c r="I935" s="21"/>
      <c r="J935" s="21"/>
      <c r="K935" s="25"/>
      <c r="L935" s="6"/>
      <c r="M935" s="9"/>
      <c r="N935" s="13"/>
      <c r="O935" s="13"/>
      <c r="P935" s="13"/>
    </row>
    <row r="936" spans="2:46" ht="10.35" customHeight="1">
      <c r="B936" s="24"/>
      <c r="C936" s="23"/>
      <c r="D936" s="21"/>
      <c r="E936" s="21"/>
      <c r="F936" s="21"/>
      <c r="G936" s="21"/>
      <c r="H936" s="21"/>
      <c r="I936" s="21"/>
      <c r="J936" s="21"/>
      <c r="K936" s="25"/>
      <c r="L936" s="6"/>
      <c r="M936" s="9"/>
      <c r="N936" s="13"/>
      <c r="O936" s="13"/>
      <c r="P936" s="13"/>
    </row>
    <row r="937" spans="2:46" ht="10.35" customHeight="1">
      <c r="B937" s="24"/>
      <c r="C937" s="23"/>
      <c r="D937" s="21"/>
      <c r="E937" s="21"/>
      <c r="F937" s="21"/>
      <c r="G937" s="21"/>
      <c r="H937" s="21"/>
      <c r="I937" s="21"/>
      <c r="J937" s="21"/>
      <c r="K937" s="25"/>
      <c r="L937" s="6"/>
      <c r="M937" s="9"/>
      <c r="N937" s="13"/>
      <c r="O937" s="13"/>
      <c r="P937" s="13"/>
    </row>
    <row r="938" spans="2:46" ht="10.35" customHeight="1">
      <c r="B938" s="24"/>
      <c r="C938" s="23"/>
      <c r="D938" s="21"/>
      <c r="E938" s="21"/>
      <c r="F938" s="21"/>
      <c r="G938" s="21"/>
      <c r="H938" s="21"/>
      <c r="I938" s="21"/>
      <c r="J938" s="21"/>
      <c r="K938" s="25"/>
      <c r="L938" s="6"/>
      <c r="M938" s="9"/>
      <c r="O938" s="8"/>
      <c r="P938" s="13"/>
      <c r="R938" s="17"/>
    </row>
    <row r="939" spans="2:46" ht="10.35" customHeight="1">
      <c r="B939" s="24"/>
      <c r="C939" s="23"/>
      <c r="D939" s="21"/>
      <c r="E939" s="21"/>
      <c r="F939" s="21"/>
      <c r="G939" s="21"/>
      <c r="H939" s="21"/>
      <c r="I939" s="21"/>
      <c r="J939" s="21"/>
      <c r="K939" s="25"/>
      <c r="L939" s="6"/>
      <c r="O939" s="8"/>
      <c r="P939" s="13"/>
      <c r="Q939" s="15"/>
    </row>
    <row r="940" spans="2:46" ht="10.35" customHeight="1">
      <c r="B940" s="24"/>
      <c r="C940" s="23"/>
      <c r="D940" s="21"/>
      <c r="E940" s="21"/>
      <c r="F940" s="21"/>
      <c r="G940" s="21"/>
      <c r="H940" s="21"/>
      <c r="I940" s="21"/>
      <c r="J940" s="21"/>
      <c r="K940" s="25"/>
      <c r="L940" s="6"/>
      <c r="N940" s="8"/>
      <c r="O940" s="8"/>
      <c r="P940" s="13"/>
      <c r="Q940" s="10"/>
    </row>
    <row r="941" spans="2:46" ht="10.35" customHeight="1">
      <c r="B941" s="24"/>
      <c r="C941" s="23"/>
      <c r="D941" s="21"/>
      <c r="E941" s="21"/>
      <c r="F941" s="21"/>
      <c r="G941" s="21"/>
      <c r="H941" s="21"/>
      <c r="I941" s="21"/>
      <c r="J941" s="21"/>
      <c r="K941" s="25"/>
      <c r="L941" s="6"/>
      <c r="M941" s="44"/>
      <c r="N941" s="13"/>
      <c r="O941" s="13"/>
      <c r="P941" s="13"/>
      <c r="Q941" s="10"/>
    </row>
    <row r="942" spans="2:46" ht="10.35" customHeight="1">
      <c r="B942" s="24"/>
      <c r="C942" s="23"/>
      <c r="D942" s="21"/>
      <c r="E942" s="21"/>
      <c r="F942" s="21"/>
      <c r="G942" s="21"/>
      <c r="H942" s="21"/>
      <c r="I942" s="21"/>
      <c r="J942" s="21"/>
      <c r="K942" s="25"/>
      <c r="L942" s="6"/>
      <c r="M942" s="44"/>
      <c r="N942" s="13"/>
      <c r="O942" s="13"/>
      <c r="P942" s="13"/>
    </row>
    <row r="943" spans="2:46" ht="7.5" customHeight="1">
      <c r="B943" s="24"/>
      <c r="C943" s="23"/>
      <c r="D943" s="21"/>
      <c r="E943" s="21"/>
      <c r="F943" s="21"/>
      <c r="G943" s="21"/>
      <c r="H943" s="21"/>
      <c r="I943" s="21"/>
      <c r="J943" s="21"/>
      <c r="K943" s="25"/>
      <c r="L943" s="12"/>
      <c r="M943" s="44"/>
      <c r="N943" s="13"/>
      <c r="O943" s="13"/>
      <c r="P943" s="13"/>
    </row>
    <row r="944" spans="2:46" ht="16.5" customHeight="1">
      <c r="B944" s="66" t="str">
        <f>"第22表　地域定着支援　１施設・事業所当たりの収支額，収支等の科目"</f>
        <v>第22表　地域定着支援　１施設・事業所当たりの収支額，収支等の科目</v>
      </c>
      <c r="C944" s="23"/>
      <c r="D944" s="21"/>
      <c r="E944" s="21"/>
      <c r="F944" s="21"/>
      <c r="G944" s="21"/>
      <c r="H944" s="21"/>
      <c r="I944" s="21"/>
      <c r="J944" s="21"/>
      <c r="K944" s="25"/>
      <c r="L944" s="11"/>
      <c r="M944" s="19"/>
      <c r="N944" s="13"/>
      <c r="O944" s="13"/>
      <c r="P944" s="13"/>
      <c r="Q944" s="27"/>
      <c r="R944" s="27"/>
      <c r="S944" s="27"/>
      <c r="T944" s="27"/>
      <c r="U944" s="27"/>
      <c r="V944" s="3"/>
      <c r="W944" s="3"/>
      <c r="X944" s="3"/>
      <c r="Y944" s="3"/>
      <c r="Z944" s="3"/>
      <c r="AA944" s="3"/>
      <c r="AB944" s="3"/>
      <c r="AC944" s="3"/>
      <c r="AD944" s="3"/>
      <c r="AE944" s="3"/>
      <c r="AF944" s="3"/>
      <c r="AG944" s="3"/>
      <c r="AH944" s="3"/>
      <c r="AI944" s="3"/>
      <c r="AJ944" s="3"/>
      <c r="AK944" s="3"/>
      <c r="AL944" s="3"/>
      <c r="AM944" s="3"/>
      <c r="AN944" s="3"/>
      <c r="AO944" s="3"/>
      <c r="AP944" s="3"/>
      <c r="AQ944" s="3"/>
      <c r="AR944" s="3"/>
      <c r="AS944" s="3"/>
      <c r="AT944" s="3"/>
    </row>
    <row r="945" spans="2:48" ht="10.35" customHeight="1">
      <c r="C945" s="65"/>
      <c r="D945" s="12"/>
      <c r="E945" s="12"/>
      <c r="F945" s="12"/>
      <c r="G945" s="12"/>
      <c r="H945" s="12"/>
      <c r="I945" s="12"/>
      <c r="J945" s="12"/>
      <c r="K945" s="64" t="s">
        <v>39</v>
      </c>
      <c r="L945" s="7"/>
      <c r="N945" s="27"/>
      <c r="P945" s="13"/>
      <c r="Q945" s="27"/>
      <c r="R945" s="27"/>
      <c r="S945" s="27"/>
      <c r="T945" s="27"/>
      <c r="U945" s="27"/>
      <c r="V945" s="3"/>
      <c r="W945" s="3"/>
      <c r="X945" s="3"/>
      <c r="Y945" s="3"/>
      <c r="Z945" s="3"/>
      <c r="AA945" s="3"/>
      <c r="AB945" s="3"/>
      <c r="AC945" s="3"/>
      <c r="AD945" s="3"/>
      <c r="AE945" s="3"/>
      <c r="AF945" s="3"/>
      <c r="AG945" s="3"/>
      <c r="AH945" s="3"/>
      <c r="AI945" s="3"/>
      <c r="AJ945" s="3"/>
      <c r="AK945" s="3"/>
      <c r="AL945" s="3"/>
      <c r="AM945" s="3"/>
      <c r="AN945" s="3"/>
      <c r="AO945" s="3"/>
      <c r="AP945" s="3"/>
      <c r="AQ945" s="3"/>
      <c r="AR945" s="3"/>
      <c r="AS945" s="3"/>
      <c r="AT945" s="3"/>
    </row>
    <row r="946" spans="2:48" ht="10.35" customHeight="1">
      <c r="B946" s="63"/>
      <c r="C946" s="62"/>
      <c r="D946" s="61"/>
      <c r="E946" s="93" t="s">
        <v>38</v>
      </c>
      <c r="F946" s="94"/>
      <c r="G946" s="94"/>
      <c r="H946" s="95"/>
      <c r="I946" s="57"/>
      <c r="J946" s="93" t="s">
        <v>37</v>
      </c>
      <c r="K946" s="95"/>
      <c r="L946" s="7"/>
      <c r="M946" s="10"/>
      <c r="N946" s="27"/>
      <c r="O946" s="13"/>
      <c r="P946" s="13"/>
      <c r="AU946" s="3"/>
      <c r="AV946" s="3"/>
    </row>
    <row r="947" spans="2:48" ht="10.35" customHeight="1">
      <c r="B947" s="60"/>
      <c r="C947" s="59"/>
      <c r="D947" s="58"/>
      <c r="E947" s="93" t="s">
        <v>36</v>
      </c>
      <c r="F947" s="95"/>
      <c r="G947" s="93" t="s">
        <v>35</v>
      </c>
      <c r="H947" s="95"/>
      <c r="I947" s="57"/>
      <c r="J947" s="93" t="s">
        <v>34</v>
      </c>
      <c r="K947" s="95"/>
      <c r="L947" s="6"/>
      <c r="M947" s="10"/>
      <c r="P947" s="13"/>
      <c r="AU947" s="3"/>
      <c r="AV947" s="3"/>
    </row>
    <row r="948" spans="2:48" ht="10.35" customHeight="1">
      <c r="B948" s="50" t="s">
        <v>33</v>
      </c>
      <c r="C948" s="85" t="s">
        <v>32</v>
      </c>
      <c r="D948" s="86"/>
      <c r="E948" s="54">
        <v>1072.6084656084656</v>
      </c>
      <c r="F948" s="45">
        <f>E948/E961</f>
        <v>0.97084909726545665</v>
      </c>
      <c r="G948" s="54">
        <v>638.47089947089967</v>
      </c>
      <c r="H948" s="45">
        <f>G948/G961</f>
        <v>0.95186672240934578</v>
      </c>
      <c r="I948" s="47"/>
      <c r="J948" s="54">
        <v>1579.953947368421</v>
      </c>
      <c r="K948" s="45">
        <v>0.96644935409875654</v>
      </c>
      <c r="L948" s="6"/>
      <c r="N948" s="13"/>
      <c r="O948" s="13"/>
      <c r="P948" s="13"/>
    </row>
    <row r="949" spans="2:48" ht="10.35" customHeight="1">
      <c r="B949" s="52"/>
      <c r="C949" s="85" t="s">
        <v>31</v>
      </c>
      <c r="D949" s="86"/>
      <c r="E949" s="54">
        <v>0</v>
      </c>
      <c r="F949" s="45">
        <f>E949/E961</f>
        <v>0</v>
      </c>
      <c r="G949" s="54">
        <v>0</v>
      </c>
      <c r="H949" s="45">
        <f>G949/G961</f>
        <v>0</v>
      </c>
      <c r="I949" s="47"/>
      <c r="J949" s="54">
        <v>0</v>
      </c>
      <c r="K949" s="45">
        <v>0</v>
      </c>
      <c r="L949" s="14"/>
      <c r="M949" s="56"/>
      <c r="N949" s="13"/>
      <c r="O949" s="13"/>
      <c r="P949" s="13"/>
    </row>
    <row r="950" spans="2:48" ht="10.35" customHeight="1">
      <c r="B950" s="52"/>
      <c r="C950" s="85" t="s">
        <v>30</v>
      </c>
      <c r="D950" s="86"/>
      <c r="E950" s="54">
        <v>5.8624338624338614</v>
      </c>
      <c r="F950" s="45">
        <f>E950/E961</f>
        <v>5.3062592787701734E-3</v>
      </c>
      <c r="G950" s="54">
        <v>6.5079365079365052</v>
      </c>
      <c r="H950" s="45">
        <f>G950/G961</f>
        <v>9.7023814219115989E-3</v>
      </c>
      <c r="I950" s="47"/>
      <c r="J950" s="54">
        <v>17.085526315789473</v>
      </c>
      <c r="K950" s="45">
        <v>1.0451124793754275E-2</v>
      </c>
      <c r="L950" s="14"/>
      <c r="M950" s="55"/>
      <c r="N950" s="13"/>
      <c r="O950" s="13"/>
      <c r="P950" s="13"/>
    </row>
    <row r="951" spans="2:48" ht="10.35" customHeight="1">
      <c r="B951" s="51"/>
      <c r="C951" s="85" t="s">
        <v>29</v>
      </c>
      <c r="D951" s="86"/>
      <c r="E951" s="54">
        <v>19.571428571428559</v>
      </c>
      <c r="F951" s="45">
        <f>E951/E961</f>
        <v>1.7714668837699333E-2</v>
      </c>
      <c r="G951" s="54">
        <v>19.984126984126977</v>
      </c>
      <c r="H951" s="45">
        <f>G951/G961</f>
        <v>2.9793410268748054E-2</v>
      </c>
      <c r="I951" s="47"/>
      <c r="J951" s="54">
        <v>28.266447368421051</v>
      </c>
      <c r="K951" s="45">
        <v>1.7290434222705139E-2</v>
      </c>
      <c r="L951" s="6"/>
      <c r="M951" s="44"/>
      <c r="N951" s="13"/>
      <c r="O951" s="13"/>
      <c r="P951" s="13"/>
    </row>
    <row r="952" spans="2:48" ht="10.35" customHeight="1">
      <c r="B952" s="50" t="s">
        <v>28</v>
      </c>
      <c r="C952" s="85" t="s">
        <v>27</v>
      </c>
      <c r="D952" s="86"/>
      <c r="E952" s="54">
        <v>897.51322751322766</v>
      </c>
      <c r="F952" s="45">
        <f>E952/E961</f>
        <v>0.81236530817489605</v>
      </c>
      <c r="G952" s="54">
        <v>508.4444444444444</v>
      </c>
      <c r="H952" s="45">
        <f>G952/G961</f>
        <v>0.7580162968455425</v>
      </c>
      <c r="I952" s="47"/>
      <c r="J952" s="54">
        <v>1345.5098684210527</v>
      </c>
      <c r="K952" s="45">
        <v>0.82304116865869859</v>
      </c>
      <c r="L952" s="6"/>
      <c r="M952" s="44"/>
      <c r="N952" s="13"/>
      <c r="O952" s="13"/>
      <c r="P952" s="13"/>
    </row>
    <row r="953" spans="2:48" ht="10.35" customHeight="1">
      <c r="B953" s="52"/>
      <c r="C953" s="85" t="s">
        <v>26</v>
      </c>
      <c r="D953" s="86"/>
      <c r="E953" s="54">
        <v>6.7460317460317505</v>
      </c>
      <c r="F953" s="45">
        <f>E953/E961</f>
        <v>6.1060294047220005E-3</v>
      </c>
      <c r="G953" s="54">
        <v>10.740740740740748</v>
      </c>
      <c r="H953" s="45">
        <f>G953/G961</f>
        <v>1.6012873403642734E-2</v>
      </c>
      <c r="I953" s="47"/>
      <c r="J953" s="54">
        <v>23.200657894736842</v>
      </c>
      <c r="K953" s="45">
        <v>1.4191717976578535E-2</v>
      </c>
      <c r="L953" s="6"/>
      <c r="M953" s="44"/>
      <c r="N953" s="13"/>
      <c r="O953" s="13"/>
      <c r="P953" s="13"/>
    </row>
    <row r="954" spans="2:48" ht="10.35" customHeight="1">
      <c r="B954" s="52"/>
      <c r="C954" s="85" t="s">
        <v>25</v>
      </c>
      <c r="D954" s="86"/>
      <c r="E954" s="53">
        <v>-1.8148148148148153</v>
      </c>
      <c r="F954" s="45">
        <f>E954/E961</f>
        <v>-1.6426416359369767E-3</v>
      </c>
      <c r="G954" s="53">
        <v>-1.1164021164021163</v>
      </c>
      <c r="H954" s="45">
        <f>G954/G961</f>
        <v>-1.6643922601815835E-3</v>
      </c>
      <c r="I954" s="47"/>
      <c r="J954" s="53">
        <v>-1.8092105263157894</v>
      </c>
      <c r="K954" s="45">
        <v>-1.1066843736166445E-3</v>
      </c>
      <c r="L954" s="6"/>
      <c r="M954" s="44"/>
      <c r="N954" s="13"/>
      <c r="O954" s="13"/>
      <c r="P954" s="13"/>
    </row>
    <row r="955" spans="2:48" ht="10.35" customHeight="1">
      <c r="B955" s="52"/>
      <c r="C955" s="85" t="s">
        <v>24</v>
      </c>
      <c r="D955" s="86"/>
      <c r="E955" s="48">
        <v>14.841269841269835</v>
      </c>
      <c r="F955" s="45">
        <f>E955/E961</f>
        <v>1.3433264690388386E-2</v>
      </c>
      <c r="G955" s="48">
        <v>5.3597883597883627</v>
      </c>
      <c r="H955" s="45">
        <f>G955/G961</f>
        <v>7.9906604718670386E-3</v>
      </c>
      <c r="I955" s="47"/>
      <c r="J955" s="48">
        <v>7.0164473684210522</v>
      </c>
      <c r="K955" s="45">
        <v>4.2919232162260054E-3</v>
      </c>
      <c r="M955" s="44"/>
      <c r="N955" s="13"/>
      <c r="O955" s="13"/>
      <c r="P955" s="13"/>
    </row>
    <row r="956" spans="2:48" ht="10.35" customHeight="1">
      <c r="B956" s="51"/>
      <c r="C956" s="85" t="s">
        <v>23</v>
      </c>
      <c r="D956" s="86"/>
      <c r="E956" s="48">
        <v>200.26984126984127</v>
      </c>
      <c r="F956" s="45">
        <f>E956/E961</f>
        <v>0.18127005411618219</v>
      </c>
      <c r="G956" s="48">
        <v>133.06878306878303</v>
      </c>
      <c r="H956" s="45">
        <f>G956/G961</f>
        <v>0.19838609167567214</v>
      </c>
      <c r="I956" s="47"/>
      <c r="J956" s="48">
        <v>212.75328947368422</v>
      </c>
      <c r="K956" s="45">
        <v>0.13014004587709768</v>
      </c>
      <c r="M956" s="44"/>
      <c r="N956" s="13"/>
      <c r="O956" s="13"/>
      <c r="P956" s="13"/>
    </row>
    <row r="957" spans="2:48" ht="10.35" customHeight="1">
      <c r="B957" s="50" t="s">
        <v>22</v>
      </c>
      <c r="C957" s="85" t="s">
        <v>21</v>
      </c>
      <c r="D957" s="86"/>
      <c r="E957" s="48">
        <v>0</v>
      </c>
      <c r="F957" s="45">
        <f>E957/E961</f>
        <v>0</v>
      </c>
      <c r="G957" s="48">
        <v>0</v>
      </c>
      <c r="H957" s="45">
        <f>G957/G961</f>
        <v>0</v>
      </c>
      <c r="I957" s="47"/>
      <c r="J957" s="48">
        <v>9.2105263157894732E-2</v>
      </c>
      <c r="K957" s="45">
        <v>5.6340295384120083E-5</v>
      </c>
      <c r="M957" s="44"/>
      <c r="N957" s="13"/>
      <c r="O957" s="13"/>
      <c r="P957" s="13"/>
    </row>
    <row r="958" spans="2:48" ht="10.35" customHeight="1">
      <c r="B958" s="49" t="s">
        <v>20</v>
      </c>
      <c r="C958" s="85" t="s">
        <v>19</v>
      </c>
      <c r="D958" s="86"/>
      <c r="E958" s="48">
        <v>1.2804232804232802</v>
      </c>
      <c r="F958" s="45">
        <f>E958/E961</f>
        <v>1.1589483262295867E-3</v>
      </c>
      <c r="G958" s="48">
        <v>0.9629629629629628</v>
      </c>
      <c r="H958" s="45">
        <f>G958/G961</f>
        <v>1.4356369258438303E-3</v>
      </c>
      <c r="I958" s="47"/>
      <c r="J958" s="48">
        <v>0.16447368421052633</v>
      </c>
      <c r="K958" s="45">
        <v>1.0060767032878588E-4</v>
      </c>
      <c r="M958" s="44"/>
      <c r="N958" s="13"/>
      <c r="O958" s="13"/>
      <c r="P958" s="13"/>
    </row>
    <row r="959" spans="2:48" ht="10.35" customHeight="1">
      <c r="B959" s="50" t="s">
        <v>18</v>
      </c>
      <c r="C959" s="85" t="s">
        <v>17</v>
      </c>
      <c r="D959" s="86"/>
      <c r="E959" s="48">
        <v>6.7724867724867686</v>
      </c>
      <c r="F959" s="45">
        <f>E959/E961</f>
        <v>6.1299746180738437E-3</v>
      </c>
      <c r="G959" s="48">
        <v>5.7936507936507944</v>
      </c>
      <c r="H959" s="45">
        <f>G959/G961</f>
        <v>8.6374858999944768E-3</v>
      </c>
      <c r="I959" s="47"/>
      <c r="J959" s="48">
        <v>9.4046052631578956</v>
      </c>
      <c r="K959" s="45">
        <v>5.7527465893999763E-3</v>
      </c>
      <c r="M959" s="44"/>
      <c r="N959" s="13"/>
      <c r="O959" s="13"/>
      <c r="P959" s="13"/>
      <c r="R959" s="17"/>
    </row>
    <row r="960" spans="2:48" ht="10.35" customHeight="1">
      <c r="B960" s="49" t="s">
        <v>16</v>
      </c>
      <c r="C960" s="85" t="s">
        <v>15</v>
      </c>
      <c r="D960" s="86"/>
      <c r="E960" s="48">
        <v>0.63492063492063477</v>
      </c>
      <c r="F960" s="45">
        <f>E960/E961</f>
        <v>5.7468512044442301E-4</v>
      </c>
      <c r="G960" s="48">
        <v>2.4285714285714302</v>
      </c>
      <c r="H960" s="45">
        <f>G960/G961</f>
        <v>3.6206447745182344E-3</v>
      </c>
      <c r="I960" s="47"/>
      <c r="J960" s="48">
        <v>55.32236842105263</v>
      </c>
      <c r="K960" s="45">
        <v>3.3840395991790416E-2</v>
      </c>
      <c r="M960" s="44"/>
      <c r="N960" s="13"/>
      <c r="O960" s="13"/>
      <c r="P960" s="13"/>
    </row>
    <row r="961" spans="2:18" ht="10.35" customHeight="1">
      <c r="B961" s="87" t="s">
        <v>14</v>
      </c>
      <c r="C961" s="88"/>
      <c r="D961" s="89"/>
      <c r="E961" s="46">
        <f>SUM(E948:E951,E957,E959)</f>
        <v>1104.8148148148148</v>
      </c>
      <c r="F961" s="45">
        <f>E961/E961</f>
        <v>1</v>
      </c>
      <c r="G961" s="46">
        <f>SUM(G948:G951,G957,G959)</f>
        <v>670.756613756614</v>
      </c>
      <c r="H961" s="45">
        <f>G961/G961</f>
        <v>1</v>
      </c>
      <c r="I961" s="47"/>
      <c r="J961" s="46">
        <v>1634.8026315789473</v>
      </c>
      <c r="K961" s="45">
        <v>1</v>
      </c>
      <c r="M961" s="44"/>
      <c r="N961" s="13"/>
      <c r="O961" s="13"/>
      <c r="P961" s="13"/>
    </row>
    <row r="962" spans="2:18" ht="10.35" customHeight="1">
      <c r="B962" s="87" t="s">
        <v>13</v>
      </c>
      <c r="C962" s="88"/>
      <c r="D962" s="89"/>
      <c r="E962" s="46">
        <f>SUM(E952:E956,E958,E960)</f>
        <v>1119.4708994708999</v>
      </c>
      <c r="F962" s="45">
        <f>E962/E961</f>
        <v>1.0132656481969258</v>
      </c>
      <c r="G962" s="46">
        <f>SUM(G952:G956,G958,G960)</f>
        <v>659.88888888888869</v>
      </c>
      <c r="H962" s="45">
        <f>G962/G961</f>
        <v>0.98379781183690462</v>
      </c>
      <c r="I962" s="47"/>
      <c r="J962" s="46">
        <v>1642.1578947368423</v>
      </c>
      <c r="K962" s="45">
        <v>1.0044991750171035</v>
      </c>
      <c r="M962" s="44"/>
      <c r="N962" s="13"/>
      <c r="O962" s="13"/>
      <c r="P962" s="13"/>
    </row>
    <row r="963" spans="2:18" ht="10.35" customHeight="1">
      <c r="B963" s="87" t="s">
        <v>12</v>
      </c>
      <c r="C963" s="88"/>
      <c r="D963" s="89"/>
      <c r="E963" s="46">
        <f>E961-E962</f>
        <v>-14.656084656085113</v>
      </c>
      <c r="F963" s="45">
        <f>E963/E961</f>
        <v>-1.3265648196925849E-2</v>
      </c>
      <c r="G963" s="46">
        <f>G961-G962</f>
        <v>10.867724867725315</v>
      </c>
      <c r="H963" s="45">
        <f>G963/G961</f>
        <v>1.6202188163095325E-2</v>
      </c>
      <c r="I963" s="47"/>
      <c r="J963" s="46">
        <v>-7.3552631578950241</v>
      </c>
      <c r="K963" s="45">
        <v>-4.4991750171034794E-3</v>
      </c>
      <c r="M963" s="44"/>
      <c r="N963" s="13"/>
      <c r="O963" s="13"/>
      <c r="P963" s="13"/>
      <c r="R963" s="17"/>
    </row>
    <row r="964" spans="2:18" ht="10.35" customHeight="1">
      <c r="B964" s="82" t="s">
        <v>11</v>
      </c>
      <c r="C964" s="83"/>
      <c r="D964" s="84"/>
      <c r="E964" s="42">
        <v>1.3809523809523809</v>
      </c>
      <c r="F964" s="41">
        <f>E964/E961</f>
        <v>1.2499401369666203E-3</v>
      </c>
      <c r="G964" s="42">
        <v>2.5343915343915353</v>
      </c>
      <c r="H964" s="41">
        <f>G964/G961</f>
        <v>3.7784070740615114E-3</v>
      </c>
      <c r="I964" s="43"/>
      <c r="J964" s="42">
        <v>1.3453947368421053</v>
      </c>
      <c r="K964" s="41">
        <v>8.2297074328946851E-4</v>
      </c>
      <c r="L964" s="12"/>
      <c r="M964" s="44"/>
      <c r="N964" s="13"/>
      <c r="O964" s="13"/>
      <c r="Q964" s="10"/>
    </row>
    <row r="965" spans="2:18" ht="10.35" customHeight="1">
      <c r="B965" s="82" t="s">
        <v>10</v>
      </c>
      <c r="C965" s="83"/>
      <c r="D965" s="84"/>
      <c r="E965" s="42">
        <f>E963+E964</f>
        <v>-13.275132275132732</v>
      </c>
      <c r="F965" s="41">
        <f>E965/(E961+E964)</f>
        <v>-1.2000707893491142E-2</v>
      </c>
      <c r="G965" s="42">
        <f>G963+G964</f>
        <v>13.40211640211685</v>
      </c>
      <c r="H965" s="41">
        <f>G965/(G961+G964)</f>
        <v>1.9905384591205513E-2</v>
      </c>
      <c r="I965" s="43"/>
      <c r="J965" s="42">
        <v>-6.0098684210529187</v>
      </c>
      <c r="K965" s="41">
        <v>-3.6731813530256749E-3</v>
      </c>
      <c r="L965" s="16"/>
      <c r="N965" s="13"/>
      <c r="O965" s="13"/>
      <c r="P965" s="8"/>
      <c r="Q965" s="10"/>
    </row>
    <row r="966" spans="2:18" ht="10.35" customHeight="1">
      <c r="B966" s="87" t="s">
        <v>9</v>
      </c>
      <c r="C966" s="88"/>
      <c r="D966" s="89"/>
      <c r="E966" s="40">
        <v>189</v>
      </c>
      <c r="F966" s="31"/>
      <c r="G966" s="40">
        <v>189</v>
      </c>
      <c r="H966" s="31"/>
      <c r="I966" s="30"/>
      <c r="J966" s="40">
        <v>304</v>
      </c>
      <c r="K966" s="31"/>
      <c r="L966" s="14"/>
      <c r="M966" s="19"/>
      <c r="N966" s="13"/>
      <c r="O966" s="13"/>
      <c r="P966" s="8"/>
      <c r="Q966" s="10"/>
    </row>
    <row r="967" spans="2:18" ht="10.35" customHeight="1">
      <c r="C967" s="23"/>
      <c r="D967" s="21"/>
      <c r="E967" s="21"/>
      <c r="F967" s="21"/>
      <c r="G967" s="21"/>
      <c r="H967" s="21"/>
      <c r="I967" s="21"/>
      <c r="J967" s="21"/>
      <c r="K967" s="25"/>
      <c r="L967" s="7"/>
      <c r="M967" s="19"/>
      <c r="N967" s="13"/>
      <c r="O967" s="13"/>
      <c r="P967" s="8"/>
      <c r="Q967" s="10"/>
    </row>
    <row r="968" spans="2:18" ht="10.35" customHeight="1">
      <c r="B968" s="34" t="s">
        <v>49</v>
      </c>
      <c r="C968" s="33"/>
      <c r="D968" s="32"/>
      <c r="E968" s="29">
        <v>7.1587301587301582</v>
      </c>
      <c r="F968" s="31"/>
      <c r="G968" s="29" t="s">
        <v>1</v>
      </c>
      <c r="H968" s="31"/>
      <c r="I968" s="30"/>
      <c r="J968" s="39">
        <v>13.200657894736842</v>
      </c>
      <c r="K968" s="28"/>
      <c r="L968" s="7"/>
      <c r="M968" s="19"/>
      <c r="N968" s="13"/>
      <c r="O968" s="13"/>
      <c r="P968" s="8"/>
      <c r="Q968" s="10"/>
    </row>
    <row r="969" spans="2:18" ht="10.35" customHeight="1">
      <c r="B969" s="34" t="s">
        <v>48</v>
      </c>
      <c r="C969" s="33"/>
      <c r="D969" s="32"/>
      <c r="E969" s="29">
        <f>E961/E968</f>
        <v>154.33111603843312</v>
      </c>
      <c r="F969" s="31"/>
      <c r="G969" s="29" t="s">
        <v>1</v>
      </c>
      <c r="H969" s="31"/>
      <c r="I969" s="30"/>
      <c r="J969" s="29">
        <v>123.84251183653126</v>
      </c>
      <c r="K969" s="28"/>
      <c r="L969" s="7"/>
      <c r="M969" s="19"/>
      <c r="N969" s="13"/>
      <c r="O969" s="13"/>
      <c r="P969" s="8"/>
      <c r="Q969" s="10"/>
    </row>
    <row r="970" spans="2:18" ht="10.35" customHeight="1">
      <c r="B970" s="90" t="s">
        <v>47</v>
      </c>
      <c r="C970" s="91"/>
      <c r="D970" s="92"/>
      <c r="E970" s="36">
        <f>(E961+E964)/E968</f>
        <v>154.52402069475241</v>
      </c>
      <c r="F970" s="38"/>
      <c r="G970" s="36" t="s">
        <v>5</v>
      </c>
      <c r="H970" s="38"/>
      <c r="I970" s="37"/>
      <c r="J970" s="36">
        <v>123.9444306005482</v>
      </c>
      <c r="K970" s="35"/>
      <c r="L970" s="7"/>
      <c r="M970" s="19"/>
      <c r="N970" s="13"/>
      <c r="O970" s="13"/>
      <c r="P970" s="10"/>
      <c r="Q970" s="10"/>
    </row>
    <row r="971" spans="2:18" ht="10.35" customHeight="1">
      <c r="B971" s="34" t="s">
        <v>46</v>
      </c>
      <c r="C971" s="33"/>
      <c r="D971" s="32"/>
      <c r="E971" s="29">
        <f>E962/E968</f>
        <v>156.37841832963792</v>
      </c>
      <c r="F971" s="31"/>
      <c r="G971" s="29" t="s">
        <v>1</v>
      </c>
      <c r="H971" s="31"/>
      <c r="I971" s="30"/>
      <c r="J971" s="29">
        <v>124.39970097184153</v>
      </c>
      <c r="K971" s="28"/>
      <c r="L971" s="7"/>
      <c r="M971" s="19"/>
      <c r="N971" s="13"/>
      <c r="O971" s="13"/>
      <c r="Q971" s="10"/>
    </row>
    <row r="972" spans="2:18" ht="10.35" customHeight="1">
      <c r="B972" s="34" t="s">
        <v>3</v>
      </c>
      <c r="C972" s="33"/>
      <c r="D972" s="32"/>
      <c r="E972" s="29">
        <v>1.6975301204819266</v>
      </c>
      <c r="F972" s="31"/>
      <c r="G972" s="29" t="s">
        <v>1</v>
      </c>
      <c r="H972" s="31"/>
      <c r="I972" s="30"/>
      <c r="J972" s="29">
        <v>1.7133333333333334</v>
      </c>
      <c r="K972" s="28"/>
      <c r="L972" s="7"/>
      <c r="M972" s="19"/>
      <c r="N972" s="13"/>
      <c r="O972" s="13"/>
      <c r="P972" s="13"/>
      <c r="Q972" s="10"/>
    </row>
    <row r="973" spans="2:18" ht="10.35" customHeight="1">
      <c r="B973" s="34" t="s">
        <v>2</v>
      </c>
      <c r="C973" s="33"/>
      <c r="D973" s="32"/>
      <c r="E973" s="29">
        <f>E952/E972</f>
        <v>528.71711475636425</v>
      </c>
      <c r="F973" s="31"/>
      <c r="G973" s="29" t="s">
        <v>1</v>
      </c>
      <c r="H973" s="31"/>
      <c r="I973" s="30"/>
      <c r="J973" s="29">
        <v>785.31704382551709</v>
      </c>
      <c r="K973" s="28"/>
      <c r="L973" s="7"/>
      <c r="M973" s="19"/>
      <c r="N973" s="13"/>
      <c r="O973" s="13"/>
      <c r="P973" s="13"/>
      <c r="Q973" s="10"/>
    </row>
    <row r="974" spans="2:18" ht="9" customHeight="1">
      <c r="B974" s="24" t="s">
        <v>0</v>
      </c>
      <c r="C974" s="23"/>
      <c r="D974" s="21"/>
      <c r="E974" s="21"/>
      <c r="F974" s="21"/>
      <c r="G974" s="21"/>
      <c r="H974" s="21"/>
      <c r="I974" s="21"/>
      <c r="J974" s="21"/>
      <c r="K974" s="25"/>
      <c r="L974" s="7"/>
      <c r="M974" s="18"/>
      <c r="N974" s="13"/>
      <c r="O974" s="13"/>
      <c r="P974" s="13"/>
      <c r="Q974" s="10"/>
    </row>
    <row r="975" spans="2:18" ht="9" customHeight="1">
      <c r="B975" s="24" t="s">
        <v>45</v>
      </c>
      <c r="C975" s="23"/>
      <c r="D975" s="21"/>
      <c r="E975" s="21"/>
      <c r="F975" s="21"/>
      <c r="G975" s="21"/>
      <c r="H975" s="21"/>
      <c r="I975" s="21"/>
      <c r="J975" s="21"/>
      <c r="K975" s="25"/>
      <c r="L975" s="7"/>
      <c r="N975" s="13"/>
      <c r="O975" s="13"/>
      <c r="P975" s="13"/>
      <c r="Q975" s="10"/>
    </row>
    <row r="976" spans="2:18" ht="10.35" customHeight="1">
      <c r="B976" s="24"/>
      <c r="C976" s="23"/>
      <c r="D976" s="21"/>
      <c r="E976" s="21"/>
      <c r="F976" s="21"/>
      <c r="G976" s="21"/>
      <c r="H976" s="21"/>
      <c r="I976" s="21"/>
      <c r="J976" s="21"/>
      <c r="K976" s="25"/>
      <c r="L976" s="7"/>
      <c r="M976" s="9"/>
      <c r="N976" s="13"/>
      <c r="O976" s="13"/>
      <c r="P976" s="13"/>
      <c r="Q976" s="10"/>
    </row>
    <row r="977" spans="2:48" ht="10.35" customHeight="1">
      <c r="B977" s="24"/>
      <c r="C977" s="23"/>
      <c r="D977" s="21"/>
      <c r="E977" s="21"/>
      <c r="F977" s="21"/>
      <c r="G977" s="21"/>
      <c r="H977" s="21"/>
      <c r="I977" s="21"/>
      <c r="J977" s="21"/>
      <c r="K977" s="25"/>
      <c r="L977" s="7"/>
      <c r="M977" s="9"/>
      <c r="N977" s="13"/>
      <c r="O977" s="13"/>
      <c r="P977" s="13"/>
      <c r="Q977" s="10"/>
    </row>
    <row r="978" spans="2:48" ht="10.35" customHeight="1">
      <c r="B978" s="24"/>
      <c r="C978" s="23"/>
      <c r="D978" s="21"/>
      <c r="E978" s="21"/>
      <c r="F978" s="21"/>
      <c r="G978" s="21"/>
      <c r="H978" s="21"/>
      <c r="I978" s="21"/>
      <c r="J978" s="21"/>
      <c r="K978" s="25"/>
      <c r="L978" s="7"/>
      <c r="M978" s="9"/>
      <c r="N978" s="13"/>
      <c r="O978" s="13"/>
      <c r="P978" s="13"/>
      <c r="Q978" s="10"/>
    </row>
    <row r="979" spans="2:48" ht="10.35" customHeight="1">
      <c r="B979" s="24"/>
      <c r="C979" s="23"/>
      <c r="D979" s="21"/>
      <c r="E979" s="21"/>
      <c r="F979" s="21"/>
      <c r="G979" s="21"/>
      <c r="H979" s="21"/>
      <c r="I979" s="21"/>
      <c r="J979" s="21"/>
      <c r="K979" s="25"/>
      <c r="L979" s="7"/>
      <c r="M979" s="9"/>
      <c r="N979" s="13"/>
      <c r="O979" s="13"/>
      <c r="P979" s="13"/>
      <c r="Q979" s="10"/>
    </row>
    <row r="980" spans="2:48" ht="10.35" customHeight="1">
      <c r="B980" s="24"/>
      <c r="C980" s="23"/>
      <c r="D980" s="21"/>
      <c r="E980" s="21"/>
      <c r="F980" s="21"/>
      <c r="G980" s="21"/>
      <c r="H980" s="21"/>
      <c r="I980" s="21"/>
      <c r="J980" s="21"/>
      <c r="K980" s="25"/>
      <c r="L980" s="25"/>
      <c r="M980" s="9"/>
      <c r="N980" s="13"/>
      <c r="O980" s="13"/>
      <c r="P980" s="13"/>
      <c r="Q980" s="10"/>
    </row>
    <row r="981" spans="2:48" ht="10.35" customHeight="1">
      <c r="B981" s="24"/>
      <c r="C981" s="23"/>
      <c r="D981" s="21"/>
      <c r="E981" s="21"/>
      <c r="F981" s="21"/>
      <c r="G981" s="21"/>
      <c r="H981" s="21"/>
      <c r="I981" s="21"/>
      <c r="J981" s="21"/>
      <c r="K981" s="25"/>
      <c r="L981" s="25"/>
      <c r="M981" s="9"/>
      <c r="N981" s="13"/>
      <c r="O981" s="13"/>
      <c r="P981" s="13"/>
      <c r="Q981" s="10"/>
    </row>
    <row r="982" spans="2:48" ht="10.35" customHeight="1">
      <c r="B982" s="24"/>
      <c r="C982" s="23"/>
      <c r="D982" s="21"/>
      <c r="E982" s="21"/>
      <c r="F982" s="21"/>
      <c r="G982" s="21"/>
      <c r="H982" s="21"/>
      <c r="I982" s="21"/>
      <c r="J982" s="21"/>
      <c r="K982" s="25"/>
      <c r="L982" s="25"/>
      <c r="M982" s="9"/>
      <c r="N982" s="13"/>
      <c r="O982" s="13"/>
      <c r="P982" s="13"/>
      <c r="R982" s="17"/>
    </row>
    <row r="983" spans="2:48" ht="10.35" customHeight="1">
      <c r="B983" s="24"/>
      <c r="C983" s="23"/>
      <c r="D983" s="21"/>
      <c r="E983" s="21"/>
      <c r="F983" s="21"/>
      <c r="G983" s="21"/>
      <c r="H983" s="21"/>
      <c r="I983" s="21"/>
      <c r="J983" s="21"/>
      <c r="K983" s="25"/>
      <c r="L983" s="25"/>
      <c r="M983" s="9"/>
      <c r="O983" s="8"/>
      <c r="P983" s="13"/>
      <c r="Q983" s="15"/>
    </row>
    <row r="984" spans="2:48" ht="10.35" customHeight="1">
      <c r="B984" s="24"/>
      <c r="C984" s="23"/>
      <c r="D984" s="21"/>
      <c r="E984" s="21"/>
      <c r="F984" s="21"/>
      <c r="G984" s="21"/>
      <c r="H984" s="21"/>
      <c r="I984" s="21"/>
      <c r="J984" s="21"/>
      <c r="K984" s="25"/>
      <c r="L984" s="25"/>
      <c r="O984" s="8"/>
      <c r="P984" s="13"/>
      <c r="Q984" s="10"/>
    </row>
    <row r="985" spans="2:48" ht="10.35" customHeight="1">
      <c r="B985" s="24"/>
      <c r="C985" s="23"/>
      <c r="D985" s="21"/>
      <c r="E985" s="21"/>
      <c r="F985" s="21"/>
      <c r="G985" s="21"/>
      <c r="H985" s="21"/>
      <c r="I985" s="21"/>
      <c r="J985" s="21"/>
      <c r="K985" s="25"/>
      <c r="L985" s="25"/>
      <c r="N985" s="8"/>
      <c r="O985" s="8"/>
      <c r="P985" s="13"/>
      <c r="Q985" s="10"/>
    </row>
    <row r="986" spans="2:48" ht="10.35" customHeight="1">
      <c r="B986" s="24"/>
      <c r="C986" s="23"/>
      <c r="D986" s="21"/>
      <c r="E986" s="21"/>
      <c r="F986" s="21"/>
      <c r="G986" s="21"/>
      <c r="H986" s="21"/>
      <c r="I986" s="21"/>
      <c r="J986" s="21"/>
      <c r="K986" s="25"/>
      <c r="L986" s="7"/>
      <c r="M986" s="44"/>
      <c r="N986" s="13"/>
      <c r="O986" s="13"/>
      <c r="P986" s="13"/>
    </row>
    <row r="987" spans="2:48" ht="10.35" customHeight="1">
      <c r="B987" s="24"/>
      <c r="C987" s="23"/>
      <c r="D987" s="21"/>
      <c r="E987" s="21"/>
      <c r="F987" s="21"/>
      <c r="G987" s="21"/>
      <c r="H987" s="21"/>
      <c r="I987" s="21"/>
      <c r="J987" s="21"/>
      <c r="K987" s="25"/>
      <c r="L987" s="12"/>
      <c r="M987" s="44"/>
      <c r="N987" s="13"/>
      <c r="O987" s="13"/>
      <c r="P987" s="13"/>
    </row>
    <row r="988" spans="2:48" ht="4.9000000000000004" customHeight="1">
      <c r="B988" s="24"/>
      <c r="C988" s="23"/>
      <c r="D988" s="21"/>
      <c r="E988" s="21"/>
      <c r="F988" s="21"/>
      <c r="G988" s="21"/>
      <c r="H988" s="21"/>
      <c r="I988" s="21"/>
      <c r="J988" s="21"/>
      <c r="K988" s="25"/>
      <c r="L988" s="11"/>
      <c r="M988" s="19"/>
      <c r="N988" s="13"/>
      <c r="O988" s="13"/>
      <c r="P988" s="13"/>
      <c r="Q988" s="27"/>
      <c r="R988" s="27"/>
      <c r="S988" s="27"/>
      <c r="T988" s="27"/>
      <c r="U988" s="27"/>
      <c r="V988" s="3"/>
      <c r="W988" s="3"/>
      <c r="X988" s="3"/>
      <c r="Y988" s="3"/>
      <c r="Z988" s="3"/>
      <c r="AA988" s="3"/>
      <c r="AB988" s="3"/>
      <c r="AC988" s="3"/>
      <c r="AD988" s="3"/>
      <c r="AE988" s="3"/>
      <c r="AF988" s="3"/>
      <c r="AG988" s="3"/>
      <c r="AH988" s="3"/>
      <c r="AI988" s="3"/>
      <c r="AJ988" s="3"/>
      <c r="AK988" s="3"/>
      <c r="AL988" s="3"/>
      <c r="AM988" s="3"/>
      <c r="AN988" s="3"/>
      <c r="AO988" s="3"/>
      <c r="AP988" s="3"/>
      <c r="AQ988" s="3"/>
      <c r="AR988" s="3"/>
      <c r="AS988" s="3"/>
      <c r="AT988" s="3"/>
    </row>
    <row r="989" spans="2:48" ht="16.5" customHeight="1">
      <c r="B989" s="66" t="str">
        <f>"第23表　障害児相談支援　１施設・事業所当たりの収支額，収支等の科目"</f>
        <v>第23表　障害児相談支援　１施設・事業所当たりの収支額，収支等の科目</v>
      </c>
      <c r="C989" s="23"/>
      <c r="D989" s="21"/>
      <c r="E989" s="21"/>
      <c r="F989" s="21"/>
      <c r="G989" s="21"/>
      <c r="H989" s="21"/>
      <c r="I989" s="21"/>
      <c r="J989" s="21"/>
      <c r="K989" s="25"/>
      <c r="L989" s="7"/>
      <c r="M989" s="19"/>
      <c r="N989" s="13"/>
      <c r="O989" s="13"/>
      <c r="P989" s="13"/>
      <c r="Q989" s="27"/>
      <c r="R989" s="27"/>
      <c r="S989" s="27"/>
      <c r="T989" s="27"/>
      <c r="U989" s="27"/>
      <c r="V989" s="3"/>
      <c r="W989" s="3"/>
      <c r="X989" s="3"/>
      <c r="Y989" s="3"/>
      <c r="Z989" s="3"/>
      <c r="AA989" s="3"/>
      <c r="AB989" s="3"/>
      <c r="AC989" s="3"/>
      <c r="AD989" s="3"/>
      <c r="AE989" s="3"/>
      <c r="AF989" s="3"/>
      <c r="AG989" s="3"/>
      <c r="AH989" s="3"/>
      <c r="AI989" s="3"/>
      <c r="AJ989" s="3"/>
      <c r="AK989" s="3"/>
      <c r="AL989" s="3"/>
      <c r="AM989" s="3"/>
      <c r="AN989" s="3"/>
      <c r="AO989" s="3"/>
      <c r="AP989" s="3"/>
      <c r="AQ989" s="3"/>
      <c r="AR989" s="3"/>
      <c r="AS989" s="3"/>
      <c r="AT989" s="3"/>
    </row>
    <row r="990" spans="2:48" ht="10.35" customHeight="1">
      <c r="C990" s="65"/>
      <c r="D990" s="12"/>
      <c r="E990" s="12"/>
      <c r="F990" s="12"/>
      <c r="G990" s="12"/>
      <c r="H990" s="12"/>
      <c r="I990" s="12"/>
      <c r="J990" s="12"/>
      <c r="K990" s="64" t="s">
        <v>39</v>
      </c>
      <c r="L990" s="7"/>
      <c r="N990" s="27"/>
      <c r="P990" s="13"/>
      <c r="AU990" s="3"/>
      <c r="AV990" s="3"/>
    </row>
    <row r="991" spans="2:48" ht="10.35" customHeight="1">
      <c r="B991" s="63"/>
      <c r="C991" s="62"/>
      <c r="D991" s="61"/>
      <c r="E991" s="93" t="s">
        <v>38</v>
      </c>
      <c r="F991" s="94"/>
      <c r="G991" s="94"/>
      <c r="H991" s="95"/>
      <c r="I991" s="57"/>
      <c r="J991" s="93" t="s">
        <v>37</v>
      </c>
      <c r="K991" s="95"/>
      <c r="L991" s="6"/>
      <c r="M991" s="10"/>
      <c r="N991" s="27"/>
      <c r="O991" s="13"/>
      <c r="P991" s="13"/>
      <c r="AU991" s="3"/>
      <c r="AV991" s="3"/>
    </row>
    <row r="992" spans="2:48" ht="10.35" customHeight="1">
      <c r="B992" s="60"/>
      <c r="C992" s="59"/>
      <c r="D992" s="58"/>
      <c r="E992" s="93" t="s">
        <v>36</v>
      </c>
      <c r="F992" s="95"/>
      <c r="G992" s="93" t="s">
        <v>35</v>
      </c>
      <c r="H992" s="95"/>
      <c r="I992" s="57"/>
      <c r="J992" s="93" t="s">
        <v>34</v>
      </c>
      <c r="K992" s="95"/>
      <c r="L992" s="6"/>
      <c r="M992" s="10"/>
      <c r="P992" s="13"/>
    </row>
    <row r="993" spans="2:18" ht="10.35" customHeight="1">
      <c r="B993" s="50" t="s">
        <v>33</v>
      </c>
      <c r="C993" s="85" t="s">
        <v>32</v>
      </c>
      <c r="D993" s="86"/>
      <c r="E993" s="54">
        <v>2704.3152542372877</v>
      </c>
      <c r="F993" s="45">
        <f>E993/E1006</f>
        <v>0.96846729825140709</v>
      </c>
      <c r="G993" s="54">
        <v>2214.7999999999984</v>
      </c>
      <c r="H993" s="45">
        <f>G993/G1006</f>
        <v>0.97286439643234712</v>
      </c>
      <c r="I993" s="47"/>
      <c r="J993" s="54">
        <v>4988.3283950617288</v>
      </c>
      <c r="K993" s="45">
        <v>0.96531637791520786</v>
      </c>
      <c r="L993" s="14"/>
      <c r="N993" s="13"/>
      <c r="O993" s="13"/>
      <c r="P993" s="13"/>
    </row>
    <row r="994" spans="2:18" ht="10.35" customHeight="1">
      <c r="B994" s="52"/>
      <c r="C994" s="85" t="s">
        <v>31</v>
      </c>
      <c r="D994" s="86"/>
      <c r="E994" s="54">
        <v>0</v>
      </c>
      <c r="F994" s="45">
        <f>E994/E1006</f>
        <v>0</v>
      </c>
      <c r="G994" s="54">
        <v>0</v>
      </c>
      <c r="H994" s="45">
        <f>G994/G1006</f>
        <v>0</v>
      </c>
      <c r="I994" s="47"/>
      <c r="J994" s="54">
        <v>0</v>
      </c>
      <c r="K994" s="45">
        <v>0</v>
      </c>
      <c r="L994" s="14"/>
      <c r="M994" s="56"/>
      <c r="N994" s="13"/>
      <c r="O994" s="13"/>
      <c r="P994" s="13"/>
    </row>
    <row r="995" spans="2:18" ht="10.35" customHeight="1">
      <c r="B995" s="52"/>
      <c r="C995" s="85" t="s">
        <v>30</v>
      </c>
      <c r="D995" s="86"/>
      <c r="E995" s="54">
        <v>33.223728813559326</v>
      </c>
      <c r="F995" s="45">
        <f>E995/E1006</f>
        <v>1.1898056201653908E-2</v>
      </c>
      <c r="G995" s="54">
        <v>26.186440677966093</v>
      </c>
      <c r="H995" s="45">
        <f>G995/G1006</f>
        <v>1.1502553641358571E-2</v>
      </c>
      <c r="I995" s="47"/>
      <c r="J995" s="54">
        <v>27.54567901234568</v>
      </c>
      <c r="K995" s="45">
        <v>5.3305021212588883E-3</v>
      </c>
      <c r="L995" s="6"/>
      <c r="M995" s="55"/>
      <c r="N995" s="13"/>
      <c r="O995" s="13"/>
      <c r="P995" s="13"/>
    </row>
    <row r="996" spans="2:18" ht="10.35" customHeight="1">
      <c r="B996" s="51"/>
      <c r="C996" s="85" t="s">
        <v>29</v>
      </c>
      <c r="D996" s="86"/>
      <c r="E996" s="54">
        <v>43.125423728813537</v>
      </c>
      <c r="F996" s="45">
        <f>E996/E1006</f>
        <v>1.5444043566721858E-2</v>
      </c>
      <c r="G996" s="54">
        <v>26.722033898305089</v>
      </c>
      <c r="H996" s="45">
        <f>G996/G1006</f>
        <v>1.1737816227162415E-2</v>
      </c>
      <c r="I996" s="47"/>
      <c r="J996" s="54">
        <v>124.1358024691358</v>
      </c>
      <c r="K996" s="45">
        <v>2.4022140027455237E-2</v>
      </c>
      <c r="L996" s="6"/>
      <c r="M996" s="44"/>
      <c r="N996" s="13"/>
      <c r="O996" s="13"/>
      <c r="P996" s="13"/>
    </row>
    <row r="997" spans="2:18" ht="10.35" customHeight="1">
      <c r="B997" s="50" t="s">
        <v>28</v>
      </c>
      <c r="C997" s="85" t="s">
        <v>27</v>
      </c>
      <c r="D997" s="86"/>
      <c r="E997" s="54">
        <v>2258.6610169491523</v>
      </c>
      <c r="F997" s="45">
        <f>E997/E1006</f>
        <v>0.80886994566299419</v>
      </c>
      <c r="G997" s="54">
        <v>1798.3220338983058</v>
      </c>
      <c r="H997" s="45">
        <f>G997/G1006</f>
        <v>0.78992391191054157</v>
      </c>
      <c r="I997" s="47"/>
      <c r="J997" s="54">
        <v>4109.5283950617286</v>
      </c>
      <c r="K997" s="45">
        <v>0.79525539440985327</v>
      </c>
      <c r="L997" s="6"/>
      <c r="M997" s="44"/>
      <c r="N997" s="13"/>
      <c r="O997" s="13"/>
      <c r="P997" s="13"/>
    </row>
    <row r="998" spans="2:18" ht="10.35" customHeight="1">
      <c r="B998" s="52"/>
      <c r="C998" s="85" t="s">
        <v>26</v>
      </c>
      <c r="D998" s="86"/>
      <c r="E998" s="54">
        <v>37.145762711864407</v>
      </c>
      <c r="F998" s="45">
        <f>E998/E1006</f>
        <v>1.3302611963853026E-2</v>
      </c>
      <c r="G998" s="54">
        <v>30.996610169491515</v>
      </c>
      <c r="H998" s="45">
        <f>G998/G1006</f>
        <v>1.3615449902470262E-2</v>
      </c>
      <c r="I998" s="47"/>
      <c r="J998" s="54">
        <v>65.950617283950621</v>
      </c>
      <c r="K998" s="45">
        <v>1.2762433816674875E-2</v>
      </c>
      <c r="L998" s="6"/>
      <c r="M998" s="44"/>
      <c r="N998" s="13"/>
      <c r="O998" s="13"/>
      <c r="P998" s="13"/>
    </row>
    <row r="999" spans="2:18" ht="10.35" customHeight="1">
      <c r="B999" s="52"/>
      <c r="C999" s="85" t="s">
        <v>25</v>
      </c>
      <c r="D999" s="86"/>
      <c r="E999" s="53">
        <v>-8.3152542372881371</v>
      </c>
      <c r="F999" s="45">
        <f>E999/E1006</f>
        <v>-2.9778524500211241E-3</v>
      </c>
      <c r="G999" s="53">
        <v>-5.586440677966098</v>
      </c>
      <c r="H999" s="45">
        <f>G999/G1006</f>
        <v>-2.4538781101564942E-3</v>
      </c>
      <c r="I999" s="47"/>
      <c r="J999" s="53">
        <v>-3.5802469135802468</v>
      </c>
      <c r="K999" s="45">
        <v>-6.9283148761432303E-4</v>
      </c>
      <c r="M999" s="44"/>
      <c r="N999" s="13"/>
      <c r="O999" s="13"/>
      <c r="P999" s="13"/>
    </row>
    <row r="1000" spans="2:18" ht="10.35" customHeight="1">
      <c r="B1000" s="52"/>
      <c r="C1000" s="85" t="s">
        <v>24</v>
      </c>
      <c r="D1000" s="86"/>
      <c r="E1000" s="48">
        <v>13.362711864406776</v>
      </c>
      <c r="F1000" s="45">
        <f>E1000/E1006</f>
        <v>4.7854440921252621E-3</v>
      </c>
      <c r="G1000" s="48">
        <v>9.2372881355932268</v>
      </c>
      <c r="H1000" s="45">
        <f>G1000/G1006</f>
        <v>4.0575351032624126E-3</v>
      </c>
      <c r="I1000" s="47"/>
      <c r="J1000" s="48">
        <v>50.350617283950619</v>
      </c>
      <c r="K1000" s="45">
        <v>9.7435997899526054E-3</v>
      </c>
      <c r="M1000" s="44"/>
      <c r="N1000" s="13"/>
      <c r="O1000" s="13"/>
      <c r="P1000" s="13"/>
    </row>
    <row r="1001" spans="2:18" ht="10.35" customHeight="1">
      <c r="B1001" s="51"/>
      <c r="C1001" s="85" t="s">
        <v>23</v>
      </c>
      <c r="D1001" s="86"/>
      <c r="E1001" s="48">
        <v>410.48474576271167</v>
      </c>
      <c r="F1001" s="45">
        <f>E1001/E1006</f>
        <v>0.14700248134138108</v>
      </c>
      <c r="G1001" s="48">
        <v>341.73220338983054</v>
      </c>
      <c r="H1001" s="45">
        <f>G1001/G1006</f>
        <v>0.15010795276880251</v>
      </c>
      <c r="I1001" s="47"/>
      <c r="J1001" s="48">
        <v>712.42469135802469</v>
      </c>
      <c r="K1001" s="45">
        <v>0.13786486536850751</v>
      </c>
      <c r="M1001" s="44"/>
      <c r="N1001" s="13"/>
      <c r="O1001" s="13"/>
      <c r="P1001" s="13"/>
    </row>
    <row r="1002" spans="2:18" ht="10.35" customHeight="1">
      <c r="B1002" s="50" t="s">
        <v>22</v>
      </c>
      <c r="C1002" s="85" t="s">
        <v>21</v>
      </c>
      <c r="D1002" s="86"/>
      <c r="E1002" s="48">
        <v>0.87796610169491507</v>
      </c>
      <c r="F1002" s="45">
        <f>E1002/E1006</f>
        <v>3.1441654486566282E-4</v>
      </c>
      <c r="G1002" s="48">
        <v>3.3898305084745757E-3</v>
      </c>
      <c r="H1002" s="45">
        <f>G1002/G1006</f>
        <v>1.4890037076192328E-6</v>
      </c>
      <c r="I1002" s="47"/>
      <c r="J1002" s="48">
        <v>7.9012345679012344E-2</v>
      </c>
      <c r="K1002" s="45">
        <v>1.5290074209419545E-5</v>
      </c>
      <c r="M1002" s="44"/>
      <c r="N1002" s="13"/>
      <c r="O1002" s="13"/>
      <c r="P1002" s="13"/>
    </row>
    <row r="1003" spans="2:18" ht="10.35" customHeight="1">
      <c r="B1003" s="49" t="s">
        <v>20</v>
      </c>
      <c r="C1003" s="85" t="s">
        <v>19</v>
      </c>
      <c r="D1003" s="86"/>
      <c r="E1003" s="48">
        <v>1.7254237288135592</v>
      </c>
      <c r="F1003" s="45">
        <f>E1003/E1006</f>
        <v>6.1790741828811736E-4</v>
      </c>
      <c r="G1003" s="48">
        <v>1.3016949152542368</v>
      </c>
      <c r="H1003" s="45">
        <f>G1003/G1006</f>
        <v>5.7177742372578524E-4</v>
      </c>
      <c r="I1003" s="47"/>
      <c r="J1003" s="48">
        <v>3.0197530864197533</v>
      </c>
      <c r="K1003" s="45">
        <v>5.8436752369125326E-4</v>
      </c>
      <c r="M1003" s="44"/>
      <c r="N1003" s="13"/>
      <c r="O1003" s="13"/>
      <c r="P1003" s="13"/>
      <c r="R1003" s="17"/>
    </row>
    <row r="1004" spans="2:18" ht="10.35" customHeight="1">
      <c r="B1004" s="50" t="s">
        <v>18</v>
      </c>
      <c r="C1004" s="85" t="s">
        <v>17</v>
      </c>
      <c r="D1004" s="86"/>
      <c r="E1004" s="48">
        <v>10.823728813559324</v>
      </c>
      <c r="F1004" s="45">
        <f>E1004/E1006</f>
        <v>3.8761854353515897E-3</v>
      </c>
      <c r="G1004" s="48">
        <v>8.8644067796610138</v>
      </c>
      <c r="H1004" s="45">
        <f>G1004/G1006</f>
        <v>3.893744695424293E-3</v>
      </c>
      <c r="I1004" s="47"/>
      <c r="J1004" s="48">
        <v>27.469135802469136</v>
      </c>
      <c r="K1004" s="45">
        <v>5.3156898618685134E-3</v>
      </c>
      <c r="M1004" s="44"/>
      <c r="N1004" s="13"/>
      <c r="O1004" s="13"/>
      <c r="P1004" s="13"/>
    </row>
    <row r="1005" spans="2:18" ht="10.35" customHeight="1">
      <c r="B1005" s="49" t="s">
        <v>16</v>
      </c>
      <c r="C1005" s="85" t="s">
        <v>15</v>
      </c>
      <c r="D1005" s="86"/>
      <c r="E1005" s="48">
        <v>20.793220338983044</v>
      </c>
      <c r="F1005" s="45">
        <f>E1005/E1006</f>
        <v>7.4464520702933416E-3</v>
      </c>
      <c r="G1005" s="48">
        <v>7.9525423728813687</v>
      </c>
      <c r="H1005" s="45">
        <f>G1005/G1006</f>
        <v>3.4932026980747264E-3</v>
      </c>
      <c r="I1005" s="47"/>
      <c r="J1005" s="48">
        <v>32.375308641975309</v>
      </c>
      <c r="K1005" s="45">
        <v>6.2651079073096578E-3</v>
      </c>
      <c r="M1005" s="44"/>
      <c r="N1005" s="13"/>
      <c r="O1005" s="13"/>
      <c r="P1005" s="13"/>
    </row>
    <row r="1006" spans="2:18" ht="10.35" customHeight="1">
      <c r="B1006" s="87" t="s">
        <v>14</v>
      </c>
      <c r="C1006" s="88"/>
      <c r="D1006" s="89"/>
      <c r="E1006" s="46">
        <f>SUM(E993:E996,E1002,E1004)</f>
        <v>2792.3661016949145</v>
      </c>
      <c r="F1006" s="45">
        <f>E1006/E1006</f>
        <v>1</v>
      </c>
      <c r="G1006" s="46">
        <f>SUM(G993:G996,G1002,G1004)</f>
        <v>2276.576271186439</v>
      </c>
      <c r="H1006" s="45">
        <f>G1006/G1006</f>
        <v>1</v>
      </c>
      <c r="I1006" s="47"/>
      <c r="J1006" s="46">
        <v>5167.5580246913587</v>
      </c>
      <c r="K1006" s="45">
        <v>1</v>
      </c>
      <c r="M1006" s="44"/>
      <c r="N1006" s="13"/>
      <c r="O1006" s="13"/>
      <c r="P1006" s="13"/>
    </row>
    <row r="1007" spans="2:18" ht="10.35" customHeight="1">
      <c r="B1007" s="87" t="s">
        <v>13</v>
      </c>
      <c r="C1007" s="88"/>
      <c r="D1007" s="89"/>
      <c r="E1007" s="46">
        <f>SUM(E997:E1001,E1003,E1005)</f>
        <v>2733.8576271186434</v>
      </c>
      <c r="F1007" s="45">
        <f>E1007/E1006</f>
        <v>0.97904699009891383</v>
      </c>
      <c r="G1007" s="46">
        <f>SUM(G997:G1001,G1003,G1005)</f>
        <v>2183.9559322033906</v>
      </c>
      <c r="H1007" s="45">
        <f>G1007/G1006</f>
        <v>0.95931595169672079</v>
      </c>
      <c r="I1007" s="47"/>
      <c r="J1007" s="46">
        <v>4970.0691358024696</v>
      </c>
      <c r="K1007" s="45">
        <v>0.96178293732837483</v>
      </c>
      <c r="M1007" s="44"/>
      <c r="N1007" s="13"/>
      <c r="O1007" s="13"/>
      <c r="P1007" s="13"/>
      <c r="R1007" s="17"/>
    </row>
    <row r="1008" spans="2:18" ht="10.35" customHeight="1">
      <c r="B1008" s="87" t="s">
        <v>12</v>
      </c>
      <c r="C1008" s="88"/>
      <c r="D1008" s="89"/>
      <c r="E1008" s="46">
        <f>E1006-E1007</f>
        <v>58.508474576271055</v>
      </c>
      <c r="F1008" s="45">
        <f>E1008/E1006</f>
        <v>2.0953009901086214E-2</v>
      </c>
      <c r="G1008" s="46">
        <f>G1006-G1007</f>
        <v>92.620338983048441</v>
      </c>
      <c r="H1008" s="45">
        <f>G1008/G1006</f>
        <v>4.0684048303279249E-2</v>
      </c>
      <c r="I1008" s="47"/>
      <c r="J1008" s="46">
        <v>197.48888888888905</v>
      </c>
      <c r="K1008" s="45">
        <v>3.8217062671625134E-2</v>
      </c>
      <c r="L1008" s="12"/>
      <c r="M1008" s="44"/>
      <c r="N1008" s="13"/>
      <c r="O1008" s="13"/>
      <c r="P1008" s="13"/>
      <c r="R1008" s="17"/>
    </row>
    <row r="1009" spans="2:17" ht="10.35" customHeight="1">
      <c r="B1009" s="82" t="s">
        <v>11</v>
      </c>
      <c r="C1009" s="83"/>
      <c r="D1009" s="84"/>
      <c r="E1009" s="42">
        <v>6.3491525423728827</v>
      </c>
      <c r="F1009" s="41">
        <f>E1009/E1006</f>
        <v>2.2737536236810299E-3</v>
      </c>
      <c r="G1009" s="42">
        <v>16.735593220338977</v>
      </c>
      <c r="H1009" s="41">
        <f>G1009/G1006</f>
        <v>7.3512113045161509E-3</v>
      </c>
      <c r="I1009" s="43"/>
      <c r="J1009" s="42">
        <v>9.7703703703703706</v>
      </c>
      <c r="K1009" s="41">
        <v>1.8907132389585355E-3</v>
      </c>
      <c r="L1009" s="16"/>
      <c r="M1009" s="44"/>
      <c r="N1009" s="13"/>
      <c r="O1009" s="13"/>
      <c r="P1009" s="8"/>
      <c r="Q1009" s="10"/>
    </row>
    <row r="1010" spans="2:17" ht="10.35" customHeight="1">
      <c r="B1010" s="82" t="s">
        <v>10</v>
      </c>
      <c r="C1010" s="83"/>
      <c r="D1010" s="84"/>
      <c r="E1010" s="42">
        <f>E1008+E1009</f>
        <v>64.857627118643933</v>
      </c>
      <c r="F1010" s="41">
        <f>E1010/(E1006+E1009)</f>
        <v>2.3174071395955245E-2</v>
      </c>
      <c r="G1010" s="42">
        <f>G1008+G1009</f>
        <v>109.35593220338743</v>
      </c>
      <c r="H1010" s="41">
        <f>G1010/(G1006+G1009)</f>
        <v>4.7684719161244581E-2</v>
      </c>
      <c r="I1010" s="43"/>
      <c r="J1010" s="42">
        <v>207.25925925925941</v>
      </c>
      <c r="K1010" s="41">
        <v>4.0032086714249904E-2</v>
      </c>
      <c r="L1010" s="14"/>
      <c r="N1010" s="13"/>
      <c r="O1010" s="13"/>
      <c r="P1010" s="8"/>
      <c r="Q1010" s="10"/>
    </row>
    <row r="1011" spans="2:17" ht="10.35" customHeight="1">
      <c r="B1011" s="87" t="s">
        <v>9</v>
      </c>
      <c r="C1011" s="88"/>
      <c r="D1011" s="89"/>
      <c r="E1011" s="40">
        <v>295</v>
      </c>
      <c r="F1011" s="31"/>
      <c r="G1011" s="40">
        <v>295</v>
      </c>
      <c r="H1011" s="31"/>
      <c r="I1011" s="30"/>
      <c r="J1011" s="40">
        <v>405</v>
      </c>
      <c r="K1011" s="31"/>
      <c r="M1011" s="19"/>
      <c r="N1011" s="13"/>
      <c r="O1011" s="13"/>
      <c r="P1011" s="8"/>
      <c r="Q1011" s="10"/>
    </row>
    <row r="1012" spans="2:17" ht="10.35" customHeight="1">
      <c r="C1012" s="23"/>
      <c r="D1012" s="21"/>
      <c r="E1012" s="21"/>
      <c r="F1012" s="21"/>
      <c r="G1012" s="21"/>
      <c r="H1012" s="21"/>
      <c r="I1012" s="21"/>
      <c r="J1012" s="21"/>
      <c r="K1012" s="25"/>
      <c r="L1012" s="7"/>
      <c r="M1012" s="19"/>
      <c r="N1012" s="13"/>
      <c r="O1012" s="13"/>
      <c r="P1012" s="8"/>
      <c r="Q1012" s="10"/>
    </row>
    <row r="1013" spans="2:17" ht="10.35" customHeight="1">
      <c r="B1013" s="34" t="s">
        <v>49</v>
      </c>
      <c r="C1013" s="33"/>
      <c r="D1013" s="32"/>
      <c r="E1013" s="29">
        <v>13.86101694915255</v>
      </c>
      <c r="F1013" s="31"/>
      <c r="G1013" s="29" t="s">
        <v>1</v>
      </c>
      <c r="H1013" s="31"/>
      <c r="I1013" s="30"/>
      <c r="J1013" s="39">
        <v>11.875</v>
      </c>
      <c r="K1013" s="28"/>
      <c r="L1013" s="7"/>
      <c r="M1013" s="19"/>
      <c r="N1013" s="13"/>
      <c r="O1013" s="13"/>
      <c r="P1013" s="8"/>
      <c r="Q1013" s="10"/>
    </row>
    <row r="1014" spans="2:17" ht="10.35" customHeight="1">
      <c r="B1014" s="34" t="s">
        <v>48</v>
      </c>
      <c r="C1014" s="33"/>
      <c r="D1014" s="32"/>
      <c r="E1014" s="29">
        <f>E1006/E1013</f>
        <v>201.45463438493502</v>
      </c>
      <c r="F1014" s="31"/>
      <c r="G1014" s="29" t="s">
        <v>1</v>
      </c>
      <c r="H1014" s="31"/>
      <c r="I1014" s="30"/>
      <c r="J1014" s="29">
        <v>435.16278102664074</v>
      </c>
      <c r="K1014" s="28"/>
      <c r="L1014" s="7"/>
      <c r="M1014" s="19"/>
      <c r="N1014" s="13"/>
      <c r="O1014" s="13"/>
      <c r="P1014" s="10"/>
      <c r="Q1014" s="10"/>
    </row>
    <row r="1015" spans="2:17" ht="10.35" customHeight="1">
      <c r="B1015" s="90" t="s">
        <v>47</v>
      </c>
      <c r="C1015" s="91"/>
      <c r="D1015" s="92"/>
      <c r="E1015" s="36">
        <f>(E1006+E1009)/E1013</f>
        <v>201.91269258987512</v>
      </c>
      <c r="F1015" s="38"/>
      <c r="G1015" s="36" t="s">
        <v>5</v>
      </c>
      <c r="H1015" s="38"/>
      <c r="I1015" s="37"/>
      <c r="J1015" s="36">
        <v>435.98554905782981</v>
      </c>
      <c r="K1015" s="35"/>
      <c r="L1015" s="7"/>
      <c r="M1015" s="19"/>
      <c r="N1015" s="13"/>
      <c r="O1015" s="13"/>
      <c r="Q1015" s="10"/>
    </row>
    <row r="1016" spans="2:17" ht="10.35" customHeight="1">
      <c r="B1016" s="34" t="s">
        <v>46</v>
      </c>
      <c r="C1016" s="33"/>
      <c r="D1016" s="32"/>
      <c r="E1016" s="29">
        <f>E1007/E1013</f>
        <v>197.23355343604777</v>
      </c>
      <c r="F1016" s="31"/>
      <c r="G1016" s="29" t="s">
        <v>1</v>
      </c>
      <c r="H1016" s="31"/>
      <c r="I1016" s="30"/>
      <c r="J1016" s="29">
        <v>418.53213775178693</v>
      </c>
      <c r="K1016" s="28"/>
      <c r="L1016" s="7"/>
      <c r="M1016" s="19"/>
      <c r="N1016" s="13"/>
      <c r="O1016" s="13"/>
      <c r="P1016" s="13"/>
      <c r="Q1016" s="10"/>
    </row>
    <row r="1017" spans="2:17" ht="10.35" customHeight="1">
      <c r="B1017" s="34" t="s">
        <v>3</v>
      </c>
      <c r="C1017" s="33"/>
      <c r="D1017" s="32"/>
      <c r="E1017" s="29">
        <v>1.4566544117647073</v>
      </c>
      <c r="F1017" s="31"/>
      <c r="G1017" s="29" t="s">
        <v>1</v>
      </c>
      <c r="H1017" s="31"/>
      <c r="I1017" s="30"/>
      <c r="J1017" s="29">
        <v>1.5379746835443049</v>
      </c>
      <c r="K1017" s="28"/>
      <c r="L1017" s="7"/>
      <c r="M1017" s="19"/>
      <c r="N1017" s="13"/>
      <c r="O1017" s="13"/>
      <c r="P1017" s="13"/>
      <c r="Q1017" s="10"/>
    </row>
    <row r="1018" spans="2:17" ht="10.35" customHeight="1">
      <c r="B1018" s="34" t="s">
        <v>2</v>
      </c>
      <c r="C1018" s="33"/>
      <c r="D1018" s="32"/>
      <c r="E1018" s="29">
        <f>E997/E1017</f>
        <v>1550.5812488583549</v>
      </c>
      <c r="F1018" s="31"/>
      <c r="G1018" s="29" t="s">
        <v>1</v>
      </c>
      <c r="H1018" s="31"/>
      <c r="I1018" s="30"/>
      <c r="J1018" s="29">
        <v>2672.0390387644143</v>
      </c>
      <c r="K1018" s="28"/>
      <c r="L1018" s="7"/>
      <c r="M1018" s="19"/>
      <c r="N1018" s="13"/>
      <c r="O1018" s="13"/>
      <c r="P1018" s="13"/>
      <c r="Q1018" s="10"/>
    </row>
    <row r="1019" spans="2:17" ht="9" customHeight="1">
      <c r="B1019" s="24" t="s">
        <v>0</v>
      </c>
      <c r="C1019" s="23"/>
      <c r="D1019" s="21"/>
      <c r="E1019" s="21"/>
      <c r="F1019" s="21"/>
      <c r="G1019" s="21"/>
      <c r="H1019" s="21"/>
      <c r="I1019" s="21"/>
      <c r="J1019" s="21"/>
      <c r="K1019" s="25"/>
      <c r="L1019" s="7"/>
      <c r="M1019" s="18"/>
      <c r="N1019" s="13"/>
      <c r="O1019" s="13"/>
      <c r="P1019" s="13"/>
      <c r="Q1019" s="10"/>
    </row>
    <row r="1020" spans="2:17" ht="9" customHeight="1">
      <c r="B1020" s="24" t="s">
        <v>45</v>
      </c>
      <c r="C1020" s="23"/>
      <c r="D1020" s="21"/>
      <c r="E1020" s="21"/>
      <c r="F1020" s="21"/>
      <c r="G1020" s="21"/>
      <c r="H1020" s="21"/>
      <c r="I1020" s="21"/>
      <c r="J1020" s="21"/>
      <c r="K1020" s="25"/>
      <c r="L1020" s="7"/>
      <c r="N1020" s="13"/>
      <c r="O1020" s="13"/>
      <c r="P1020" s="13"/>
      <c r="Q1020" s="10"/>
    </row>
    <row r="1021" spans="2:17" ht="10.35" customHeight="1">
      <c r="B1021" s="24"/>
      <c r="C1021" s="23"/>
      <c r="D1021" s="21"/>
      <c r="E1021" s="21"/>
      <c r="F1021" s="21"/>
      <c r="G1021" s="21"/>
      <c r="H1021" s="21"/>
      <c r="I1021" s="21"/>
      <c r="J1021" s="21"/>
      <c r="K1021" s="25"/>
      <c r="L1021" s="7"/>
      <c r="M1021" s="9"/>
      <c r="N1021" s="13"/>
      <c r="O1021" s="13"/>
      <c r="P1021" s="13"/>
      <c r="Q1021" s="10"/>
    </row>
    <row r="1022" spans="2:17" ht="10.35" customHeight="1">
      <c r="B1022" s="24"/>
      <c r="C1022" s="23"/>
      <c r="D1022" s="21"/>
      <c r="E1022" s="21"/>
      <c r="F1022" s="21"/>
      <c r="G1022" s="21"/>
      <c r="H1022" s="21"/>
      <c r="I1022" s="21"/>
      <c r="J1022" s="21"/>
      <c r="K1022" s="25"/>
      <c r="L1022" s="7"/>
      <c r="M1022" s="9"/>
      <c r="N1022" s="13"/>
      <c r="O1022" s="13"/>
      <c r="P1022" s="13"/>
      <c r="Q1022" s="10"/>
    </row>
    <row r="1023" spans="2:17" ht="10.35" customHeight="1">
      <c r="B1023" s="24"/>
      <c r="C1023" s="23"/>
      <c r="D1023" s="21"/>
      <c r="E1023" s="21"/>
      <c r="F1023" s="21"/>
      <c r="G1023" s="21"/>
      <c r="H1023" s="21"/>
      <c r="I1023" s="21"/>
      <c r="J1023" s="21"/>
      <c r="K1023" s="25"/>
      <c r="L1023" s="7"/>
      <c r="M1023" s="9"/>
      <c r="N1023" s="13"/>
      <c r="O1023" s="13"/>
      <c r="P1023" s="13"/>
      <c r="Q1023" s="10"/>
    </row>
    <row r="1024" spans="2:17" ht="10.35" customHeight="1">
      <c r="B1024" s="24"/>
      <c r="C1024" s="23"/>
      <c r="D1024" s="21"/>
      <c r="E1024" s="21"/>
      <c r="F1024" s="21"/>
      <c r="G1024" s="21"/>
      <c r="H1024" s="21"/>
      <c r="I1024" s="21"/>
      <c r="J1024" s="21"/>
      <c r="K1024" s="25"/>
      <c r="L1024" s="25"/>
      <c r="M1024" s="9"/>
      <c r="N1024" s="13"/>
      <c r="O1024" s="13"/>
      <c r="P1024" s="13"/>
      <c r="Q1024" s="10"/>
    </row>
    <row r="1025" spans="2:48" ht="10.35" customHeight="1">
      <c r="B1025" s="24"/>
      <c r="C1025" s="23"/>
      <c r="D1025" s="21"/>
      <c r="E1025" s="21"/>
      <c r="F1025" s="21"/>
      <c r="G1025" s="21"/>
      <c r="H1025" s="21"/>
      <c r="I1025" s="21"/>
      <c r="J1025" s="21"/>
      <c r="K1025" s="25"/>
      <c r="L1025" s="25"/>
      <c r="M1025" s="9"/>
      <c r="N1025" s="13"/>
      <c r="O1025" s="13"/>
      <c r="P1025" s="13"/>
      <c r="Q1025" s="10"/>
    </row>
    <row r="1026" spans="2:48" ht="10.35" customHeight="1">
      <c r="B1026" s="24"/>
      <c r="C1026" s="23"/>
      <c r="D1026" s="21"/>
      <c r="E1026" s="21"/>
      <c r="F1026" s="21"/>
      <c r="G1026" s="21"/>
      <c r="H1026" s="21"/>
      <c r="I1026" s="21"/>
      <c r="J1026" s="21"/>
      <c r="K1026" s="25"/>
      <c r="L1026" s="25"/>
      <c r="M1026" s="9"/>
      <c r="N1026" s="13"/>
      <c r="O1026" s="13"/>
      <c r="P1026" s="13"/>
      <c r="Q1026" s="10"/>
    </row>
    <row r="1027" spans="2:48" ht="10.35" customHeight="1">
      <c r="B1027" s="24"/>
      <c r="C1027" s="23"/>
      <c r="D1027" s="21"/>
      <c r="E1027" s="21"/>
      <c r="F1027" s="21"/>
      <c r="G1027" s="21"/>
      <c r="H1027" s="21"/>
      <c r="I1027" s="21"/>
      <c r="J1027" s="21"/>
      <c r="K1027" s="25"/>
      <c r="L1027" s="25"/>
      <c r="M1027" s="9"/>
      <c r="N1027" s="13"/>
      <c r="O1027" s="13"/>
      <c r="P1027" s="13"/>
      <c r="Q1027" s="10"/>
    </row>
    <row r="1028" spans="2:48" ht="10.35" customHeight="1">
      <c r="B1028" s="24"/>
      <c r="C1028" s="23"/>
      <c r="D1028" s="21"/>
      <c r="E1028" s="21"/>
      <c r="F1028" s="21"/>
      <c r="G1028" s="21"/>
      <c r="H1028" s="21"/>
      <c r="I1028" s="21"/>
      <c r="J1028" s="21"/>
      <c r="K1028" s="25"/>
      <c r="L1028" s="25"/>
      <c r="M1028" s="9"/>
      <c r="O1028" s="8"/>
      <c r="P1028" s="13"/>
      <c r="Q1028" s="26"/>
    </row>
    <row r="1029" spans="2:48" ht="10.35" customHeight="1">
      <c r="B1029" s="24"/>
      <c r="C1029" s="23"/>
      <c r="D1029" s="21"/>
      <c r="E1029" s="21"/>
      <c r="F1029" s="21"/>
      <c r="G1029" s="21"/>
      <c r="H1029" s="21"/>
      <c r="I1029" s="21"/>
      <c r="J1029" s="21"/>
      <c r="K1029" s="25"/>
      <c r="L1029" s="25"/>
      <c r="O1029" s="8"/>
      <c r="P1029" s="13"/>
    </row>
    <row r="1030" spans="2:48" ht="10.35" customHeight="1">
      <c r="B1030" s="24"/>
      <c r="C1030" s="23"/>
      <c r="D1030" s="21"/>
      <c r="E1030" s="21"/>
      <c r="F1030" s="21"/>
      <c r="G1030" s="21"/>
      <c r="H1030" s="21"/>
      <c r="I1030" s="21"/>
      <c r="J1030" s="21"/>
      <c r="K1030" s="25"/>
      <c r="L1030" s="7"/>
      <c r="N1030" s="8"/>
      <c r="O1030" s="8"/>
      <c r="P1030" s="13"/>
    </row>
    <row r="1031" spans="2:48" ht="10.35" customHeight="1">
      <c r="B1031" s="24"/>
      <c r="C1031" s="23"/>
      <c r="D1031" s="21"/>
      <c r="E1031" s="21"/>
      <c r="F1031" s="21"/>
      <c r="G1031" s="21"/>
      <c r="H1031" s="21"/>
      <c r="I1031" s="21"/>
      <c r="J1031" s="21"/>
      <c r="K1031" s="25"/>
      <c r="L1031" s="7"/>
      <c r="M1031" s="44"/>
      <c r="N1031" s="13"/>
      <c r="O1031" s="13"/>
      <c r="P1031" s="13"/>
    </row>
    <row r="1032" spans="2:48" ht="10.35" customHeight="1">
      <c r="B1032" s="24"/>
      <c r="C1032" s="23"/>
      <c r="D1032" s="21"/>
      <c r="E1032" s="21"/>
      <c r="F1032" s="21"/>
      <c r="G1032" s="21"/>
      <c r="H1032" s="21"/>
      <c r="I1032" s="21"/>
      <c r="J1032" s="21"/>
      <c r="K1032" s="25"/>
      <c r="L1032" s="7"/>
      <c r="M1032" s="19"/>
      <c r="N1032" s="13"/>
      <c r="O1032" s="13"/>
      <c r="P1032" s="13"/>
      <c r="Q1032" s="27"/>
      <c r="R1032" s="27"/>
      <c r="S1032" s="27"/>
      <c r="T1032" s="27"/>
      <c r="U1032" s="27"/>
      <c r="V1032" s="3"/>
      <c r="W1032" s="3"/>
      <c r="X1032" s="3"/>
      <c r="Y1032" s="3"/>
      <c r="Z1032" s="3"/>
      <c r="AA1032" s="3"/>
      <c r="AB1032" s="3"/>
      <c r="AC1032" s="3"/>
      <c r="AD1032" s="3"/>
      <c r="AE1032" s="3"/>
      <c r="AF1032" s="3"/>
      <c r="AG1032" s="3"/>
      <c r="AH1032" s="3"/>
      <c r="AI1032" s="3"/>
      <c r="AJ1032" s="3"/>
      <c r="AK1032" s="3"/>
      <c r="AL1032" s="3"/>
      <c r="AM1032" s="3"/>
      <c r="AN1032" s="3"/>
      <c r="AO1032" s="3"/>
      <c r="AP1032" s="3"/>
      <c r="AQ1032" s="3"/>
      <c r="AR1032" s="3"/>
      <c r="AS1032" s="3"/>
      <c r="AT1032" s="3"/>
    </row>
    <row r="1033" spans="2:48" ht="7.5" customHeight="1">
      <c r="B1033" s="24"/>
      <c r="C1033" s="23"/>
      <c r="D1033" s="21"/>
      <c r="E1033" s="21"/>
      <c r="F1033" s="21"/>
      <c r="G1033" s="21"/>
      <c r="H1033" s="21"/>
      <c r="I1033" s="21"/>
      <c r="J1033" s="21"/>
      <c r="K1033" s="25"/>
      <c r="L1033" s="20"/>
      <c r="M1033" s="19"/>
      <c r="N1033" s="13"/>
      <c r="O1033" s="13"/>
      <c r="P1033" s="13"/>
      <c r="Q1033" s="27"/>
      <c r="R1033" s="27"/>
      <c r="S1033" s="27"/>
      <c r="T1033" s="27"/>
      <c r="U1033" s="27"/>
      <c r="V1033" s="3"/>
      <c r="W1033" s="3"/>
      <c r="X1033" s="3"/>
      <c r="Y1033" s="3"/>
      <c r="Z1033" s="3"/>
      <c r="AA1033" s="3"/>
      <c r="AB1033" s="3"/>
      <c r="AC1033" s="3"/>
      <c r="AD1033" s="3"/>
      <c r="AE1033" s="3"/>
      <c r="AF1033" s="3"/>
      <c r="AG1033" s="3"/>
      <c r="AH1033" s="3"/>
      <c r="AI1033" s="3"/>
      <c r="AJ1033" s="3"/>
      <c r="AK1033" s="3"/>
      <c r="AL1033" s="3"/>
      <c r="AM1033" s="3"/>
      <c r="AN1033" s="3"/>
      <c r="AO1033" s="3"/>
      <c r="AP1033" s="3"/>
      <c r="AQ1033" s="3"/>
      <c r="AR1033" s="3"/>
      <c r="AS1033" s="3"/>
      <c r="AT1033" s="3"/>
    </row>
    <row r="1034" spans="2:48" ht="16.5" customHeight="1">
      <c r="B1034" s="66" t="str">
        <f>"第24表　児童発達支援　１施設・事業所当たりの収支額，収支等の科目"</f>
        <v>第24表　児童発達支援　１施設・事業所当たりの収支額，収支等の科目</v>
      </c>
      <c r="C1034" s="23"/>
      <c r="D1034" s="21"/>
      <c r="E1034" s="21"/>
      <c r="F1034" s="21"/>
      <c r="G1034" s="21"/>
      <c r="H1034" s="21"/>
      <c r="I1034" s="21"/>
      <c r="J1034" s="21"/>
      <c r="K1034" s="25"/>
      <c r="L1034" s="6"/>
      <c r="M1034" s="19"/>
      <c r="N1034" s="13"/>
      <c r="O1034" s="13"/>
      <c r="P1034" s="13"/>
      <c r="AU1034" s="3"/>
      <c r="AV1034" s="3"/>
    </row>
    <row r="1035" spans="2:48" ht="10.35" customHeight="1">
      <c r="C1035" s="65"/>
      <c r="D1035" s="12"/>
      <c r="E1035" s="12"/>
      <c r="F1035" s="12"/>
      <c r="G1035" s="12"/>
      <c r="H1035" s="12"/>
      <c r="I1035" s="12"/>
      <c r="J1035" s="12"/>
      <c r="K1035" s="64" t="s">
        <v>39</v>
      </c>
      <c r="L1035" s="6"/>
      <c r="N1035" s="27"/>
      <c r="P1035" s="13"/>
      <c r="AU1035" s="3"/>
      <c r="AV1035" s="3"/>
    </row>
    <row r="1036" spans="2:48" ht="10.35" customHeight="1">
      <c r="B1036" s="63"/>
      <c r="C1036" s="62"/>
      <c r="D1036" s="61"/>
      <c r="E1036" s="93" t="s">
        <v>38</v>
      </c>
      <c r="F1036" s="94"/>
      <c r="G1036" s="94"/>
      <c r="H1036" s="95"/>
      <c r="I1036" s="57"/>
      <c r="J1036" s="93" t="s">
        <v>37</v>
      </c>
      <c r="K1036" s="95"/>
      <c r="L1036" s="6"/>
      <c r="M1036" s="10"/>
      <c r="N1036" s="27"/>
      <c r="O1036" s="13"/>
      <c r="P1036" s="13"/>
    </row>
    <row r="1037" spans="2:48" ht="10.35" customHeight="1">
      <c r="B1037" s="60"/>
      <c r="C1037" s="59"/>
      <c r="D1037" s="58"/>
      <c r="E1037" s="93" t="s">
        <v>36</v>
      </c>
      <c r="F1037" s="95"/>
      <c r="G1037" s="93" t="s">
        <v>35</v>
      </c>
      <c r="H1037" s="95"/>
      <c r="I1037" s="57"/>
      <c r="J1037" s="93" t="s">
        <v>34</v>
      </c>
      <c r="K1037" s="95"/>
      <c r="L1037" s="14"/>
      <c r="M1037" s="10"/>
      <c r="P1037" s="13"/>
    </row>
    <row r="1038" spans="2:48" ht="10.35" customHeight="1">
      <c r="B1038" s="50" t="s">
        <v>33</v>
      </c>
      <c r="C1038" s="85" t="s">
        <v>32</v>
      </c>
      <c r="D1038" s="86"/>
      <c r="E1038" s="54">
        <v>20849.846874999988</v>
      </c>
      <c r="F1038" s="45">
        <f>E1038/E1051</f>
        <v>0.94209570672593779</v>
      </c>
      <c r="G1038" s="54">
        <v>19665.3</v>
      </c>
      <c r="H1038" s="45">
        <f>G1038/G1051</f>
        <v>0.94339209105645627</v>
      </c>
      <c r="I1038" s="47"/>
      <c r="J1038" s="54">
        <v>35649.971204188485</v>
      </c>
      <c r="K1038" s="45">
        <v>0.91339676045474349</v>
      </c>
      <c r="L1038" s="14"/>
      <c r="N1038" s="13"/>
      <c r="O1038" s="13"/>
      <c r="P1038" s="13"/>
    </row>
    <row r="1039" spans="2:48" ht="10.35" customHeight="1">
      <c r="B1039" s="52"/>
      <c r="C1039" s="85" t="s">
        <v>31</v>
      </c>
      <c r="D1039" s="86"/>
      <c r="E1039" s="54">
        <v>687.82812499999989</v>
      </c>
      <c r="F1039" s="45">
        <f>E1039/E1051</f>
        <v>3.1079361273623353E-2</v>
      </c>
      <c r="G1039" s="54">
        <v>585.43750000000023</v>
      </c>
      <c r="H1039" s="45">
        <f>G1039/G1051</f>
        <v>2.8084855420861334E-2</v>
      </c>
      <c r="I1039" s="47"/>
      <c r="J1039" s="54">
        <v>1194.0549738219895</v>
      </c>
      <c r="K1039" s="45">
        <v>3.0593178845702396E-2</v>
      </c>
      <c r="L1039" s="6"/>
      <c r="M1039" s="56"/>
      <c r="N1039" s="13"/>
      <c r="O1039" s="13"/>
      <c r="P1039" s="13"/>
    </row>
    <row r="1040" spans="2:48" ht="10.35" customHeight="1">
      <c r="B1040" s="52"/>
      <c r="C1040" s="85" t="s">
        <v>30</v>
      </c>
      <c r="D1040" s="86"/>
      <c r="E1040" s="54">
        <v>147.9531250000002</v>
      </c>
      <c r="F1040" s="45">
        <f>E1040/E1051</f>
        <v>6.6852291383644171E-3</v>
      </c>
      <c r="G1040" s="54">
        <v>89.17812500000008</v>
      </c>
      <c r="H1040" s="45">
        <f>G1040/G1051</f>
        <v>4.2780907395383811E-3</v>
      </c>
      <c r="I1040" s="47"/>
      <c r="J1040" s="54">
        <v>361.54712041884818</v>
      </c>
      <c r="K1040" s="45">
        <v>9.2632885073275408E-3</v>
      </c>
      <c r="L1040" s="6"/>
      <c r="M1040" s="55"/>
      <c r="N1040" s="13"/>
      <c r="O1040" s="13"/>
      <c r="P1040" s="13"/>
    </row>
    <row r="1041" spans="2:18" ht="10.35" customHeight="1">
      <c r="B1041" s="51"/>
      <c r="C1041" s="85" t="s">
        <v>29</v>
      </c>
      <c r="D1041" s="86"/>
      <c r="E1041" s="54">
        <v>359.50000000000006</v>
      </c>
      <c r="F1041" s="45">
        <f>E1041/E1051</f>
        <v>1.6243927765919139E-2</v>
      </c>
      <c r="G1041" s="54">
        <v>386.63125000000019</v>
      </c>
      <c r="H1041" s="45">
        <f>G1041/G1051</f>
        <v>1.854763789035874E-2</v>
      </c>
      <c r="I1041" s="47"/>
      <c r="J1041" s="54">
        <v>1498.8560209424083</v>
      </c>
      <c r="K1041" s="45">
        <v>3.8402562124819732E-2</v>
      </c>
      <c r="L1041" s="6"/>
      <c r="M1041" s="44"/>
      <c r="N1041" s="13"/>
      <c r="O1041" s="13"/>
      <c r="P1041" s="13"/>
    </row>
    <row r="1042" spans="2:18" ht="10.35" customHeight="1">
      <c r="B1042" s="50" t="s">
        <v>28</v>
      </c>
      <c r="C1042" s="85" t="s">
        <v>27</v>
      </c>
      <c r="D1042" s="86"/>
      <c r="E1042" s="54">
        <v>15057.215625000008</v>
      </c>
      <c r="F1042" s="45">
        <f>E1042/E1051</f>
        <v>0.68035694845165251</v>
      </c>
      <c r="G1042" s="54">
        <v>14420.874999999998</v>
      </c>
      <c r="H1042" s="45">
        <f>G1042/G1051</f>
        <v>0.69180431628878136</v>
      </c>
      <c r="I1042" s="47"/>
      <c r="J1042" s="54">
        <v>27788.947643979056</v>
      </c>
      <c r="K1042" s="45">
        <v>0.71198752473255289</v>
      </c>
      <c r="L1042" s="6"/>
      <c r="M1042" s="44"/>
      <c r="N1042" s="13"/>
      <c r="O1042" s="13"/>
      <c r="P1042" s="13"/>
    </row>
    <row r="1043" spans="2:18" ht="10.35" customHeight="1">
      <c r="B1043" s="52"/>
      <c r="C1043" s="85" t="s">
        <v>26</v>
      </c>
      <c r="D1043" s="86"/>
      <c r="E1043" s="54">
        <v>547.41249999999945</v>
      </c>
      <c r="F1043" s="45">
        <f>E1043/E1051</f>
        <v>2.4734712401004728E-2</v>
      </c>
      <c r="G1043" s="54">
        <v>612.56874999999991</v>
      </c>
      <c r="H1043" s="45">
        <f>G1043/G1051</f>
        <v>2.9386407223807393E-2</v>
      </c>
      <c r="I1043" s="47"/>
      <c r="J1043" s="54">
        <v>1168.3586387434555</v>
      </c>
      <c r="K1043" s="45">
        <v>2.9934806666890228E-2</v>
      </c>
      <c r="M1043" s="44"/>
      <c r="N1043" s="13"/>
      <c r="O1043" s="13"/>
      <c r="P1043" s="13"/>
    </row>
    <row r="1044" spans="2:18" ht="10.35" customHeight="1">
      <c r="B1044" s="52"/>
      <c r="C1044" s="85" t="s">
        <v>25</v>
      </c>
      <c r="D1044" s="86"/>
      <c r="E1044" s="53">
        <v>-105.16874999999996</v>
      </c>
      <c r="F1044" s="45">
        <f>E1044/E1051</f>
        <v>-4.7520266432044709E-3</v>
      </c>
      <c r="G1044" s="53">
        <v>-91.86562499999998</v>
      </c>
      <c r="H1044" s="45">
        <f>G1044/G1051</f>
        <v>-4.4070166264922606E-3</v>
      </c>
      <c r="I1044" s="47"/>
      <c r="J1044" s="53">
        <v>-313.97120418848169</v>
      </c>
      <c r="K1044" s="45">
        <v>-8.0443341493678516E-3</v>
      </c>
      <c r="M1044" s="44"/>
      <c r="N1044" s="13"/>
      <c r="O1044" s="13"/>
      <c r="P1044" s="13"/>
    </row>
    <row r="1045" spans="2:18" ht="10.35" customHeight="1">
      <c r="B1045" s="52"/>
      <c r="C1045" s="85" t="s">
        <v>24</v>
      </c>
      <c r="D1045" s="86"/>
      <c r="E1045" s="48">
        <v>629.19687499999986</v>
      </c>
      <c r="F1045" s="45">
        <f>E1045/E1051</f>
        <v>2.8430121246292208E-2</v>
      </c>
      <c r="G1045" s="48">
        <v>470.37187499999993</v>
      </c>
      <c r="H1045" s="45">
        <f>G1045/G1051</f>
        <v>2.2564878579548548E-2</v>
      </c>
      <c r="I1045" s="47"/>
      <c r="J1045" s="48">
        <v>973.11780104712045</v>
      </c>
      <c r="K1045" s="45">
        <v>2.4932492705992817E-2</v>
      </c>
      <c r="M1045" s="44"/>
      <c r="N1045" s="13"/>
      <c r="O1045" s="13"/>
      <c r="P1045" s="13"/>
    </row>
    <row r="1046" spans="2:18" ht="10.35" customHeight="1">
      <c r="B1046" s="51"/>
      <c r="C1046" s="85" t="s">
        <v>23</v>
      </c>
      <c r="D1046" s="86"/>
      <c r="E1046" s="48">
        <v>3876.5031249999984</v>
      </c>
      <c r="F1046" s="45">
        <f>E1046/E1051</f>
        <v>0.17515893392728726</v>
      </c>
      <c r="G1046" s="48">
        <v>3548.6687499999989</v>
      </c>
      <c r="H1046" s="45">
        <f>G1046/G1051</f>
        <v>0.17023823854857031</v>
      </c>
      <c r="I1046" s="47"/>
      <c r="J1046" s="48">
        <v>5871.6570680628274</v>
      </c>
      <c r="K1046" s="45">
        <v>0.15043918307119619</v>
      </c>
      <c r="M1046" s="44"/>
      <c r="N1046" s="13"/>
      <c r="O1046" s="13"/>
      <c r="P1046" s="13"/>
    </row>
    <row r="1047" spans="2:18" ht="10.35" customHeight="1">
      <c r="B1047" s="50" t="s">
        <v>22</v>
      </c>
      <c r="C1047" s="85" t="s">
        <v>21</v>
      </c>
      <c r="D1047" s="86"/>
      <c r="E1047" s="48">
        <v>0.82499999999999896</v>
      </c>
      <c r="F1047" s="45">
        <f>E1047/E1051</f>
        <v>3.7277442021928427E-5</v>
      </c>
      <c r="G1047" s="48">
        <v>0.73125000000000062</v>
      </c>
      <c r="H1047" s="45">
        <f>G1047/G1051</f>
        <v>3.507983435721979E-5</v>
      </c>
      <c r="I1047" s="47"/>
      <c r="J1047" s="48">
        <v>2.1256544502617802</v>
      </c>
      <c r="K1047" s="45">
        <v>5.4461920252188193E-5</v>
      </c>
      <c r="M1047" s="44"/>
      <c r="N1047" s="13"/>
      <c r="O1047" s="13"/>
      <c r="P1047" s="13"/>
    </row>
    <row r="1048" spans="2:18" ht="10.35" customHeight="1">
      <c r="B1048" s="49" t="s">
        <v>20</v>
      </c>
      <c r="C1048" s="85" t="s">
        <v>19</v>
      </c>
      <c r="D1048" s="86"/>
      <c r="E1048" s="48">
        <v>34.990625000000009</v>
      </c>
      <c r="F1048" s="45">
        <f>E1048/E1051</f>
        <v>1.581043629998232E-3</v>
      </c>
      <c r="G1048" s="48">
        <v>35.91249999999998</v>
      </c>
      <c r="H1048" s="45">
        <f>G1048/G1051</f>
        <v>1.7228096428767916E-3</v>
      </c>
      <c r="I1048" s="47"/>
      <c r="J1048" s="48">
        <v>58.617801047120416</v>
      </c>
      <c r="K1048" s="45">
        <v>1.501861229417485E-3</v>
      </c>
      <c r="M1048" s="44"/>
      <c r="N1048" s="13"/>
      <c r="O1048" s="13"/>
      <c r="P1048" s="13"/>
    </row>
    <row r="1049" spans="2:18" ht="10.35" customHeight="1">
      <c r="B1049" s="50" t="s">
        <v>18</v>
      </c>
      <c r="C1049" s="85" t="s">
        <v>17</v>
      </c>
      <c r="D1049" s="86"/>
      <c r="E1049" s="48">
        <v>85.393749999999997</v>
      </c>
      <c r="F1049" s="45">
        <f>E1049/E1051</f>
        <v>3.8584976541333996E-3</v>
      </c>
      <c r="G1049" s="48">
        <v>118.03125000000004</v>
      </c>
      <c r="H1049" s="45">
        <f>G1049/G1051</f>
        <v>5.6622450584281657E-3</v>
      </c>
      <c r="I1049" s="47"/>
      <c r="J1049" s="48">
        <v>323.54973821989529</v>
      </c>
      <c r="K1049" s="45">
        <v>8.2897481471544965E-3</v>
      </c>
      <c r="M1049" s="44"/>
      <c r="N1049" s="13"/>
      <c r="O1049" s="13"/>
      <c r="P1049" s="13"/>
    </row>
    <row r="1050" spans="2:18" ht="10.35" customHeight="1">
      <c r="B1050" s="49" t="s">
        <v>16</v>
      </c>
      <c r="C1050" s="85" t="s">
        <v>15</v>
      </c>
      <c r="D1050" s="86"/>
      <c r="E1050" s="48">
        <v>369.60937499999989</v>
      </c>
      <c r="F1050" s="45">
        <f>E1050/E1051</f>
        <v>1.6700717633119654E-2</v>
      </c>
      <c r="G1050" s="48">
        <v>163.02187499999999</v>
      </c>
      <c r="H1050" s="45">
        <f>G1050/G1051</f>
        <v>7.8205543543294152E-3</v>
      </c>
      <c r="I1050" s="47"/>
      <c r="J1050" s="48">
        <v>1224.6361256544503</v>
      </c>
      <c r="K1050" s="45">
        <v>3.1376706126966018E-2</v>
      </c>
      <c r="M1050" s="44"/>
      <c r="N1050" s="13"/>
      <c r="O1050" s="13"/>
      <c r="P1050" s="13"/>
      <c r="R1050" s="17"/>
    </row>
    <row r="1051" spans="2:18" ht="10.35" customHeight="1">
      <c r="B1051" s="87" t="s">
        <v>14</v>
      </c>
      <c r="C1051" s="88"/>
      <c r="D1051" s="89"/>
      <c r="E1051" s="46">
        <f>SUM(E1038:E1041,E1047,E1049)</f>
        <v>22131.346874999988</v>
      </c>
      <c r="F1051" s="45">
        <f>E1051/E1051</f>
        <v>1</v>
      </c>
      <c r="G1051" s="46">
        <f>SUM(G1038:G1041,G1047,G1049)</f>
        <v>20845.309374999997</v>
      </c>
      <c r="H1051" s="45">
        <f>G1051/G1051</f>
        <v>1</v>
      </c>
      <c r="I1051" s="47"/>
      <c r="J1051" s="46">
        <v>39030.104712041895</v>
      </c>
      <c r="K1051" s="45">
        <v>1</v>
      </c>
      <c r="M1051" s="44"/>
      <c r="N1051" s="13"/>
      <c r="O1051" s="13"/>
      <c r="P1051" s="13"/>
      <c r="R1051" s="17"/>
    </row>
    <row r="1052" spans="2:18" ht="10.35" customHeight="1">
      <c r="B1052" s="87" t="s">
        <v>13</v>
      </c>
      <c r="C1052" s="88"/>
      <c r="D1052" s="89"/>
      <c r="E1052" s="46">
        <f>SUM(E1042:E1046,E1048,E1050)</f>
        <v>20409.759375000001</v>
      </c>
      <c r="F1052" s="45">
        <f>E1052/E1051</f>
        <v>0.92221045064614993</v>
      </c>
      <c r="G1052" s="46">
        <f>SUM(G1042:G1046,G1048,G1050)</f>
        <v>19159.553124999995</v>
      </c>
      <c r="H1052" s="45">
        <f>G1052/G1051</f>
        <v>0.91913018801142155</v>
      </c>
      <c r="I1052" s="47"/>
      <c r="J1052" s="46">
        <v>36771.363874345545</v>
      </c>
      <c r="K1052" s="45">
        <v>0.94212824038364762</v>
      </c>
      <c r="L1052" s="16"/>
      <c r="M1052" s="44"/>
      <c r="N1052" s="13"/>
      <c r="O1052" s="13"/>
      <c r="P1052" s="13"/>
      <c r="Q1052" s="15"/>
    </row>
    <row r="1053" spans="2:18" ht="10.35" customHeight="1">
      <c r="B1053" s="87" t="s">
        <v>12</v>
      </c>
      <c r="C1053" s="88"/>
      <c r="D1053" s="89"/>
      <c r="E1053" s="46">
        <f>E1051-E1052</f>
        <v>1721.5874999999869</v>
      </c>
      <c r="F1053" s="45">
        <f>E1053/E1051</f>
        <v>7.778954935385006E-2</v>
      </c>
      <c r="G1053" s="46">
        <f>G1051-G1052</f>
        <v>1685.7562500000022</v>
      </c>
      <c r="H1053" s="45">
        <f>G1053/G1051</f>
        <v>8.0869811988578483E-2</v>
      </c>
      <c r="I1053" s="47"/>
      <c r="J1053" s="46">
        <v>2258.7408376963504</v>
      </c>
      <c r="K1053" s="45">
        <v>5.7871759616352367E-2</v>
      </c>
      <c r="L1053" s="14"/>
      <c r="M1053" s="44"/>
      <c r="N1053" s="13"/>
      <c r="O1053" s="13"/>
      <c r="P1053" s="13"/>
      <c r="Q1053" s="10"/>
    </row>
    <row r="1054" spans="2:18" ht="10.35" customHeight="1">
      <c r="B1054" s="82" t="s">
        <v>11</v>
      </c>
      <c r="C1054" s="83"/>
      <c r="D1054" s="84"/>
      <c r="E1054" s="42">
        <v>37.687499999999993</v>
      </c>
      <c r="F1054" s="41">
        <f>E1054/E1051</f>
        <v>1.7029013287290051E-3</v>
      </c>
      <c r="G1054" s="42">
        <v>44.615624999999987</v>
      </c>
      <c r="H1054" s="41">
        <f>G1054/G1051</f>
        <v>2.1403196372565226E-3</v>
      </c>
      <c r="I1054" s="43"/>
      <c r="J1054" s="42">
        <v>88.549738219895289</v>
      </c>
      <c r="K1054" s="41">
        <v>2.2687548207518692E-3</v>
      </c>
      <c r="M1054" s="44"/>
      <c r="N1054" s="13"/>
      <c r="O1054" s="13"/>
      <c r="P1054" s="8"/>
      <c r="Q1054" s="10"/>
    </row>
    <row r="1055" spans="2:18" ht="10.35" customHeight="1">
      <c r="B1055" s="82" t="s">
        <v>10</v>
      </c>
      <c r="C1055" s="83"/>
      <c r="D1055" s="84"/>
      <c r="E1055" s="42">
        <f>E1053+E1054</f>
        <v>1759.2749999999869</v>
      </c>
      <c r="F1055" s="41">
        <f>E1055/(E1051+E1054)</f>
        <v>7.9357313008811992E-2</v>
      </c>
      <c r="G1055" s="42">
        <f>G1053+G1054</f>
        <v>1730.3718750000021</v>
      </c>
      <c r="H1055" s="41">
        <f>G1055/(G1051+G1054)</f>
        <v>8.2832842865639897E-2</v>
      </c>
      <c r="I1055" s="43"/>
      <c r="J1055" s="42">
        <v>2347.2905759162459</v>
      </c>
      <c r="K1055" s="41">
        <v>6.000437921249966E-2</v>
      </c>
      <c r="L1055" s="12"/>
      <c r="N1055" s="13"/>
      <c r="O1055" s="13"/>
      <c r="P1055" s="8"/>
      <c r="R1055" s="17"/>
    </row>
    <row r="1056" spans="2:18" ht="10.35" customHeight="1">
      <c r="B1056" s="87" t="s">
        <v>9</v>
      </c>
      <c r="C1056" s="88"/>
      <c r="D1056" s="89"/>
      <c r="E1056" s="40">
        <v>320</v>
      </c>
      <c r="F1056" s="31"/>
      <c r="G1056" s="40">
        <v>320</v>
      </c>
      <c r="H1056" s="31"/>
      <c r="I1056" s="30"/>
      <c r="J1056" s="40">
        <v>382</v>
      </c>
      <c r="K1056" s="31"/>
      <c r="L1056" s="12"/>
      <c r="M1056" s="19"/>
      <c r="N1056" s="13"/>
      <c r="O1056" s="13"/>
      <c r="P1056" s="8"/>
      <c r="Q1056" s="10"/>
    </row>
    <row r="1057" spans="2:17" ht="10.35" customHeight="1">
      <c r="C1057" s="23"/>
      <c r="D1057" s="21"/>
      <c r="E1057" s="21"/>
      <c r="F1057" s="21"/>
      <c r="G1057" s="21"/>
      <c r="H1057" s="21"/>
      <c r="I1057" s="21"/>
      <c r="J1057" s="21"/>
      <c r="K1057" s="25"/>
      <c r="L1057" s="7"/>
      <c r="M1057" s="19"/>
      <c r="N1057" s="13"/>
      <c r="O1057" s="13"/>
      <c r="Q1057" s="10"/>
    </row>
    <row r="1058" spans="2:17" ht="10.35" customHeight="1">
      <c r="B1058" s="34" t="s">
        <v>8</v>
      </c>
      <c r="C1058" s="33"/>
      <c r="D1058" s="32"/>
      <c r="E1058" s="29">
        <v>13.099999999999991</v>
      </c>
      <c r="F1058" s="31"/>
      <c r="G1058" s="29" t="s">
        <v>1</v>
      </c>
      <c r="H1058" s="31"/>
      <c r="I1058" s="30"/>
      <c r="J1058" s="39">
        <v>17.664021164021165</v>
      </c>
      <c r="K1058" s="28"/>
      <c r="L1058" s="7"/>
      <c r="M1058" s="19"/>
      <c r="N1058" s="13"/>
      <c r="O1058" s="13"/>
      <c r="P1058" s="10"/>
      <c r="Q1058" s="10"/>
    </row>
    <row r="1059" spans="2:17" ht="10.35" customHeight="1">
      <c r="B1059" s="34" t="s">
        <v>7</v>
      </c>
      <c r="C1059" s="33"/>
      <c r="D1059" s="32"/>
      <c r="E1059" s="29">
        <f>E1051/E1058</f>
        <v>1689.4157919847332</v>
      </c>
      <c r="F1059" s="31"/>
      <c r="G1059" s="29" t="s">
        <v>1</v>
      </c>
      <c r="H1059" s="31"/>
      <c r="I1059" s="30"/>
      <c r="J1059" s="29">
        <v>2209.5820849411166</v>
      </c>
      <c r="K1059" s="28"/>
      <c r="L1059" s="7"/>
      <c r="M1059" s="19"/>
      <c r="N1059" s="13"/>
      <c r="O1059" s="13"/>
      <c r="Q1059" s="10"/>
    </row>
    <row r="1060" spans="2:17" ht="10.35" customHeight="1">
      <c r="B1060" s="90" t="s">
        <v>6</v>
      </c>
      <c r="C1060" s="91"/>
      <c r="D1060" s="92"/>
      <c r="E1060" s="36">
        <f>(E1051+E1054)/E1058</f>
        <v>1692.2927003816797</v>
      </c>
      <c r="F1060" s="38"/>
      <c r="G1060" s="36" t="s">
        <v>5</v>
      </c>
      <c r="H1060" s="38"/>
      <c r="I1060" s="37"/>
      <c r="J1060" s="36">
        <v>2214.5950849481737</v>
      </c>
      <c r="K1060" s="35"/>
      <c r="L1060" s="12"/>
      <c r="M1060" s="19"/>
      <c r="N1060" s="13"/>
      <c r="O1060" s="13"/>
      <c r="P1060" s="13"/>
      <c r="Q1060" s="10"/>
    </row>
    <row r="1061" spans="2:17" ht="10.35" customHeight="1">
      <c r="B1061" s="34" t="s">
        <v>4</v>
      </c>
      <c r="C1061" s="33"/>
      <c r="D1061" s="32"/>
      <c r="E1061" s="29">
        <f>E1052/E1058</f>
        <v>1557.9968988549631</v>
      </c>
      <c r="F1061" s="31"/>
      <c r="G1061" s="29" t="s">
        <v>1</v>
      </c>
      <c r="H1061" s="31"/>
      <c r="I1061" s="30"/>
      <c r="J1061" s="29">
        <v>2081.7096816688058</v>
      </c>
      <c r="K1061" s="28"/>
      <c r="L1061" s="7"/>
      <c r="M1061" s="19"/>
      <c r="N1061" s="13"/>
      <c r="O1061" s="13"/>
      <c r="P1061" s="13"/>
      <c r="Q1061" s="10"/>
    </row>
    <row r="1062" spans="2:17" ht="10.35" customHeight="1">
      <c r="B1062" s="34" t="s">
        <v>3</v>
      </c>
      <c r="C1062" s="33"/>
      <c r="D1062" s="32"/>
      <c r="E1062" s="29">
        <v>5.8476865671641791</v>
      </c>
      <c r="F1062" s="31"/>
      <c r="G1062" s="29" t="s">
        <v>1</v>
      </c>
      <c r="H1062" s="31"/>
      <c r="I1062" s="30"/>
      <c r="J1062" s="29">
        <v>7.0913385826771709</v>
      </c>
      <c r="K1062" s="28"/>
      <c r="L1062" s="7"/>
      <c r="M1062" s="19"/>
      <c r="N1062" s="13"/>
      <c r="O1062" s="13"/>
      <c r="P1062" s="13"/>
      <c r="Q1062" s="10"/>
    </row>
    <row r="1063" spans="2:17" ht="10.35" customHeight="1">
      <c r="B1063" s="34" t="s">
        <v>2</v>
      </c>
      <c r="C1063" s="33"/>
      <c r="D1063" s="32"/>
      <c r="E1063" s="29">
        <f>E1042/E1062</f>
        <v>2574.9012796870825</v>
      </c>
      <c r="F1063" s="31"/>
      <c r="G1063" s="29" t="s">
        <v>1</v>
      </c>
      <c r="H1063" s="31"/>
      <c r="I1063" s="30"/>
      <c r="J1063" s="29">
        <v>3918.716800783186</v>
      </c>
      <c r="K1063" s="28"/>
      <c r="L1063" s="7"/>
      <c r="M1063" s="19"/>
      <c r="N1063" s="13"/>
      <c r="O1063" s="13"/>
      <c r="P1063" s="13"/>
      <c r="Q1063" s="10"/>
    </row>
    <row r="1064" spans="2:17" ht="10.35" customHeight="1">
      <c r="B1064" s="24" t="s">
        <v>0</v>
      </c>
      <c r="C1064" s="23"/>
      <c r="D1064" s="21"/>
      <c r="E1064" s="21"/>
      <c r="F1064" s="21"/>
      <c r="G1064" s="21"/>
      <c r="H1064" s="21"/>
      <c r="I1064" s="21"/>
      <c r="J1064" s="21"/>
      <c r="K1064" s="25"/>
      <c r="L1064" s="7"/>
      <c r="M1064" s="18"/>
      <c r="N1064" s="13"/>
      <c r="O1064" s="13"/>
      <c r="P1064" s="13"/>
      <c r="Q1064" s="10"/>
    </row>
    <row r="1065" spans="2:17" ht="10.35" customHeight="1">
      <c r="B1065" s="24"/>
      <c r="C1065" s="23"/>
      <c r="D1065" s="21"/>
      <c r="E1065" s="21"/>
      <c r="F1065" s="21"/>
      <c r="G1065" s="21"/>
      <c r="H1065" s="21"/>
      <c r="I1065" s="21"/>
      <c r="J1065" s="21"/>
      <c r="K1065" s="25"/>
      <c r="L1065" s="7"/>
      <c r="N1065" s="13"/>
      <c r="O1065" s="13"/>
      <c r="P1065" s="13"/>
      <c r="Q1065" s="10"/>
    </row>
    <row r="1066" spans="2:17" ht="10.35" customHeight="1">
      <c r="B1066" s="24"/>
      <c r="C1066" s="23"/>
      <c r="D1066" s="21"/>
      <c r="E1066" s="21"/>
      <c r="F1066" s="21"/>
      <c r="G1066" s="21"/>
      <c r="H1066" s="21"/>
      <c r="I1066" s="21"/>
      <c r="J1066" s="21"/>
      <c r="K1066" s="25"/>
      <c r="L1066" s="7"/>
      <c r="M1066" s="9"/>
      <c r="N1066" s="13"/>
      <c r="O1066" s="13"/>
      <c r="P1066" s="13"/>
      <c r="Q1066" s="10"/>
    </row>
    <row r="1067" spans="2:17" ht="10.35" customHeight="1">
      <c r="B1067" s="24"/>
      <c r="C1067" s="23"/>
      <c r="D1067" s="21"/>
      <c r="E1067" s="21"/>
      <c r="F1067" s="21"/>
      <c r="G1067" s="21"/>
      <c r="H1067" s="21"/>
      <c r="I1067" s="21"/>
      <c r="J1067" s="21"/>
      <c r="K1067" s="25"/>
      <c r="L1067" s="7"/>
      <c r="M1067" s="9"/>
      <c r="N1067" s="13"/>
      <c r="O1067" s="13"/>
      <c r="P1067" s="13"/>
      <c r="Q1067" s="10"/>
    </row>
    <row r="1068" spans="2:17" ht="10.35" customHeight="1">
      <c r="B1068" s="24"/>
      <c r="C1068" s="23"/>
      <c r="D1068" s="21"/>
      <c r="E1068" s="21"/>
      <c r="F1068" s="21"/>
      <c r="G1068" s="21"/>
      <c r="H1068" s="21"/>
      <c r="I1068" s="21"/>
      <c r="J1068" s="21"/>
      <c r="K1068" s="25"/>
      <c r="L1068" s="25"/>
      <c r="M1068" s="9"/>
      <c r="N1068" s="13"/>
      <c r="O1068" s="13"/>
      <c r="P1068" s="13"/>
      <c r="Q1068" s="10"/>
    </row>
    <row r="1069" spans="2:17" ht="10.35" customHeight="1">
      <c r="B1069" s="24"/>
      <c r="C1069" s="23"/>
      <c r="D1069" s="21"/>
      <c r="E1069" s="21"/>
      <c r="F1069" s="21"/>
      <c r="G1069" s="21"/>
      <c r="H1069" s="21"/>
      <c r="I1069" s="21"/>
      <c r="J1069" s="21"/>
      <c r="K1069" s="25"/>
      <c r="L1069" s="25"/>
      <c r="M1069" s="9"/>
      <c r="N1069" s="13"/>
      <c r="O1069" s="13"/>
      <c r="P1069" s="13"/>
      <c r="Q1069" s="10"/>
    </row>
    <row r="1070" spans="2:17" ht="10.35" customHeight="1">
      <c r="B1070" s="24"/>
      <c r="C1070" s="23"/>
      <c r="D1070" s="21"/>
      <c r="E1070" s="21"/>
      <c r="F1070" s="21"/>
      <c r="G1070" s="21"/>
      <c r="H1070" s="21"/>
      <c r="I1070" s="21"/>
      <c r="J1070" s="21"/>
      <c r="K1070" s="25"/>
      <c r="L1070" s="25"/>
      <c r="M1070" s="9"/>
      <c r="N1070" s="13"/>
      <c r="O1070" s="13"/>
      <c r="P1070" s="13"/>
      <c r="Q1070" s="10"/>
    </row>
    <row r="1071" spans="2:17" ht="10.35" customHeight="1">
      <c r="B1071" s="24"/>
      <c r="C1071" s="23"/>
      <c r="D1071" s="21"/>
      <c r="E1071" s="21"/>
      <c r="F1071" s="21"/>
      <c r="G1071" s="21"/>
      <c r="H1071" s="21"/>
      <c r="I1071" s="21"/>
      <c r="J1071" s="21"/>
      <c r="K1071" s="25"/>
      <c r="L1071" s="25"/>
      <c r="M1071" s="9"/>
      <c r="N1071" s="13"/>
      <c r="O1071" s="13"/>
      <c r="P1071" s="13"/>
      <c r="Q1071" s="10"/>
    </row>
    <row r="1072" spans="2:17" ht="10.35" customHeight="1">
      <c r="B1072" s="24"/>
      <c r="C1072" s="23"/>
      <c r="D1072" s="21"/>
      <c r="E1072" s="21"/>
      <c r="F1072" s="21"/>
      <c r="G1072" s="21"/>
      <c r="H1072" s="21"/>
      <c r="I1072" s="21"/>
      <c r="J1072" s="21"/>
      <c r="K1072" s="25"/>
      <c r="L1072" s="25"/>
      <c r="M1072" s="9"/>
      <c r="N1072" s="13"/>
      <c r="O1072" s="13"/>
      <c r="P1072" s="13"/>
      <c r="Q1072" s="26"/>
    </row>
    <row r="1073" spans="2:48" ht="10.35" customHeight="1">
      <c r="B1073" s="24"/>
      <c r="C1073" s="23"/>
      <c r="D1073" s="21"/>
      <c r="E1073" s="21"/>
      <c r="F1073" s="21"/>
      <c r="G1073" s="21"/>
      <c r="H1073" s="21"/>
      <c r="I1073" s="21"/>
      <c r="J1073" s="21"/>
      <c r="K1073" s="25"/>
      <c r="L1073" s="25"/>
      <c r="M1073" s="9"/>
      <c r="O1073" s="8"/>
      <c r="P1073" s="13"/>
      <c r="Q1073" s="10"/>
    </row>
    <row r="1074" spans="2:48" ht="10.35" customHeight="1">
      <c r="B1074" s="24"/>
      <c r="C1074" s="23"/>
      <c r="D1074" s="21"/>
      <c r="E1074" s="21"/>
      <c r="F1074" s="21"/>
      <c r="G1074" s="21"/>
      <c r="H1074" s="21"/>
      <c r="I1074" s="21"/>
      <c r="J1074" s="21"/>
      <c r="K1074" s="25"/>
      <c r="L1074" s="7"/>
      <c r="O1074" s="8"/>
      <c r="P1074" s="13"/>
    </row>
    <row r="1075" spans="2:48" ht="10.35" customHeight="1">
      <c r="B1075" s="24"/>
      <c r="C1075" s="23"/>
      <c r="D1075" s="21"/>
      <c r="E1075" s="21"/>
      <c r="F1075" s="21"/>
      <c r="G1075" s="21"/>
      <c r="H1075" s="21"/>
      <c r="I1075" s="21"/>
      <c r="J1075" s="21"/>
      <c r="K1075" s="25"/>
      <c r="L1075" s="7"/>
      <c r="N1075" s="8"/>
      <c r="O1075" s="8"/>
      <c r="P1075" s="13"/>
    </row>
    <row r="1076" spans="2:48" ht="10.35" customHeight="1">
      <c r="B1076" s="24"/>
      <c r="C1076" s="23"/>
      <c r="D1076" s="21"/>
      <c r="E1076" s="21"/>
      <c r="F1076" s="21"/>
      <c r="G1076" s="21"/>
      <c r="H1076" s="21"/>
      <c r="I1076" s="21"/>
      <c r="J1076" s="21"/>
      <c r="K1076" s="25"/>
      <c r="L1076" s="7"/>
      <c r="M1076" s="19"/>
      <c r="N1076" s="13"/>
      <c r="O1076" s="13"/>
      <c r="P1076" s="13"/>
      <c r="Q1076" s="27"/>
      <c r="R1076" s="27"/>
      <c r="S1076" s="27"/>
      <c r="T1076" s="27"/>
      <c r="U1076" s="27"/>
      <c r="V1076" s="3"/>
      <c r="W1076" s="3"/>
      <c r="X1076" s="3"/>
      <c r="Y1076" s="3"/>
      <c r="Z1076" s="3"/>
      <c r="AA1076" s="3"/>
      <c r="AB1076" s="3"/>
      <c r="AC1076" s="3"/>
      <c r="AD1076" s="3"/>
      <c r="AE1076" s="3"/>
      <c r="AF1076" s="3"/>
      <c r="AG1076" s="3"/>
      <c r="AH1076" s="3"/>
      <c r="AI1076" s="3"/>
      <c r="AJ1076" s="3"/>
      <c r="AK1076" s="3"/>
      <c r="AL1076" s="3"/>
      <c r="AM1076" s="3"/>
      <c r="AN1076" s="3"/>
      <c r="AO1076" s="3"/>
      <c r="AP1076" s="3"/>
      <c r="AQ1076" s="3"/>
      <c r="AR1076" s="3"/>
      <c r="AS1076" s="3"/>
      <c r="AT1076" s="3"/>
    </row>
    <row r="1077" spans="2:48" ht="7.5" customHeight="1">
      <c r="B1077" s="24"/>
      <c r="C1077" s="23"/>
      <c r="D1077" s="21"/>
      <c r="E1077" s="21"/>
      <c r="F1077" s="21"/>
      <c r="G1077" s="21"/>
      <c r="H1077" s="21"/>
      <c r="I1077" s="21"/>
      <c r="J1077" s="21"/>
      <c r="K1077" s="25"/>
      <c r="L1077" s="20"/>
      <c r="M1077" s="19"/>
      <c r="N1077" s="13"/>
      <c r="O1077" s="13"/>
      <c r="P1077" s="13"/>
      <c r="Q1077" s="27"/>
      <c r="R1077" s="27"/>
      <c r="S1077" s="27"/>
      <c r="T1077" s="27"/>
      <c r="U1077" s="27"/>
      <c r="V1077" s="3"/>
      <c r="W1077" s="3"/>
      <c r="X1077" s="3"/>
      <c r="Y1077" s="3"/>
      <c r="Z1077" s="3"/>
      <c r="AA1077" s="3"/>
      <c r="AB1077" s="3"/>
      <c r="AC1077" s="3"/>
      <c r="AD1077" s="3"/>
      <c r="AE1077" s="3"/>
      <c r="AF1077" s="3"/>
      <c r="AG1077" s="3"/>
      <c r="AH1077" s="3"/>
      <c r="AI1077" s="3"/>
      <c r="AJ1077" s="3"/>
      <c r="AK1077" s="3"/>
      <c r="AL1077" s="3"/>
      <c r="AM1077" s="3"/>
      <c r="AN1077" s="3"/>
      <c r="AO1077" s="3"/>
      <c r="AP1077" s="3"/>
      <c r="AQ1077" s="3"/>
      <c r="AR1077" s="3"/>
      <c r="AS1077" s="3"/>
      <c r="AT1077" s="3"/>
    </row>
    <row r="1078" spans="2:48" ht="7.5" customHeight="1">
      <c r="B1078" s="24"/>
      <c r="C1078" s="23"/>
      <c r="D1078" s="21"/>
      <c r="E1078" s="21"/>
      <c r="F1078" s="21"/>
      <c r="G1078" s="21"/>
      <c r="H1078" s="21"/>
      <c r="I1078" s="21"/>
      <c r="J1078" s="21"/>
      <c r="K1078" s="25"/>
      <c r="L1078" s="7"/>
      <c r="M1078" s="19"/>
      <c r="N1078" s="13"/>
      <c r="O1078" s="13"/>
      <c r="P1078" s="13"/>
      <c r="AU1078" s="3"/>
      <c r="AV1078" s="3"/>
    </row>
    <row r="1079" spans="2:48" ht="16.5" customHeight="1">
      <c r="B1079" s="66" t="str">
        <f>"第25表　放課後等デイサービス　１施設・事業所当たりの収支額，収支等の科目"</f>
        <v>第25表　放課後等デイサービス　１施設・事業所当たりの収支額，収支等の科目</v>
      </c>
      <c r="C1079" s="23"/>
      <c r="D1079" s="21"/>
      <c r="E1079" s="21"/>
      <c r="F1079" s="21"/>
      <c r="G1079" s="21"/>
      <c r="H1079" s="21"/>
      <c r="I1079" s="21"/>
      <c r="J1079" s="21"/>
      <c r="K1079" s="25"/>
      <c r="L1079" s="6"/>
      <c r="M1079" s="19"/>
      <c r="N1079" s="13"/>
      <c r="O1079" s="13"/>
      <c r="P1079" s="13"/>
      <c r="AU1079" s="3"/>
      <c r="AV1079" s="3"/>
    </row>
    <row r="1080" spans="2:48" ht="10.35" customHeight="1">
      <c r="C1080" s="65"/>
      <c r="D1080" s="12"/>
      <c r="E1080" s="12"/>
      <c r="F1080" s="12"/>
      <c r="G1080" s="12"/>
      <c r="H1080" s="12"/>
      <c r="I1080" s="12"/>
      <c r="J1080" s="12"/>
      <c r="K1080" s="64" t="s">
        <v>39</v>
      </c>
      <c r="L1080" s="6"/>
      <c r="N1080" s="27"/>
      <c r="P1080" s="13"/>
    </row>
    <row r="1081" spans="2:48" ht="10.35" customHeight="1">
      <c r="B1081" s="63"/>
      <c r="C1081" s="62"/>
      <c r="D1081" s="61"/>
      <c r="E1081" s="93" t="s">
        <v>38</v>
      </c>
      <c r="F1081" s="94"/>
      <c r="G1081" s="94"/>
      <c r="H1081" s="95"/>
      <c r="I1081" s="57"/>
      <c r="J1081" s="93" t="s">
        <v>37</v>
      </c>
      <c r="K1081" s="95"/>
      <c r="L1081" s="14"/>
      <c r="M1081" s="10"/>
      <c r="N1081" s="27"/>
      <c r="O1081" s="13"/>
      <c r="P1081" s="13"/>
    </row>
    <row r="1082" spans="2:48" ht="10.35" customHeight="1">
      <c r="B1082" s="60"/>
      <c r="C1082" s="59"/>
      <c r="D1082" s="58"/>
      <c r="E1082" s="93" t="s">
        <v>36</v>
      </c>
      <c r="F1082" s="95"/>
      <c r="G1082" s="93" t="s">
        <v>35</v>
      </c>
      <c r="H1082" s="95"/>
      <c r="I1082" s="57"/>
      <c r="J1082" s="93" t="s">
        <v>34</v>
      </c>
      <c r="K1082" s="95"/>
      <c r="L1082" s="14"/>
      <c r="M1082" s="10"/>
      <c r="P1082" s="13"/>
    </row>
    <row r="1083" spans="2:48" ht="10.35" customHeight="1">
      <c r="B1083" s="50" t="s">
        <v>33</v>
      </c>
      <c r="C1083" s="85" t="s">
        <v>32</v>
      </c>
      <c r="D1083" s="86"/>
      <c r="E1083" s="54">
        <v>28870.588815789477</v>
      </c>
      <c r="F1083" s="45">
        <f>E1083/E1096</f>
        <v>0.93057001509942172</v>
      </c>
      <c r="G1083" s="54">
        <v>25429.960526315808</v>
      </c>
      <c r="H1083" s="45">
        <f>G1083/G1096</f>
        <v>0.93612483685916137</v>
      </c>
      <c r="I1083" s="47"/>
      <c r="J1083" s="54">
        <v>29676.799999999999</v>
      </c>
      <c r="K1083" s="45">
        <v>0.93896849111413705</v>
      </c>
      <c r="L1083" s="6"/>
      <c r="N1083" s="13"/>
      <c r="O1083" s="13"/>
      <c r="P1083" s="13"/>
    </row>
    <row r="1084" spans="2:48" ht="10.35" customHeight="1">
      <c r="B1084" s="52"/>
      <c r="C1084" s="85" t="s">
        <v>31</v>
      </c>
      <c r="D1084" s="86"/>
      <c r="E1084" s="54">
        <v>1169.9901315789486</v>
      </c>
      <c r="F1084" s="45">
        <f>E1084/E1096</f>
        <v>3.7711656709064047E-2</v>
      </c>
      <c r="G1084" s="54">
        <v>1000.8190789473676</v>
      </c>
      <c r="H1084" s="45">
        <f>G1084/G1096</f>
        <v>3.6842038981366593E-2</v>
      </c>
      <c r="I1084" s="47"/>
      <c r="J1084" s="54">
        <v>1018.738144329897</v>
      </c>
      <c r="K1084" s="45">
        <v>3.2232687426604595E-2</v>
      </c>
      <c r="L1084" s="6"/>
      <c r="M1084" s="56"/>
      <c r="N1084" s="13"/>
      <c r="O1084" s="13"/>
      <c r="P1084" s="13"/>
    </row>
    <row r="1085" spans="2:48" ht="10.35" customHeight="1">
      <c r="B1085" s="52"/>
      <c r="C1085" s="85" t="s">
        <v>30</v>
      </c>
      <c r="D1085" s="86"/>
      <c r="E1085" s="54">
        <v>219.60197368421063</v>
      </c>
      <c r="F1085" s="45">
        <f>E1085/E1096</f>
        <v>7.0783111931342346E-3</v>
      </c>
      <c r="G1085" s="54">
        <v>165.09868421052627</v>
      </c>
      <c r="H1085" s="45">
        <f>G1085/G1096</f>
        <v>6.0775941300539697E-3</v>
      </c>
      <c r="I1085" s="47"/>
      <c r="J1085" s="54">
        <v>172.08865979381443</v>
      </c>
      <c r="K1085" s="45">
        <v>5.4448535295062812E-3</v>
      </c>
      <c r="L1085" s="6"/>
      <c r="M1085" s="55"/>
      <c r="N1085" s="13"/>
      <c r="O1085" s="13"/>
      <c r="P1085" s="13"/>
    </row>
    <row r="1086" spans="2:48" ht="10.35" customHeight="1">
      <c r="B1086" s="51"/>
      <c r="C1086" s="85" t="s">
        <v>29</v>
      </c>
      <c r="D1086" s="86"/>
      <c r="E1086" s="54">
        <v>710.41776315789525</v>
      </c>
      <c r="F1086" s="45">
        <f>E1086/E1096</f>
        <v>2.2898510065273919E-2</v>
      </c>
      <c r="G1086" s="54">
        <v>464.88486842105243</v>
      </c>
      <c r="H1086" s="45">
        <f>G1086/G1096</f>
        <v>1.7113289309222499E-2</v>
      </c>
      <c r="I1086" s="47"/>
      <c r="J1086" s="54">
        <v>624.26597938144334</v>
      </c>
      <c r="K1086" s="45">
        <v>1.9751660715228152E-2</v>
      </c>
      <c r="L1086" s="6"/>
      <c r="M1086" s="44"/>
      <c r="N1086" s="13"/>
      <c r="O1086" s="13"/>
      <c r="P1086" s="13"/>
    </row>
    <row r="1087" spans="2:48" ht="10.35" customHeight="1">
      <c r="B1087" s="50" t="s">
        <v>28</v>
      </c>
      <c r="C1087" s="85" t="s">
        <v>27</v>
      </c>
      <c r="D1087" s="86"/>
      <c r="E1087" s="54">
        <v>19983.467105263164</v>
      </c>
      <c r="F1087" s="45">
        <f>E1087/E1096</f>
        <v>0.64411624593237526</v>
      </c>
      <c r="G1087" s="54">
        <v>18150.743421052641</v>
      </c>
      <c r="H1087" s="45">
        <f>G1087/G1096</f>
        <v>0.66816311831558484</v>
      </c>
      <c r="I1087" s="47"/>
      <c r="J1087" s="54">
        <v>20350.538144329897</v>
      </c>
      <c r="K1087" s="45">
        <v>0.64388728214437319</v>
      </c>
      <c r="M1087" s="44"/>
      <c r="N1087" s="13"/>
      <c r="O1087" s="13"/>
      <c r="P1087" s="13"/>
    </row>
    <row r="1088" spans="2:48" ht="10.35" customHeight="1">
      <c r="B1088" s="52"/>
      <c r="C1088" s="85" t="s">
        <v>26</v>
      </c>
      <c r="D1088" s="86"/>
      <c r="E1088" s="54">
        <v>839.50000000000011</v>
      </c>
      <c r="F1088" s="45">
        <f>E1088/E1096</f>
        <v>2.7059147725061804E-2</v>
      </c>
      <c r="G1088" s="54">
        <v>768.31907894736821</v>
      </c>
      <c r="H1088" s="45">
        <f>G1088/G1096</f>
        <v>2.8283275221410154E-2</v>
      </c>
      <c r="I1088" s="47"/>
      <c r="J1088" s="54">
        <v>577.11134020618556</v>
      </c>
      <c r="K1088" s="45">
        <v>1.8259696608740144E-2</v>
      </c>
      <c r="M1088" s="44"/>
      <c r="N1088" s="13"/>
      <c r="O1088" s="13"/>
      <c r="P1088" s="13"/>
    </row>
    <row r="1089" spans="2:18" ht="10.35" customHeight="1">
      <c r="B1089" s="52"/>
      <c r="C1089" s="85" t="s">
        <v>25</v>
      </c>
      <c r="D1089" s="86"/>
      <c r="E1089" s="53">
        <v>-74.217105263157919</v>
      </c>
      <c r="F1089" s="45">
        <f>E1089/E1096</f>
        <v>-2.3921996605625394E-3</v>
      </c>
      <c r="G1089" s="53">
        <v>-49.33223684210531</v>
      </c>
      <c r="H1089" s="45">
        <f>G1089/G1096</f>
        <v>-1.8160127349754831E-3</v>
      </c>
      <c r="I1089" s="47"/>
      <c r="J1089" s="53">
        <v>-32.523711340206184</v>
      </c>
      <c r="K1089" s="45">
        <v>-1.0290442420525512E-3</v>
      </c>
      <c r="M1089" s="44"/>
      <c r="N1089" s="13"/>
      <c r="O1089" s="13"/>
      <c r="P1089" s="13"/>
    </row>
    <row r="1090" spans="2:18" ht="10.35" customHeight="1">
      <c r="B1090" s="52"/>
      <c r="C1090" s="85" t="s">
        <v>24</v>
      </c>
      <c r="D1090" s="86"/>
      <c r="E1090" s="48">
        <v>290.0197368421052</v>
      </c>
      <c r="F1090" s="45">
        <f>E1090/E1096</f>
        <v>9.3480487223276624E-3</v>
      </c>
      <c r="G1090" s="48">
        <v>195.23026315789468</v>
      </c>
      <c r="H1090" s="45">
        <f>G1090/G1096</f>
        <v>7.1867944136023727E-3</v>
      </c>
      <c r="I1090" s="47"/>
      <c r="J1090" s="48">
        <v>101.65154639175258</v>
      </c>
      <c r="K1090" s="45">
        <v>3.2162362227356931E-3</v>
      </c>
      <c r="M1090" s="44"/>
      <c r="N1090" s="13"/>
      <c r="O1090" s="13"/>
      <c r="P1090" s="13"/>
    </row>
    <row r="1091" spans="2:18" ht="10.35" customHeight="1">
      <c r="B1091" s="51"/>
      <c r="C1091" s="85" t="s">
        <v>23</v>
      </c>
      <c r="D1091" s="86"/>
      <c r="E1091" s="48">
        <v>6868.2138157894724</v>
      </c>
      <c r="F1091" s="45">
        <f>E1091/E1096</f>
        <v>0.22137940708607234</v>
      </c>
      <c r="G1091" s="48">
        <v>5700.1809210526335</v>
      </c>
      <c r="H1091" s="45">
        <f>G1091/G1096</f>
        <v>0.20983441674107747</v>
      </c>
      <c r="I1091" s="47"/>
      <c r="J1091" s="48">
        <v>8430.929896907217</v>
      </c>
      <c r="K1091" s="45">
        <v>0.26675307054628655</v>
      </c>
      <c r="M1091" s="44"/>
      <c r="N1091" s="13"/>
      <c r="O1091" s="13"/>
      <c r="P1091" s="13"/>
    </row>
    <row r="1092" spans="2:18" ht="10.35" customHeight="1">
      <c r="B1092" s="50" t="s">
        <v>22</v>
      </c>
      <c r="C1092" s="85" t="s">
        <v>21</v>
      </c>
      <c r="D1092" s="86"/>
      <c r="E1092" s="48">
        <v>0</v>
      </c>
      <c r="F1092" s="45">
        <f>E1092/E1096</f>
        <v>0</v>
      </c>
      <c r="G1092" s="48">
        <v>0</v>
      </c>
      <c r="H1092" s="45">
        <f>G1092/G1096</f>
        <v>0</v>
      </c>
      <c r="I1092" s="47"/>
      <c r="J1092" s="48">
        <v>9.0721649484536079E-2</v>
      </c>
      <c r="K1092" s="45">
        <v>2.8704162958230158E-6</v>
      </c>
      <c r="M1092" s="44"/>
      <c r="N1092" s="13"/>
      <c r="O1092" s="13"/>
      <c r="P1092" s="13"/>
    </row>
    <row r="1093" spans="2:18" ht="10.35" customHeight="1">
      <c r="B1093" s="49" t="s">
        <v>20</v>
      </c>
      <c r="C1093" s="85" t="s">
        <v>19</v>
      </c>
      <c r="D1093" s="86"/>
      <c r="E1093" s="48">
        <v>50.085526315789494</v>
      </c>
      <c r="F1093" s="45">
        <f>E1093/E1096</f>
        <v>1.6143795776848342E-3</v>
      </c>
      <c r="G1093" s="48">
        <v>57.904605263157883</v>
      </c>
      <c r="H1093" s="45">
        <f>G1093/G1096</f>
        <v>2.1315777938103217E-3</v>
      </c>
      <c r="I1093" s="47"/>
      <c r="J1093" s="48">
        <v>92.663917525773201</v>
      </c>
      <c r="K1093" s="45">
        <v>2.931869299247227E-3</v>
      </c>
      <c r="M1093" s="44"/>
      <c r="N1093" s="13"/>
      <c r="O1093" s="13"/>
      <c r="P1093" s="13"/>
    </row>
    <row r="1094" spans="2:18" ht="10.35" customHeight="1">
      <c r="B1094" s="50" t="s">
        <v>18</v>
      </c>
      <c r="C1094" s="85" t="s">
        <v>17</v>
      </c>
      <c r="D1094" s="86"/>
      <c r="E1094" s="48">
        <v>54.029605263157904</v>
      </c>
      <c r="F1094" s="45">
        <f>E1094/E1096</f>
        <v>1.7415069331060944E-3</v>
      </c>
      <c r="G1094" s="48">
        <v>104.37500000000003</v>
      </c>
      <c r="H1094" s="45">
        <f>G1094/G1096</f>
        <v>3.8422407201955085E-3</v>
      </c>
      <c r="I1094" s="47"/>
      <c r="J1094" s="48">
        <v>113.76288659793815</v>
      </c>
      <c r="K1094" s="45">
        <v>3.5994367982280658E-3</v>
      </c>
      <c r="M1094" s="44"/>
      <c r="N1094" s="13"/>
      <c r="O1094" s="13"/>
      <c r="P1094" s="13"/>
      <c r="R1094" s="17"/>
    </row>
    <row r="1095" spans="2:18" ht="10.35" customHeight="1">
      <c r="B1095" s="49" t="s">
        <v>16</v>
      </c>
      <c r="C1095" s="85" t="s">
        <v>15</v>
      </c>
      <c r="D1095" s="86"/>
      <c r="E1095" s="48">
        <v>236.89802631578948</v>
      </c>
      <c r="F1095" s="45">
        <f>E1095/E1096</f>
        <v>7.6358054673669159E-3</v>
      </c>
      <c r="G1095" s="48">
        <v>185.62500000000003</v>
      </c>
      <c r="H1095" s="45">
        <f>G1095/G1096</f>
        <v>6.8332065502878193E-3</v>
      </c>
      <c r="I1095" s="47"/>
      <c r="J1095" s="48">
        <v>262.77525773195879</v>
      </c>
      <c r="K1095" s="45">
        <v>8.3141608008513654E-3</v>
      </c>
      <c r="M1095" s="44"/>
      <c r="N1095" s="13"/>
      <c r="O1095" s="13"/>
      <c r="P1095" s="13"/>
      <c r="R1095" s="17"/>
    </row>
    <row r="1096" spans="2:18" ht="10.35" customHeight="1">
      <c r="B1096" s="87" t="s">
        <v>14</v>
      </c>
      <c r="C1096" s="88"/>
      <c r="D1096" s="89"/>
      <c r="E1096" s="46">
        <f>SUM(E1083:E1086,E1092,E1094)</f>
        <v>31024.628289473691</v>
      </c>
      <c r="F1096" s="45">
        <f>E1096/E1096</f>
        <v>1</v>
      </c>
      <c r="G1096" s="46">
        <f>SUM(G1083:G1086,G1092,G1094)</f>
        <v>27165.138157894755</v>
      </c>
      <c r="H1096" s="45">
        <f>G1096/G1096</f>
        <v>1</v>
      </c>
      <c r="I1096" s="47"/>
      <c r="J1096" s="46">
        <v>31605.746391752578</v>
      </c>
      <c r="K1096" s="45">
        <v>1</v>
      </c>
      <c r="L1096" s="16"/>
      <c r="M1096" s="44"/>
      <c r="N1096" s="13"/>
      <c r="O1096" s="13"/>
      <c r="P1096" s="13"/>
      <c r="Q1096" s="15"/>
    </row>
    <row r="1097" spans="2:18" ht="10.35" customHeight="1">
      <c r="B1097" s="87" t="s">
        <v>13</v>
      </c>
      <c r="C1097" s="88"/>
      <c r="D1097" s="89"/>
      <c r="E1097" s="46">
        <f>SUM(E1087:E1091,E1093,E1095)</f>
        <v>28193.967105263167</v>
      </c>
      <c r="F1097" s="45">
        <f>E1097/E1096</f>
        <v>0.90876083485032644</v>
      </c>
      <c r="G1097" s="46">
        <f>SUM(G1087:G1091,G1093,G1095)</f>
        <v>25008.671052631584</v>
      </c>
      <c r="H1097" s="45">
        <f>G1097/G1096</f>
        <v>0.92061637630079729</v>
      </c>
      <c r="I1097" s="47"/>
      <c r="J1097" s="46">
        <v>29783.14639175258</v>
      </c>
      <c r="K1097" s="45">
        <v>0.94233327138018164</v>
      </c>
      <c r="L1097" s="14"/>
      <c r="M1097" s="44"/>
      <c r="N1097" s="13"/>
      <c r="O1097" s="13"/>
      <c r="P1097" s="13"/>
      <c r="Q1097" s="10"/>
    </row>
    <row r="1098" spans="2:18" ht="10.35" customHeight="1">
      <c r="B1098" s="87" t="s">
        <v>12</v>
      </c>
      <c r="C1098" s="88"/>
      <c r="D1098" s="89"/>
      <c r="E1098" s="46">
        <f>E1096-E1097</f>
        <v>2830.6611842105231</v>
      </c>
      <c r="F1098" s="45">
        <f>E1098/E1096</f>
        <v>9.1239165149673521E-2</v>
      </c>
      <c r="G1098" s="46">
        <f>G1096-G1097</f>
        <v>2156.4671052631711</v>
      </c>
      <c r="H1098" s="45">
        <f>G1098/G1096</f>
        <v>7.9383623699202752E-2</v>
      </c>
      <c r="I1098" s="47"/>
      <c r="J1098" s="46">
        <v>1822.5999999999985</v>
      </c>
      <c r="K1098" s="45">
        <v>5.7666728619818336E-2</v>
      </c>
      <c r="M1098" s="44"/>
      <c r="N1098" s="13"/>
      <c r="O1098" s="13"/>
      <c r="P1098" s="13"/>
      <c r="Q1098" s="10"/>
    </row>
    <row r="1099" spans="2:18" ht="10.35" customHeight="1">
      <c r="B1099" s="82" t="s">
        <v>11</v>
      </c>
      <c r="C1099" s="83"/>
      <c r="D1099" s="84"/>
      <c r="E1099" s="42">
        <v>65.976973684210535</v>
      </c>
      <c r="F1099" s="41">
        <f>E1099/E1096</f>
        <v>2.1265999730477282E-3</v>
      </c>
      <c r="G1099" s="42">
        <v>76.200657894736921</v>
      </c>
      <c r="H1099" s="41">
        <f>G1099/G1096</f>
        <v>2.805090018384148E-3</v>
      </c>
      <c r="I1099" s="43"/>
      <c r="J1099" s="42">
        <v>54.758762886597935</v>
      </c>
      <c r="K1099" s="41">
        <v>1.7325571814651739E-3</v>
      </c>
      <c r="L1099" s="12"/>
      <c r="M1099" s="44"/>
      <c r="N1099" s="13"/>
      <c r="O1099" s="13"/>
      <c r="P1099" s="8"/>
      <c r="R1099" s="17"/>
    </row>
    <row r="1100" spans="2:18" ht="10.35" customHeight="1">
      <c r="B1100" s="82" t="s">
        <v>10</v>
      </c>
      <c r="C1100" s="83"/>
      <c r="D1100" s="84"/>
      <c r="E1100" s="42">
        <f>E1098+E1099</f>
        <v>2896.6381578947335</v>
      </c>
      <c r="F1100" s="41">
        <f>E1100/(E1096+E1099)</f>
        <v>9.3167634832996477E-2</v>
      </c>
      <c r="G1100" s="42">
        <f>G1098+G1099</f>
        <v>2232.6677631579082</v>
      </c>
      <c r="H1100" s="41">
        <f>G1100/(G1096+G1099)</f>
        <v>8.1958811872484785E-2</v>
      </c>
      <c r="I1100" s="43"/>
      <c r="J1100" s="42">
        <v>1877.3587628865964</v>
      </c>
      <c r="K1100" s="41">
        <v>5.9296551135777101E-2</v>
      </c>
      <c r="L1100" s="12"/>
      <c r="N1100" s="13"/>
      <c r="O1100" s="13"/>
      <c r="P1100" s="8"/>
      <c r="Q1100" s="10"/>
    </row>
    <row r="1101" spans="2:18" ht="10.35" customHeight="1">
      <c r="B1101" s="87" t="s">
        <v>9</v>
      </c>
      <c r="C1101" s="88"/>
      <c r="D1101" s="89"/>
      <c r="E1101" s="40">
        <v>304</v>
      </c>
      <c r="F1101" s="31"/>
      <c r="G1101" s="40">
        <v>304</v>
      </c>
      <c r="H1101" s="31"/>
      <c r="I1101" s="30"/>
      <c r="J1101" s="40">
        <v>485</v>
      </c>
      <c r="K1101" s="31"/>
      <c r="L1101" s="11"/>
      <c r="M1101" s="19"/>
      <c r="N1101" s="13"/>
      <c r="O1101" s="13"/>
      <c r="Q1101" s="10"/>
    </row>
    <row r="1102" spans="2:18" ht="10.35" customHeight="1">
      <c r="C1102" s="23"/>
      <c r="D1102" s="21"/>
      <c r="E1102" s="21"/>
      <c r="F1102" s="21"/>
      <c r="G1102" s="21"/>
      <c r="H1102" s="21"/>
      <c r="I1102" s="21"/>
      <c r="J1102" s="21"/>
      <c r="K1102" s="25"/>
      <c r="L1102" s="7"/>
      <c r="M1102" s="19"/>
      <c r="N1102" s="13"/>
      <c r="O1102" s="13"/>
      <c r="P1102" s="10"/>
      <c r="Q1102" s="10"/>
    </row>
    <row r="1103" spans="2:18" ht="10.35" customHeight="1">
      <c r="B1103" s="34" t="s">
        <v>8</v>
      </c>
      <c r="C1103" s="33"/>
      <c r="D1103" s="32"/>
      <c r="E1103" s="29">
        <v>10.677631578947368</v>
      </c>
      <c r="F1103" s="31"/>
      <c r="G1103" s="29" t="s">
        <v>1</v>
      </c>
      <c r="H1103" s="31"/>
      <c r="I1103" s="30"/>
      <c r="J1103" s="39">
        <v>10.470588235294118</v>
      </c>
      <c r="K1103" s="28"/>
      <c r="L1103" s="7"/>
      <c r="M1103" s="19"/>
      <c r="N1103" s="13"/>
      <c r="O1103" s="13"/>
      <c r="Q1103" s="10"/>
    </row>
    <row r="1104" spans="2:18" ht="10.35" customHeight="1">
      <c r="B1104" s="34" t="s">
        <v>7</v>
      </c>
      <c r="C1104" s="33"/>
      <c r="D1104" s="32"/>
      <c r="E1104" s="29">
        <f>E1096/E1103</f>
        <v>2905.5720887245848</v>
      </c>
      <c r="F1104" s="31"/>
      <c r="G1104" s="29" t="s">
        <v>1</v>
      </c>
      <c r="H1104" s="31"/>
      <c r="I1104" s="30"/>
      <c r="J1104" s="29">
        <v>3018.5263407853586</v>
      </c>
      <c r="K1104" s="28"/>
      <c r="L1104" s="12"/>
      <c r="M1104" s="19"/>
      <c r="N1104" s="13"/>
      <c r="O1104" s="13"/>
      <c r="P1104" s="13"/>
      <c r="Q1104" s="10"/>
    </row>
    <row r="1105" spans="2:46" ht="10.35" customHeight="1">
      <c r="B1105" s="90" t="s">
        <v>6</v>
      </c>
      <c r="C1105" s="91"/>
      <c r="D1105" s="92"/>
      <c r="E1105" s="36">
        <f>(E1096+E1099)/E1103</f>
        <v>2911.7510782501545</v>
      </c>
      <c r="F1105" s="38"/>
      <c r="G1105" s="36" t="s">
        <v>5</v>
      </c>
      <c r="H1105" s="38"/>
      <c r="I1105" s="37"/>
      <c r="J1105" s="36">
        <v>3023.7561102745281</v>
      </c>
      <c r="K1105" s="35"/>
      <c r="L1105" s="7"/>
      <c r="M1105" s="19"/>
      <c r="N1105" s="13"/>
      <c r="O1105" s="13"/>
      <c r="P1105" s="13"/>
      <c r="Q1105" s="10"/>
    </row>
    <row r="1106" spans="2:46" ht="10.35" customHeight="1">
      <c r="B1106" s="34" t="s">
        <v>4</v>
      </c>
      <c r="C1106" s="33"/>
      <c r="D1106" s="32"/>
      <c r="E1106" s="29">
        <f>E1097/E1103</f>
        <v>2640.4701170671606</v>
      </c>
      <c r="F1106" s="31"/>
      <c r="G1106" s="29" t="s">
        <v>1</v>
      </c>
      <c r="H1106" s="31"/>
      <c r="I1106" s="30"/>
      <c r="J1106" s="29">
        <v>2844.4578014595158</v>
      </c>
      <c r="K1106" s="28"/>
      <c r="L1106" s="7"/>
      <c r="M1106" s="19"/>
      <c r="N1106" s="13"/>
      <c r="O1106" s="13"/>
      <c r="P1106" s="13"/>
      <c r="Q1106" s="10"/>
    </row>
    <row r="1107" spans="2:46" ht="10.35" customHeight="1">
      <c r="B1107" s="34" t="s">
        <v>3</v>
      </c>
      <c r="C1107" s="33"/>
      <c r="D1107" s="32"/>
      <c r="E1107" s="29">
        <v>5.1260227272727237</v>
      </c>
      <c r="F1107" s="31"/>
      <c r="G1107" s="29" t="s">
        <v>1</v>
      </c>
      <c r="H1107" s="31"/>
      <c r="I1107" s="30"/>
      <c r="J1107" s="29">
        <v>5.0267932489451495</v>
      </c>
      <c r="K1107" s="28"/>
      <c r="L1107" s="7"/>
      <c r="M1107" s="19"/>
      <c r="N1107" s="13"/>
      <c r="O1107" s="13"/>
      <c r="P1107" s="13"/>
      <c r="Q1107" s="10"/>
    </row>
    <row r="1108" spans="2:46" ht="10.35" customHeight="1">
      <c r="B1108" s="34" t="s">
        <v>2</v>
      </c>
      <c r="C1108" s="33"/>
      <c r="D1108" s="32"/>
      <c r="E1108" s="29">
        <f>E1087/E1107</f>
        <v>3898.4351354788614</v>
      </c>
      <c r="F1108" s="31"/>
      <c r="G1108" s="29" t="s">
        <v>1</v>
      </c>
      <c r="H1108" s="31"/>
      <c r="I1108" s="30"/>
      <c r="J1108" s="29">
        <v>4048.4135981921218</v>
      </c>
      <c r="K1108" s="28"/>
      <c r="L1108" s="7"/>
      <c r="M1108" s="19"/>
      <c r="N1108" s="13"/>
      <c r="O1108" s="13"/>
      <c r="P1108" s="13"/>
      <c r="Q1108" s="10"/>
    </row>
    <row r="1109" spans="2:46" ht="10.35" customHeight="1">
      <c r="B1109" s="24" t="s">
        <v>0</v>
      </c>
      <c r="C1109" s="23"/>
      <c r="D1109" s="21"/>
      <c r="E1109" s="21"/>
      <c r="F1109" s="21"/>
      <c r="G1109" s="21"/>
      <c r="H1109" s="21"/>
      <c r="I1109" s="21"/>
      <c r="J1109" s="21"/>
      <c r="K1109" s="25"/>
      <c r="L1109" s="7"/>
      <c r="M1109" s="18"/>
      <c r="N1109" s="13"/>
      <c r="O1109" s="13"/>
      <c r="P1109" s="13"/>
      <c r="Q1109" s="10"/>
    </row>
    <row r="1110" spans="2:46" ht="10.35" customHeight="1">
      <c r="B1110" s="24"/>
      <c r="C1110" s="23"/>
      <c r="D1110" s="21"/>
      <c r="E1110" s="21"/>
      <c r="F1110" s="21"/>
      <c r="G1110" s="21"/>
      <c r="H1110" s="21"/>
      <c r="I1110" s="21"/>
      <c r="J1110" s="21"/>
      <c r="K1110" s="25"/>
      <c r="L1110" s="7"/>
      <c r="N1110" s="13"/>
      <c r="O1110" s="13"/>
      <c r="P1110" s="13"/>
      <c r="Q1110" s="10"/>
    </row>
    <row r="1111" spans="2:46" ht="10.35" customHeight="1">
      <c r="B1111" s="24"/>
      <c r="C1111" s="23"/>
      <c r="D1111" s="21"/>
      <c r="E1111" s="21"/>
      <c r="F1111" s="21"/>
      <c r="G1111" s="21"/>
      <c r="H1111" s="21"/>
      <c r="I1111" s="21"/>
      <c r="J1111" s="21"/>
      <c r="K1111" s="25"/>
      <c r="L1111" s="7"/>
      <c r="M1111" s="9"/>
      <c r="N1111" s="13"/>
      <c r="O1111" s="13"/>
      <c r="P1111" s="13"/>
      <c r="Q1111" s="10"/>
    </row>
    <row r="1112" spans="2:46" ht="10.35" customHeight="1">
      <c r="B1112" s="24"/>
      <c r="C1112" s="23"/>
      <c r="D1112" s="21"/>
      <c r="E1112" s="21"/>
      <c r="F1112" s="21"/>
      <c r="G1112" s="21"/>
      <c r="H1112" s="21"/>
      <c r="I1112" s="21"/>
      <c r="J1112" s="21"/>
      <c r="K1112" s="25"/>
      <c r="L1112" s="25"/>
      <c r="M1112" s="9"/>
      <c r="N1112" s="13"/>
      <c r="O1112" s="13"/>
      <c r="P1112" s="13"/>
      <c r="Q1112" s="10"/>
    </row>
    <row r="1113" spans="2:46" ht="10.35" customHeight="1">
      <c r="B1113" s="24"/>
      <c r="C1113" s="23"/>
      <c r="D1113" s="21"/>
      <c r="E1113" s="21"/>
      <c r="F1113" s="21"/>
      <c r="G1113" s="21"/>
      <c r="H1113" s="21"/>
      <c r="I1113" s="21"/>
      <c r="J1113" s="21"/>
      <c r="K1113" s="25"/>
      <c r="L1113" s="25"/>
      <c r="M1113" s="9"/>
      <c r="N1113" s="13"/>
      <c r="O1113" s="13"/>
      <c r="P1113" s="13"/>
      <c r="Q1113" s="10"/>
    </row>
    <row r="1114" spans="2:46" ht="10.35" customHeight="1">
      <c r="B1114" s="24"/>
      <c r="C1114" s="23"/>
      <c r="D1114" s="21"/>
      <c r="E1114" s="21"/>
      <c r="F1114" s="21"/>
      <c r="G1114" s="21"/>
      <c r="H1114" s="21"/>
      <c r="I1114" s="21"/>
      <c r="J1114" s="21"/>
      <c r="K1114" s="25"/>
      <c r="L1114" s="25"/>
      <c r="M1114" s="9"/>
      <c r="N1114" s="13"/>
      <c r="O1114" s="13"/>
      <c r="P1114" s="13"/>
      <c r="Q1114" s="10"/>
    </row>
    <row r="1115" spans="2:46" ht="10.35" customHeight="1">
      <c r="B1115" s="24"/>
      <c r="C1115" s="23"/>
      <c r="D1115" s="21"/>
      <c r="E1115" s="21"/>
      <c r="F1115" s="21"/>
      <c r="G1115" s="21"/>
      <c r="H1115" s="21"/>
      <c r="I1115" s="21"/>
      <c r="J1115" s="21"/>
      <c r="K1115" s="25"/>
      <c r="L1115" s="25"/>
      <c r="M1115" s="9"/>
      <c r="N1115" s="13"/>
      <c r="O1115" s="13"/>
      <c r="P1115" s="13"/>
      <c r="Q1115" s="26"/>
    </row>
    <row r="1116" spans="2:46" ht="10.35" customHeight="1">
      <c r="B1116" s="24"/>
      <c r="C1116" s="23"/>
      <c r="D1116" s="21"/>
      <c r="E1116" s="21"/>
      <c r="F1116" s="21"/>
      <c r="G1116" s="21"/>
      <c r="H1116" s="21"/>
      <c r="I1116" s="21"/>
      <c r="J1116" s="21"/>
      <c r="K1116" s="25"/>
      <c r="L1116" s="25"/>
      <c r="M1116" s="9"/>
      <c r="N1116" s="13"/>
      <c r="O1116" s="13"/>
      <c r="P1116" s="13"/>
    </row>
    <row r="1117" spans="2:46" ht="10.35" customHeight="1">
      <c r="B1117" s="24"/>
      <c r="C1117" s="23"/>
      <c r="D1117" s="21"/>
      <c r="E1117" s="21"/>
      <c r="F1117" s="21"/>
      <c r="G1117" s="21"/>
      <c r="H1117" s="21"/>
      <c r="I1117" s="21"/>
      <c r="J1117" s="21"/>
      <c r="K1117" s="25"/>
      <c r="L1117" s="25"/>
      <c r="M1117" s="9"/>
      <c r="N1117" s="13"/>
      <c r="O1117" s="13"/>
      <c r="P1117" s="13"/>
    </row>
    <row r="1118" spans="2:46" ht="10.35" customHeight="1">
      <c r="B1118" s="24"/>
      <c r="C1118" s="23"/>
      <c r="D1118" s="21"/>
      <c r="E1118" s="21"/>
      <c r="F1118" s="21"/>
      <c r="G1118" s="21"/>
      <c r="H1118" s="21"/>
      <c r="I1118" s="21"/>
      <c r="J1118" s="21"/>
      <c r="K1118" s="25"/>
      <c r="L1118" s="7"/>
      <c r="M1118" s="9"/>
      <c r="O1118" s="8"/>
      <c r="P1118" s="13"/>
    </row>
    <row r="1119" spans="2:46" ht="10.35" customHeight="1">
      <c r="B1119" s="24"/>
      <c r="C1119" s="23"/>
      <c r="D1119" s="21"/>
      <c r="E1119" s="21"/>
      <c r="F1119" s="21"/>
      <c r="G1119" s="21"/>
      <c r="H1119" s="21"/>
      <c r="I1119" s="21"/>
      <c r="J1119" s="21"/>
      <c r="K1119" s="25"/>
      <c r="L1119" s="7"/>
      <c r="O1119" s="8"/>
      <c r="P1119" s="13"/>
    </row>
    <row r="1120" spans="2:46" ht="10.35" customHeight="1">
      <c r="B1120" s="24"/>
      <c r="C1120" s="23"/>
      <c r="D1120" s="21"/>
      <c r="E1120" s="21"/>
      <c r="F1120" s="21"/>
      <c r="G1120" s="21"/>
      <c r="H1120" s="21"/>
      <c r="I1120" s="21"/>
      <c r="J1120" s="21"/>
      <c r="K1120" s="25"/>
      <c r="L1120" s="20"/>
      <c r="N1120" s="8"/>
      <c r="O1120" s="8"/>
      <c r="P1120" s="13"/>
      <c r="Q1120" s="27"/>
      <c r="R1120" s="27"/>
      <c r="S1120" s="27"/>
      <c r="T1120" s="27"/>
      <c r="U1120" s="27"/>
      <c r="V1120" s="3"/>
      <c r="W1120" s="3"/>
      <c r="X1120" s="3"/>
      <c r="Y1120" s="3"/>
      <c r="Z1120" s="3"/>
      <c r="AA1120" s="3"/>
      <c r="AB1120" s="3"/>
      <c r="AC1120" s="3"/>
      <c r="AD1120" s="3"/>
      <c r="AE1120" s="3"/>
      <c r="AF1120" s="3"/>
      <c r="AG1120" s="3"/>
      <c r="AH1120" s="3"/>
      <c r="AI1120" s="3"/>
      <c r="AJ1120" s="3"/>
      <c r="AK1120" s="3"/>
      <c r="AL1120" s="3"/>
      <c r="AM1120" s="3"/>
      <c r="AN1120" s="3"/>
      <c r="AO1120" s="3"/>
      <c r="AP1120" s="3"/>
      <c r="AQ1120" s="3"/>
      <c r="AR1120" s="3"/>
      <c r="AS1120" s="3"/>
      <c r="AT1120" s="3"/>
    </row>
    <row r="1121" spans="2:48" ht="10.35" customHeight="1">
      <c r="B1121" s="24"/>
      <c r="C1121" s="23"/>
      <c r="D1121" s="21"/>
      <c r="E1121" s="21"/>
      <c r="F1121" s="21"/>
      <c r="G1121" s="21"/>
      <c r="H1121" s="21"/>
      <c r="I1121" s="21"/>
      <c r="J1121" s="21"/>
      <c r="K1121" s="25"/>
      <c r="L1121" s="6"/>
      <c r="M1121" s="19"/>
      <c r="N1121" s="13"/>
      <c r="O1121" s="13"/>
      <c r="P1121" s="13"/>
      <c r="Q1121" s="27"/>
      <c r="R1121" s="27"/>
      <c r="S1121" s="27"/>
      <c r="T1121" s="27"/>
      <c r="U1121" s="27"/>
      <c r="V1121" s="3"/>
      <c r="W1121" s="3"/>
      <c r="X1121" s="3"/>
      <c r="Y1121" s="3"/>
      <c r="Z1121" s="3"/>
      <c r="AA1121" s="3"/>
      <c r="AB1121" s="3"/>
      <c r="AC1121" s="3"/>
      <c r="AD1121" s="3"/>
      <c r="AE1121" s="3"/>
      <c r="AF1121" s="3"/>
      <c r="AG1121" s="3"/>
      <c r="AH1121" s="3"/>
      <c r="AI1121" s="3"/>
      <c r="AJ1121" s="3"/>
      <c r="AK1121" s="3"/>
      <c r="AL1121" s="3"/>
      <c r="AM1121" s="3"/>
      <c r="AN1121" s="3"/>
      <c r="AO1121" s="3"/>
      <c r="AP1121" s="3"/>
      <c r="AQ1121" s="3"/>
      <c r="AR1121" s="3"/>
      <c r="AS1121" s="3"/>
      <c r="AT1121" s="3"/>
    </row>
    <row r="1122" spans="2:48" ht="7.5" customHeight="1">
      <c r="B1122" s="24"/>
      <c r="C1122" s="23"/>
      <c r="D1122" s="21"/>
      <c r="E1122" s="21"/>
      <c r="F1122" s="21"/>
      <c r="G1122" s="21"/>
      <c r="H1122" s="21"/>
      <c r="I1122" s="21"/>
      <c r="J1122" s="21"/>
      <c r="K1122" s="25"/>
      <c r="L1122" s="6"/>
      <c r="M1122" s="19"/>
      <c r="N1122" s="13"/>
      <c r="O1122" s="13"/>
      <c r="P1122" s="13"/>
      <c r="AU1122" s="3"/>
      <c r="AV1122" s="3"/>
    </row>
    <row r="1123" spans="2:48" ht="7.5" customHeight="1">
      <c r="B1123" s="24"/>
      <c r="C1123" s="23"/>
      <c r="D1123" s="21"/>
      <c r="E1123" s="21"/>
      <c r="F1123" s="21"/>
      <c r="G1123" s="21"/>
      <c r="H1123" s="21"/>
      <c r="I1123" s="21"/>
      <c r="J1123" s="21"/>
      <c r="K1123" s="25"/>
      <c r="L1123" s="6"/>
      <c r="M1123" s="19"/>
      <c r="N1123" s="13"/>
      <c r="O1123" s="13"/>
      <c r="P1123" s="13"/>
      <c r="AU1123" s="3"/>
      <c r="AV1123" s="3"/>
    </row>
    <row r="1124" spans="2:48" ht="16.5" customHeight="1">
      <c r="B1124" s="66" t="str">
        <f>"第26表　居宅訪問型児童発達支援　１施設・事業所当たりの収支額，収支等の科目"</f>
        <v>第26表　居宅訪問型児童発達支援　１施設・事業所当たりの収支額，収支等の科目</v>
      </c>
      <c r="C1124" s="23"/>
      <c r="D1124" s="21"/>
      <c r="E1124" s="21"/>
      <c r="F1124" s="21"/>
      <c r="G1124" s="21"/>
      <c r="H1124" s="21"/>
      <c r="I1124" s="21"/>
      <c r="J1124" s="21"/>
      <c r="K1124" s="25"/>
      <c r="L1124" s="6"/>
      <c r="M1124" s="18"/>
      <c r="N1124" s="13"/>
      <c r="O1124" s="13"/>
      <c r="P1124" s="13"/>
    </row>
    <row r="1125" spans="2:48" ht="10.35" customHeight="1">
      <c r="C1125" s="65"/>
      <c r="D1125" s="12"/>
      <c r="E1125" s="12"/>
      <c r="I1125" s="12"/>
      <c r="J1125" s="12"/>
      <c r="K1125" s="64" t="s">
        <v>39</v>
      </c>
      <c r="L1125" s="14"/>
      <c r="N1125" s="27"/>
      <c r="P1125" s="13"/>
    </row>
    <row r="1126" spans="2:48" ht="10.35" customHeight="1">
      <c r="B1126" s="63"/>
      <c r="C1126" s="62"/>
      <c r="D1126" s="61"/>
      <c r="E1126" s="93" t="s">
        <v>38</v>
      </c>
      <c r="F1126" s="94"/>
      <c r="G1126" s="94"/>
      <c r="H1126" s="95"/>
      <c r="I1126" s="57"/>
      <c r="J1126" s="93" t="s">
        <v>37</v>
      </c>
      <c r="K1126" s="95"/>
      <c r="L1126" s="14"/>
      <c r="M1126" s="10"/>
      <c r="N1126" s="27"/>
      <c r="O1126" s="13"/>
      <c r="P1126" s="13"/>
    </row>
    <row r="1127" spans="2:48" ht="10.35" customHeight="1">
      <c r="B1127" s="60"/>
      <c r="C1127" s="59"/>
      <c r="D1127" s="58"/>
      <c r="E1127" s="93" t="s">
        <v>36</v>
      </c>
      <c r="F1127" s="95"/>
      <c r="G1127" s="93" t="s">
        <v>35</v>
      </c>
      <c r="H1127" s="95"/>
      <c r="I1127" s="57"/>
      <c r="J1127" s="93" t="s">
        <v>34</v>
      </c>
      <c r="K1127" s="95"/>
      <c r="L1127" s="6"/>
      <c r="M1127" s="10"/>
      <c r="P1127" s="13"/>
    </row>
    <row r="1128" spans="2:48" ht="10.35" customHeight="1">
      <c r="B1128" s="50" t="s">
        <v>33</v>
      </c>
      <c r="C1128" s="85" t="s">
        <v>32</v>
      </c>
      <c r="D1128" s="86"/>
      <c r="E1128" s="54">
        <v>1804.5232558139533</v>
      </c>
      <c r="F1128" s="45">
        <f>E1128/E1141</f>
        <v>0.9478811644128462</v>
      </c>
      <c r="G1128" s="54">
        <v>1453.4069767441856</v>
      </c>
      <c r="H1128" s="45">
        <f>G1128/G1141</f>
        <v>0.95828541637916487</v>
      </c>
      <c r="I1128" s="47"/>
      <c r="J1128" s="54">
        <v>3381.787878787879</v>
      </c>
      <c r="K1128" s="45">
        <v>0.94348348043691455</v>
      </c>
      <c r="L1128" s="6"/>
      <c r="N1128" s="13"/>
      <c r="O1128" s="13"/>
      <c r="P1128" s="13"/>
    </row>
    <row r="1129" spans="2:48" ht="10.35" customHeight="1">
      <c r="B1129" s="52"/>
      <c r="C1129" s="85" t="s">
        <v>31</v>
      </c>
      <c r="D1129" s="86"/>
      <c r="E1129" s="54">
        <v>62.255813953488378</v>
      </c>
      <c r="F1129" s="45">
        <f>E1129/E1141</f>
        <v>3.2701774959993171E-2</v>
      </c>
      <c r="G1129" s="54">
        <v>44.290697674418617</v>
      </c>
      <c r="H1129" s="45">
        <f>G1129/G1141</f>
        <v>2.9202508548384638E-2</v>
      </c>
      <c r="I1129" s="47"/>
      <c r="J1129" s="54">
        <v>168.12121212121212</v>
      </c>
      <c r="K1129" s="45">
        <v>4.6904061411518039E-2</v>
      </c>
      <c r="L1129" s="6"/>
      <c r="M1129" s="56"/>
      <c r="N1129" s="13"/>
      <c r="O1129" s="13"/>
      <c r="P1129" s="13"/>
    </row>
    <row r="1130" spans="2:48" ht="10.35" customHeight="1">
      <c r="B1130" s="52"/>
      <c r="C1130" s="85" t="s">
        <v>30</v>
      </c>
      <c r="D1130" s="86"/>
      <c r="E1130" s="54">
        <v>32.395348837209269</v>
      </c>
      <c r="F1130" s="45">
        <f>E1130/E1141</f>
        <v>1.7016650175297136E-2</v>
      </c>
      <c r="G1130" s="54">
        <v>16.337209302325576</v>
      </c>
      <c r="H1130" s="45">
        <f>G1130/G1141</f>
        <v>1.0771731297054448E-2</v>
      </c>
      <c r="I1130" s="47"/>
      <c r="J1130" s="54">
        <v>7.6212121212121211</v>
      </c>
      <c r="K1130" s="45">
        <v>2.126238544519969E-3</v>
      </c>
      <c r="M1130" s="55"/>
      <c r="N1130" s="13"/>
      <c r="O1130" s="13"/>
      <c r="P1130" s="13"/>
    </row>
    <row r="1131" spans="2:48" ht="10.35" customHeight="1">
      <c r="B1131" s="51"/>
      <c r="C1131" s="85" t="s">
        <v>29</v>
      </c>
      <c r="D1131" s="86"/>
      <c r="E1131" s="54">
        <v>4.4069767441860455</v>
      </c>
      <c r="F1131" s="45">
        <f>E1131/E1141</f>
        <v>2.3148996469625339E-3</v>
      </c>
      <c r="G1131" s="54">
        <v>2.5697674418604657</v>
      </c>
      <c r="H1131" s="45">
        <f>G1131/G1141</f>
        <v>1.6943434993943304E-3</v>
      </c>
      <c r="I1131" s="47"/>
      <c r="J1131" s="54">
        <v>25.454545454545453</v>
      </c>
      <c r="K1131" s="45">
        <v>7.1015521964086434E-3</v>
      </c>
      <c r="M1131" s="44"/>
      <c r="N1131" s="13"/>
      <c r="O1131" s="13"/>
      <c r="P1131" s="13"/>
    </row>
    <row r="1132" spans="2:48" ht="10.35" customHeight="1">
      <c r="B1132" s="50" t="s">
        <v>28</v>
      </c>
      <c r="C1132" s="85" t="s">
        <v>27</v>
      </c>
      <c r="D1132" s="86"/>
      <c r="E1132" s="54">
        <v>1316.2906976744187</v>
      </c>
      <c r="F1132" s="45">
        <f>E1132/E1141</f>
        <v>0.69142204468550361</v>
      </c>
      <c r="G1132" s="54">
        <v>1051.7093023255813</v>
      </c>
      <c r="H1132" s="45">
        <f>G1132/G1141</f>
        <v>0.69343116058696364</v>
      </c>
      <c r="I1132" s="47"/>
      <c r="J1132" s="54">
        <v>2495.151515151515</v>
      </c>
      <c r="K1132" s="45">
        <v>0.69612119982415199</v>
      </c>
      <c r="M1132" s="44"/>
      <c r="N1132" s="13"/>
      <c r="O1132" s="13"/>
      <c r="P1132" s="13"/>
    </row>
    <row r="1133" spans="2:48" ht="10.35" customHeight="1">
      <c r="B1133" s="52"/>
      <c r="C1133" s="85" t="s">
        <v>26</v>
      </c>
      <c r="D1133" s="86"/>
      <c r="E1133" s="54">
        <v>78.348837209302346</v>
      </c>
      <c r="F1133" s="45">
        <f>E1133/E1141</f>
        <v>4.1155128815919685E-2</v>
      </c>
      <c r="G1133" s="54">
        <v>55.29069767441861</v>
      </c>
      <c r="H1133" s="45">
        <f>G1133/G1141</f>
        <v>3.6455218731312397E-2</v>
      </c>
      <c r="I1133" s="47"/>
      <c r="J1133" s="54">
        <v>144.56060606060606</v>
      </c>
      <c r="K1133" s="45">
        <v>4.0330898515437419E-2</v>
      </c>
      <c r="M1133" s="44"/>
      <c r="N1133" s="13"/>
      <c r="O1133" s="13"/>
      <c r="P1133" s="13"/>
    </row>
    <row r="1134" spans="2:48" ht="10.35" customHeight="1">
      <c r="B1134" s="52"/>
      <c r="C1134" s="85" t="s">
        <v>25</v>
      </c>
      <c r="D1134" s="86"/>
      <c r="E1134" s="53">
        <v>-2.9883720930232571</v>
      </c>
      <c r="F1134" s="45">
        <f>E1134/E1141</f>
        <v>-1.5697340613967589E-3</v>
      </c>
      <c r="G1134" s="53">
        <v>-0.98837209302325579</v>
      </c>
      <c r="H1134" s="45">
        <f>G1134/G1141</f>
        <v>-6.5167057669012699E-4</v>
      </c>
      <c r="I1134" s="47"/>
      <c r="J1134" s="53">
        <v>-2.5303030303030303</v>
      </c>
      <c r="K1134" s="45">
        <v>-7.0592810523824009E-4</v>
      </c>
      <c r="M1134" s="44"/>
      <c r="N1134" s="13"/>
      <c r="O1134" s="13"/>
      <c r="P1134" s="13"/>
      <c r="R1134" s="17"/>
    </row>
    <row r="1135" spans="2:48" ht="10.35" customHeight="1">
      <c r="B1135" s="52"/>
      <c r="C1135" s="85" t="s">
        <v>24</v>
      </c>
      <c r="D1135" s="86"/>
      <c r="E1135" s="48">
        <v>18.058139534883718</v>
      </c>
      <c r="F1135" s="45">
        <f>E1135/E1141</f>
        <v>9.4855914293741836E-3</v>
      </c>
      <c r="G1135" s="48">
        <v>10.197674418604649</v>
      </c>
      <c r="H1135" s="45">
        <f>G1135/G1141</f>
        <v>6.7237070089087199E-3</v>
      </c>
      <c r="I1135" s="47"/>
      <c r="J1135" s="48">
        <v>14.106060606060606</v>
      </c>
      <c r="K1135" s="45">
        <v>3.9354435088431233E-3</v>
      </c>
      <c r="M1135" s="44"/>
      <c r="N1135" s="13"/>
      <c r="O1135" s="13"/>
      <c r="P1135" s="13"/>
    </row>
    <row r="1136" spans="2:48" ht="10.35" customHeight="1">
      <c r="B1136" s="51"/>
      <c r="C1136" s="85" t="s">
        <v>23</v>
      </c>
      <c r="D1136" s="86"/>
      <c r="E1136" s="48">
        <v>386</v>
      </c>
      <c r="F1136" s="45">
        <f>E1136/E1141</f>
        <v>0.20275833424952058</v>
      </c>
      <c r="G1136" s="48">
        <v>255.81395348837214</v>
      </c>
      <c r="H1136" s="45">
        <f>G1136/G1141</f>
        <v>0.16866767867273877</v>
      </c>
      <c r="I1136" s="47"/>
      <c r="J1136" s="48">
        <v>576.62121212121212</v>
      </c>
      <c r="K1136" s="45">
        <v>0.16087129282066889</v>
      </c>
      <c r="M1136" s="44"/>
      <c r="N1136" s="13"/>
      <c r="O1136" s="13"/>
      <c r="P1136" s="13"/>
    </row>
    <row r="1137" spans="2:18" ht="10.35" customHeight="1">
      <c r="B1137" s="50" t="s">
        <v>22</v>
      </c>
      <c r="C1137" s="85" t="s">
        <v>21</v>
      </c>
      <c r="D1137" s="86"/>
      <c r="E1137" s="48">
        <v>0</v>
      </c>
      <c r="F1137" s="45">
        <f>E1137/E1141</f>
        <v>0</v>
      </c>
      <c r="G1137" s="48">
        <v>0</v>
      </c>
      <c r="H1137" s="45">
        <f>G1137/G1141</f>
        <v>0</v>
      </c>
      <c r="I1137" s="47"/>
      <c r="J1137" s="48">
        <v>6.0606060606060608E-2</v>
      </c>
      <c r="K1137" s="45">
        <v>1.6908457610496769E-5</v>
      </c>
      <c r="M1137" s="44"/>
      <c r="N1137" s="13"/>
      <c r="O1137" s="13"/>
      <c r="P1137" s="13"/>
    </row>
    <row r="1138" spans="2:18" ht="10.35" customHeight="1">
      <c r="B1138" s="49" t="s">
        <v>20</v>
      </c>
      <c r="C1138" s="85" t="s">
        <v>19</v>
      </c>
      <c r="D1138" s="86"/>
      <c r="E1138" s="48">
        <v>2.9069767441860455</v>
      </c>
      <c r="F1138" s="45">
        <f>E1138/E1141</f>
        <v>1.5269786589462624E-3</v>
      </c>
      <c r="G1138" s="48">
        <v>1.8139534883720931</v>
      </c>
      <c r="H1138" s="45">
        <f>G1138/G1141</f>
        <v>1.1960071760430567E-3</v>
      </c>
      <c r="I1138" s="47"/>
      <c r="J1138" s="48">
        <v>1.2121212121212122</v>
      </c>
      <c r="K1138" s="45">
        <v>3.3816915220993539E-4</v>
      </c>
      <c r="M1138" s="44"/>
      <c r="N1138" s="13"/>
      <c r="O1138" s="13"/>
      <c r="P1138" s="13"/>
      <c r="R1138" s="17"/>
    </row>
    <row r="1139" spans="2:18" ht="10.35" customHeight="1">
      <c r="B1139" s="50" t="s">
        <v>18</v>
      </c>
      <c r="C1139" s="85" t="s">
        <v>17</v>
      </c>
      <c r="D1139" s="86"/>
      <c r="E1139" s="48">
        <v>0.16279069767441862</v>
      </c>
      <c r="F1139" s="45">
        <f>E1139/E1141</f>
        <v>8.5510804900990734E-5</v>
      </c>
      <c r="G1139" s="48">
        <v>6.9767441860465115E-2</v>
      </c>
      <c r="H1139" s="45">
        <f>G1139/G1141</f>
        <v>4.6000276001656019E-5</v>
      </c>
      <c r="I1139" s="47"/>
      <c r="J1139" s="48">
        <v>1.3181818181818181</v>
      </c>
      <c r="K1139" s="45">
        <v>3.6775895302830475E-4</v>
      </c>
      <c r="L1139" s="12"/>
      <c r="M1139" s="44"/>
      <c r="N1139" s="13"/>
      <c r="O1139" s="13"/>
      <c r="P1139" s="13"/>
      <c r="R1139" s="17"/>
    </row>
    <row r="1140" spans="2:18" ht="10.35" customHeight="1">
      <c r="B1140" s="49" t="s">
        <v>16</v>
      </c>
      <c r="C1140" s="85" t="s">
        <v>15</v>
      </c>
      <c r="D1140" s="86"/>
      <c r="E1140" s="48">
        <v>7.8604651162790731</v>
      </c>
      <c r="F1140" s="45">
        <f>E1140/E1141</f>
        <v>4.1289502937906968E-3</v>
      </c>
      <c r="G1140" s="48">
        <v>7.6627906976744198</v>
      </c>
      <c r="H1140" s="45">
        <f>G1140/G1141</f>
        <v>5.0523636475152201E-3</v>
      </c>
      <c r="I1140" s="47"/>
      <c r="J1140" s="48">
        <v>5.2727272727272725</v>
      </c>
      <c r="K1140" s="45">
        <v>1.471035812113219E-3</v>
      </c>
      <c r="L1140" s="16"/>
      <c r="M1140" s="44"/>
      <c r="N1140" s="13"/>
      <c r="O1140" s="13"/>
      <c r="P1140" s="13"/>
      <c r="Q1140" s="15"/>
    </row>
    <row r="1141" spans="2:18" ht="10.35" customHeight="1">
      <c r="B1141" s="87" t="s">
        <v>14</v>
      </c>
      <c r="C1141" s="88"/>
      <c r="D1141" s="89"/>
      <c r="E1141" s="46">
        <f>SUM(E1128:E1131,E1137,E1139)</f>
        <v>1903.7441860465112</v>
      </c>
      <c r="F1141" s="45">
        <f>E1141/E1141</f>
        <v>1</v>
      </c>
      <c r="G1141" s="46">
        <f>SUM(G1128:G1131,G1137,G1139)</f>
        <v>1516.6744186046508</v>
      </c>
      <c r="H1141" s="45">
        <f>G1141/G1141</f>
        <v>1</v>
      </c>
      <c r="I1141" s="47"/>
      <c r="J1141" s="46">
        <v>3584.3636363636365</v>
      </c>
      <c r="K1141" s="45">
        <v>1</v>
      </c>
      <c r="L1141" s="14"/>
      <c r="M1141" s="44"/>
      <c r="N1141" s="13"/>
      <c r="O1141" s="13"/>
      <c r="P1141" s="13"/>
      <c r="Q1141" s="10"/>
    </row>
    <row r="1142" spans="2:18" ht="10.35" customHeight="1">
      <c r="B1142" s="87" t="s">
        <v>13</v>
      </c>
      <c r="C1142" s="88"/>
      <c r="D1142" s="89"/>
      <c r="E1142" s="46">
        <f>SUM(E1132:E1136,E1138,E1140)</f>
        <v>1806.4767441860467</v>
      </c>
      <c r="F1142" s="45">
        <f>E1142/E1141</f>
        <v>0.94890729407165841</v>
      </c>
      <c r="G1142" s="46">
        <f>SUM(G1132:G1136,G1138,G1140)</f>
        <v>1381.5000000000002</v>
      </c>
      <c r="H1142" s="45">
        <f>G1142/G1141</f>
        <v>0.91087446524679183</v>
      </c>
      <c r="I1142" s="47"/>
      <c r="J1142" s="46">
        <v>3234.393939393939</v>
      </c>
      <c r="K1142" s="45">
        <v>0.90236211152818624</v>
      </c>
      <c r="M1142" s="44"/>
      <c r="N1142" s="13"/>
      <c r="O1142" s="13"/>
      <c r="P1142" s="13"/>
      <c r="Q1142" s="10"/>
    </row>
    <row r="1143" spans="2:18" ht="10.35" customHeight="1">
      <c r="B1143" s="87" t="s">
        <v>12</v>
      </c>
      <c r="C1143" s="88"/>
      <c r="D1143" s="89"/>
      <c r="E1143" s="46">
        <f>E1141-E1142</f>
        <v>97.267441860464487</v>
      </c>
      <c r="F1143" s="45">
        <f>E1143/E1141</f>
        <v>5.1092705928341628E-2</v>
      </c>
      <c r="G1143" s="46">
        <f>G1141-G1142</f>
        <v>135.17441860465055</v>
      </c>
      <c r="H1143" s="45">
        <f>G1143/G1141</f>
        <v>8.9125534753208141E-2</v>
      </c>
      <c r="I1143" s="47"/>
      <c r="J1143" s="46">
        <v>349.96969696969745</v>
      </c>
      <c r="K1143" s="45">
        <v>9.7637888471813733E-2</v>
      </c>
      <c r="L1143" s="12"/>
      <c r="M1143" s="44"/>
      <c r="N1143" s="13"/>
      <c r="O1143" s="13"/>
      <c r="P1143" s="13"/>
      <c r="Q1143" s="10"/>
    </row>
    <row r="1144" spans="2:18" ht="10.35" customHeight="1">
      <c r="B1144" s="82" t="s">
        <v>11</v>
      </c>
      <c r="C1144" s="83"/>
      <c r="D1144" s="84"/>
      <c r="E1144" s="42">
        <v>8.918604651162795</v>
      </c>
      <c r="F1144" s="41">
        <f>E1144/E1141</f>
        <v>4.6847705256471365E-3</v>
      </c>
      <c r="G1144" s="42">
        <v>7.9534883720930267</v>
      </c>
      <c r="H1144" s="41">
        <f>G1144/G1141</f>
        <v>5.2440314641887887E-3</v>
      </c>
      <c r="I1144" s="43"/>
      <c r="J1144" s="42">
        <v>16.40909090909091</v>
      </c>
      <c r="K1144" s="41">
        <v>4.5779648980420005E-3</v>
      </c>
      <c r="L1144" s="12"/>
      <c r="M1144" s="44"/>
      <c r="N1144" s="13"/>
      <c r="O1144" s="13"/>
      <c r="P1144" s="8"/>
      <c r="R1144" s="17"/>
    </row>
    <row r="1145" spans="2:18" ht="10.35" customHeight="1">
      <c r="B1145" s="82" t="s">
        <v>10</v>
      </c>
      <c r="C1145" s="83"/>
      <c r="D1145" s="84"/>
      <c r="E1145" s="42">
        <f>E1143+E1144</f>
        <v>106.18604651162728</v>
      </c>
      <c r="F1145" s="41">
        <f>E1145/(E1141+E1144)</f>
        <v>5.5517390220622347E-2</v>
      </c>
      <c r="G1145" s="42">
        <f>G1143+G1144</f>
        <v>143.12790697674359</v>
      </c>
      <c r="H1145" s="41">
        <f>G1145/(G1141+G1144)</f>
        <v>9.3877270855259778E-2</v>
      </c>
      <c r="I1145" s="43"/>
      <c r="J1145" s="42">
        <v>366.37878787878839</v>
      </c>
      <c r="K1145" s="41">
        <v>0.10175004523439847</v>
      </c>
      <c r="L1145" s="11"/>
      <c r="N1145" s="13"/>
      <c r="O1145" s="13"/>
      <c r="Q1145" s="15"/>
    </row>
    <row r="1146" spans="2:18" ht="10.35" customHeight="1">
      <c r="B1146" s="87" t="s">
        <v>9</v>
      </c>
      <c r="C1146" s="88"/>
      <c r="D1146" s="89"/>
      <c r="E1146" s="40">
        <v>86</v>
      </c>
      <c r="F1146" s="31"/>
      <c r="G1146" s="40">
        <v>86</v>
      </c>
      <c r="H1146" s="31"/>
      <c r="I1146" s="30"/>
      <c r="J1146" s="40">
        <v>66</v>
      </c>
      <c r="K1146" s="31"/>
      <c r="L1146" s="7"/>
      <c r="M1146" s="19"/>
      <c r="N1146" s="13"/>
      <c r="O1146" s="13"/>
      <c r="Q1146" s="10"/>
    </row>
    <row r="1147" spans="2:18" ht="10.35" customHeight="1">
      <c r="C1147" s="23"/>
      <c r="D1147" s="21"/>
      <c r="E1147" s="21"/>
      <c r="F1147" s="21"/>
      <c r="G1147" s="21"/>
      <c r="H1147" s="21"/>
      <c r="I1147" s="21"/>
      <c r="J1147" s="21"/>
      <c r="K1147" s="25"/>
      <c r="L1147" s="7"/>
      <c r="M1147" s="19"/>
      <c r="N1147" s="13"/>
      <c r="O1147" s="13"/>
      <c r="Q1147" s="10"/>
    </row>
    <row r="1148" spans="2:18" ht="10.35" customHeight="1">
      <c r="B1148" s="34" t="s">
        <v>44</v>
      </c>
      <c r="C1148" s="33"/>
      <c r="D1148" s="32"/>
      <c r="E1148" s="29">
        <v>8.5348837209302317</v>
      </c>
      <c r="F1148" s="31"/>
      <c r="G1148" s="29" t="s">
        <v>1</v>
      </c>
      <c r="H1148" s="31"/>
      <c r="I1148" s="68"/>
      <c r="J1148" s="39">
        <v>7.1785714285714288</v>
      </c>
      <c r="K1148" s="28"/>
      <c r="L1148" s="12"/>
      <c r="M1148" s="19"/>
      <c r="N1148" s="13"/>
      <c r="O1148" s="13"/>
      <c r="P1148" s="13"/>
      <c r="Q1148" s="10"/>
    </row>
    <row r="1149" spans="2:18" ht="10.35" customHeight="1">
      <c r="B1149" s="34" t="s">
        <v>43</v>
      </c>
      <c r="C1149" s="33"/>
      <c r="D1149" s="32"/>
      <c r="E1149" s="29">
        <f>E1141/E1148</f>
        <v>223.05449591280652</v>
      </c>
      <c r="F1149" s="31"/>
      <c r="G1149" s="29" t="s">
        <v>1</v>
      </c>
      <c r="H1149" s="31"/>
      <c r="I1149" s="67"/>
      <c r="J1149" s="29">
        <v>499.31433740388962</v>
      </c>
      <c r="K1149" s="28"/>
      <c r="L1149" s="12"/>
      <c r="M1149" s="19"/>
      <c r="N1149" s="13"/>
      <c r="O1149" s="13"/>
      <c r="P1149" s="13"/>
      <c r="Q1149" s="10"/>
    </row>
    <row r="1150" spans="2:18" ht="10.35" customHeight="1">
      <c r="B1150" s="90" t="s">
        <v>42</v>
      </c>
      <c r="C1150" s="91"/>
      <c r="D1150" s="92"/>
      <c r="E1150" s="36">
        <f>(E1141+E1144)/E1148</f>
        <v>224.0994550408719</v>
      </c>
      <c r="F1150" s="38"/>
      <c r="G1150" s="36" t="s">
        <v>5</v>
      </c>
      <c r="H1150" s="38"/>
      <c r="I1150" s="37"/>
      <c r="J1150" s="36">
        <v>501.60018091361377</v>
      </c>
      <c r="K1150" s="35"/>
      <c r="L1150" s="11"/>
      <c r="M1150" s="19"/>
      <c r="N1150" s="13"/>
      <c r="O1150" s="13"/>
      <c r="P1150" s="13"/>
      <c r="Q1150" s="10"/>
    </row>
    <row r="1151" spans="2:18" ht="10.35" customHeight="1">
      <c r="B1151" s="34" t="s">
        <v>41</v>
      </c>
      <c r="C1151" s="33"/>
      <c r="D1151" s="32"/>
      <c r="E1151" s="29">
        <f>E1142/E1148</f>
        <v>211.65803814713902</v>
      </c>
      <c r="F1151" s="31"/>
      <c r="G1151" s="29" t="s">
        <v>1</v>
      </c>
      <c r="H1151" s="31"/>
      <c r="I1151" s="67"/>
      <c r="J1151" s="29">
        <v>450.56233981607107</v>
      </c>
      <c r="K1151" s="28"/>
      <c r="L1151" s="7"/>
      <c r="M1151" s="19"/>
      <c r="N1151" s="13"/>
      <c r="O1151" s="13"/>
      <c r="P1151" s="13"/>
      <c r="Q1151" s="10"/>
    </row>
    <row r="1152" spans="2:18" ht="10.35" customHeight="1">
      <c r="B1152" s="34" t="s">
        <v>3</v>
      </c>
      <c r="C1152" s="33"/>
      <c r="D1152" s="32"/>
      <c r="E1152" s="29">
        <v>0.81959459459459438</v>
      </c>
      <c r="F1152" s="31"/>
      <c r="G1152" s="29" t="s">
        <v>1</v>
      </c>
      <c r="H1152" s="31"/>
      <c r="I1152" s="67"/>
      <c r="J1152" s="29">
        <v>0.62812500000000004</v>
      </c>
      <c r="K1152" s="28"/>
      <c r="L1152" s="7"/>
      <c r="M1152" s="19"/>
      <c r="N1152" s="13"/>
      <c r="O1152" s="13"/>
      <c r="P1152" s="13"/>
      <c r="Q1152" s="10"/>
    </row>
    <row r="1153" spans="2:48" ht="10.35" customHeight="1">
      <c r="B1153" s="34" t="s">
        <v>2</v>
      </c>
      <c r="C1153" s="33"/>
      <c r="D1153" s="32"/>
      <c r="E1153" s="29">
        <f>E1132/E1152</f>
        <v>1606.0265725953341</v>
      </c>
      <c r="F1153" s="31"/>
      <c r="G1153" s="29" t="s">
        <v>1</v>
      </c>
      <c r="H1153" s="31"/>
      <c r="I1153" s="67"/>
      <c r="J1153" s="29">
        <v>3972.3805216342525</v>
      </c>
      <c r="K1153" s="28"/>
      <c r="L1153" s="7"/>
      <c r="M1153" s="19"/>
      <c r="N1153" s="13"/>
      <c r="O1153" s="13"/>
      <c r="P1153" s="13"/>
      <c r="Q1153" s="10"/>
    </row>
    <row r="1154" spans="2:48" ht="10.35" customHeight="1">
      <c r="B1154" s="24" t="s">
        <v>0</v>
      </c>
      <c r="C1154" s="23"/>
      <c r="D1154" s="21"/>
      <c r="E1154" s="21"/>
      <c r="F1154" s="21"/>
      <c r="G1154" s="21"/>
      <c r="H1154" s="21"/>
      <c r="I1154" s="21"/>
      <c r="J1154" s="21"/>
      <c r="K1154" s="25"/>
      <c r="L1154" s="7"/>
      <c r="M1154" s="18"/>
      <c r="N1154" s="13"/>
      <c r="O1154" s="13"/>
      <c r="P1154" s="13"/>
      <c r="Q1154" s="10"/>
    </row>
    <row r="1155" spans="2:48" ht="10.35" customHeight="1">
      <c r="B1155" s="24" t="s">
        <v>40</v>
      </c>
      <c r="C1155" s="23"/>
      <c r="D1155" s="21"/>
      <c r="E1155" s="21"/>
      <c r="F1155" s="21"/>
      <c r="G1155" s="21"/>
      <c r="H1155" s="21"/>
      <c r="I1155" s="21"/>
      <c r="J1155" s="21"/>
      <c r="K1155" s="25"/>
      <c r="L1155" s="7"/>
      <c r="N1155" s="13"/>
      <c r="O1155" s="13"/>
      <c r="P1155" s="13"/>
      <c r="Q1155" s="10"/>
    </row>
    <row r="1156" spans="2:48" ht="10.35" customHeight="1">
      <c r="B1156" s="24"/>
      <c r="C1156" s="23"/>
      <c r="D1156" s="21"/>
      <c r="E1156" s="21"/>
      <c r="F1156" s="21"/>
      <c r="G1156" s="21"/>
      <c r="H1156" s="21"/>
      <c r="I1156" s="21"/>
      <c r="J1156" s="21"/>
      <c r="K1156" s="25"/>
      <c r="L1156" s="7"/>
      <c r="M1156" s="9"/>
      <c r="N1156" s="13"/>
      <c r="O1156" s="13"/>
      <c r="P1156" s="13"/>
      <c r="Q1156" s="10"/>
    </row>
    <row r="1157" spans="2:48" ht="10.35" customHeight="1">
      <c r="B1157" s="24"/>
      <c r="C1157" s="23"/>
      <c r="D1157" s="21"/>
      <c r="E1157" s="21"/>
      <c r="F1157" s="21"/>
      <c r="G1157" s="21"/>
      <c r="H1157" s="21"/>
      <c r="I1157" s="21"/>
      <c r="J1157" s="21"/>
      <c r="K1157" s="25"/>
      <c r="L1157" s="7"/>
      <c r="M1157" s="9"/>
      <c r="N1157" s="13"/>
      <c r="O1157" s="13"/>
      <c r="P1157" s="13"/>
      <c r="Q1157" s="10"/>
    </row>
    <row r="1158" spans="2:48" ht="10.35" customHeight="1">
      <c r="B1158" s="24"/>
      <c r="C1158" s="23"/>
      <c r="D1158" s="21"/>
      <c r="E1158" s="21"/>
      <c r="F1158" s="21"/>
      <c r="G1158" s="21"/>
      <c r="H1158" s="21"/>
      <c r="I1158" s="21"/>
      <c r="J1158" s="21"/>
      <c r="K1158" s="25"/>
      <c r="L1158" s="25"/>
      <c r="M1158" s="9"/>
      <c r="N1158" s="13"/>
      <c r="O1158" s="13"/>
      <c r="P1158" s="13"/>
      <c r="Q1158" s="10"/>
    </row>
    <row r="1159" spans="2:48" ht="10.35" customHeight="1">
      <c r="B1159" s="24"/>
      <c r="C1159" s="23"/>
      <c r="D1159" s="21"/>
      <c r="E1159" s="21"/>
      <c r="F1159" s="21"/>
      <c r="G1159" s="21"/>
      <c r="H1159" s="21"/>
      <c r="I1159" s="21"/>
      <c r="J1159" s="21"/>
      <c r="K1159" s="25"/>
      <c r="L1159" s="25"/>
      <c r="M1159" s="9"/>
      <c r="N1159" s="13"/>
      <c r="O1159" s="13"/>
      <c r="P1159" s="13"/>
      <c r="Q1159" s="10"/>
    </row>
    <row r="1160" spans="2:48" ht="10.35" customHeight="1">
      <c r="B1160" s="24"/>
      <c r="C1160" s="23"/>
      <c r="D1160" s="21"/>
      <c r="E1160" s="21"/>
      <c r="F1160" s="21"/>
      <c r="G1160" s="21"/>
      <c r="H1160" s="21"/>
      <c r="I1160" s="21"/>
      <c r="J1160" s="21"/>
      <c r="K1160" s="25"/>
      <c r="L1160" s="25"/>
      <c r="M1160" s="9"/>
      <c r="N1160" s="13"/>
      <c r="O1160" s="13"/>
      <c r="P1160" s="13"/>
    </row>
    <row r="1161" spans="2:48" ht="10.35" customHeight="1">
      <c r="B1161" s="24"/>
      <c r="C1161" s="23"/>
      <c r="D1161" s="21"/>
      <c r="E1161" s="21"/>
      <c r="F1161" s="21"/>
      <c r="G1161" s="21"/>
      <c r="H1161" s="21"/>
      <c r="I1161" s="21"/>
      <c r="J1161" s="21"/>
      <c r="K1161" s="25"/>
      <c r="L1161" s="25"/>
      <c r="M1161" s="9"/>
      <c r="N1161" s="13"/>
      <c r="O1161" s="13"/>
      <c r="P1161" s="13"/>
    </row>
    <row r="1162" spans="2:48" ht="10.35" customHeight="1">
      <c r="B1162" s="24"/>
      <c r="C1162" s="23"/>
      <c r="D1162" s="21"/>
      <c r="E1162" s="21"/>
      <c r="F1162" s="21"/>
      <c r="G1162" s="21"/>
      <c r="H1162" s="21"/>
      <c r="I1162" s="21"/>
      <c r="J1162" s="21"/>
      <c r="K1162" s="25"/>
      <c r="L1162" s="25"/>
      <c r="M1162" s="9"/>
      <c r="N1162" s="13"/>
      <c r="O1162" s="13"/>
      <c r="P1162" s="13"/>
    </row>
    <row r="1163" spans="2:48" ht="10.35" customHeight="1">
      <c r="B1163" s="24"/>
      <c r="C1163" s="23"/>
      <c r="D1163" s="21"/>
      <c r="E1163" s="21"/>
      <c r="F1163" s="21"/>
      <c r="G1163" s="21"/>
      <c r="H1163" s="21"/>
      <c r="I1163" s="21"/>
      <c r="J1163" s="21"/>
      <c r="K1163" s="25"/>
      <c r="L1163" s="7"/>
      <c r="M1163" s="9"/>
      <c r="O1163" s="8"/>
      <c r="P1163" s="13"/>
    </row>
    <row r="1164" spans="2:48" ht="10.35" customHeight="1">
      <c r="B1164" s="24"/>
      <c r="C1164" s="23"/>
      <c r="D1164" s="21"/>
      <c r="E1164" s="21"/>
      <c r="F1164" s="21"/>
      <c r="G1164" s="21"/>
      <c r="H1164" s="21"/>
      <c r="I1164" s="21"/>
      <c r="J1164" s="21"/>
      <c r="K1164" s="25"/>
      <c r="L1164" s="7"/>
      <c r="O1164" s="8"/>
      <c r="P1164" s="13"/>
      <c r="Q1164" s="27"/>
      <c r="R1164" s="27"/>
      <c r="S1164" s="27"/>
      <c r="T1164" s="27"/>
      <c r="U1164" s="27"/>
      <c r="V1164" s="3"/>
      <c r="W1164" s="3"/>
      <c r="X1164" s="3"/>
      <c r="Y1164" s="3"/>
      <c r="Z1164" s="3"/>
      <c r="AA1164" s="3"/>
      <c r="AB1164" s="3"/>
      <c r="AC1164" s="3"/>
      <c r="AD1164" s="3"/>
      <c r="AE1164" s="3"/>
      <c r="AF1164" s="3"/>
      <c r="AG1164" s="3"/>
      <c r="AH1164" s="3"/>
      <c r="AI1164" s="3"/>
      <c r="AJ1164" s="3"/>
      <c r="AK1164" s="3"/>
      <c r="AL1164" s="3"/>
      <c r="AM1164" s="3"/>
      <c r="AN1164" s="3"/>
      <c r="AO1164" s="3"/>
      <c r="AP1164" s="3"/>
      <c r="AQ1164" s="3"/>
      <c r="AR1164" s="3"/>
      <c r="AS1164" s="3"/>
      <c r="AT1164" s="3"/>
    </row>
    <row r="1165" spans="2:48" ht="10.35" customHeight="1">
      <c r="B1165" s="24"/>
      <c r="C1165" s="23"/>
      <c r="D1165" s="21"/>
      <c r="E1165" s="21"/>
      <c r="F1165" s="21"/>
      <c r="G1165" s="21"/>
      <c r="H1165" s="21"/>
      <c r="I1165" s="21"/>
      <c r="J1165" s="21"/>
      <c r="K1165" s="25"/>
      <c r="N1165" s="8"/>
      <c r="O1165" s="8"/>
      <c r="P1165" s="13"/>
      <c r="Q1165" s="27"/>
      <c r="R1165" s="27"/>
      <c r="S1165" s="27"/>
      <c r="T1165" s="27"/>
      <c r="U1165" s="27"/>
      <c r="V1165" s="3"/>
      <c r="W1165" s="3"/>
      <c r="X1165" s="3"/>
      <c r="Y1165" s="3"/>
      <c r="Z1165" s="3"/>
      <c r="AA1165" s="3"/>
      <c r="AB1165" s="3"/>
      <c r="AC1165" s="3"/>
      <c r="AD1165" s="3"/>
      <c r="AE1165" s="3"/>
      <c r="AF1165" s="3"/>
      <c r="AG1165" s="3"/>
      <c r="AH1165" s="3"/>
      <c r="AI1165" s="3"/>
      <c r="AJ1165" s="3"/>
      <c r="AK1165" s="3"/>
      <c r="AL1165" s="3"/>
      <c r="AM1165" s="3"/>
      <c r="AN1165" s="3"/>
      <c r="AO1165" s="3"/>
      <c r="AP1165" s="3"/>
      <c r="AQ1165" s="3"/>
      <c r="AR1165" s="3"/>
      <c r="AS1165" s="3"/>
      <c r="AT1165" s="3"/>
    </row>
    <row r="1166" spans="2:48" ht="10.35" customHeight="1">
      <c r="B1166" s="24"/>
      <c r="C1166" s="23"/>
      <c r="D1166" s="21"/>
      <c r="E1166" s="21"/>
      <c r="F1166" s="21"/>
      <c r="G1166" s="21"/>
      <c r="H1166" s="21"/>
      <c r="I1166" s="21"/>
      <c r="J1166" s="21"/>
      <c r="K1166" s="25"/>
      <c r="M1166" s="19"/>
      <c r="N1166" s="13"/>
      <c r="O1166" s="13"/>
      <c r="P1166" s="13"/>
      <c r="AU1166" s="3"/>
      <c r="AV1166" s="3"/>
    </row>
    <row r="1167" spans="2:48" ht="7.5" customHeight="1">
      <c r="B1167" s="24"/>
      <c r="C1167" s="23"/>
      <c r="D1167" s="21"/>
      <c r="E1167" s="21"/>
      <c r="F1167" s="21"/>
      <c r="G1167" s="21"/>
      <c r="H1167" s="21"/>
      <c r="I1167" s="21"/>
      <c r="J1167" s="21"/>
      <c r="K1167" s="25"/>
      <c r="M1167" s="19"/>
      <c r="N1167" s="13"/>
      <c r="O1167" s="13"/>
      <c r="P1167" s="13"/>
      <c r="AU1167" s="3"/>
      <c r="AV1167" s="3"/>
    </row>
    <row r="1168" spans="2:48" ht="7.5" customHeight="1">
      <c r="B1168" s="24"/>
      <c r="C1168" s="23"/>
      <c r="D1168" s="21"/>
      <c r="E1168" s="21"/>
      <c r="F1168" s="21"/>
      <c r="G1168" s="21"/>
      <c r="H1168" s="21"/>
      <c r="I1168" s="21"/>
      <c r="J1168" s="21"/>
      <c r="K1168" s="25"/>
      <c r="M1168" s="18"/>
      <c r="N1168" s="13"/>
      <c r="O1168" s="13"/>
      <c r="P1168" s="13"/>
    </row>
    <row r="1169" spans="2:18" ht="16.5" customHeight="1">
      <c r="B1169" s="66" t="str">
        <f>"第27表　保育所等訪問支援　１施設・事業所当たりの収支額，収支等の科目"</f>
        <v>第27表　保育所等訪問支援　１施設・事業所当たりの収支額，収支等の科目</v>
      </c>
      <c r="C1169" s="23"/>
      <c r="D1169" s="21"/>
      <c r="E1169" s="21"/>
      <c r="F1169" s="21"/>
      <c r="G1169" s="21"/>
      <c r="H1169" s="21"/>
      <c r="I1169" s="21"/>
      <c r="J1169" s="21"/>
      <c r="K1169" s="25"/>
      <c r="L1169" s="14"/>
      <c r="N1169" s="13"/>
      <c r="O1169" s="13"/>
      <c r="P1169" s="13"/>
    </row>
    <row r="1170" spans="2:18" ht="10.35" customHeight="1">
      <c r="C1170" s="65"/>
      <c r="D1170" s="12"/>
      <c r="E1170" s="12"/>
      <c r="F1170" s="12"/>
      <c r="G1170" s="12"/>
      <c r="H1170" s="12"/>
      <c r="I1170" s="12"/>
      <c r="J1170" s="12"/>
      <c r="K1170" s="64" t="s">
        <v>39</v>
      </c>
      <c r="L1170" s="14"/>
      <c r="N1170" s="27"/>
      <c r="P1170" s="13"/>
    </row>
    <row r="1171" spans="2:18" ht="10.35" customHeight="1">
      <c r="B1171" s="63"/>
      <c r="C1171" s="62"/>
      <c r="D1171" s="61"/>
      <c r="E1171" s="93" t="s">
        <v>38</v>
      </c>
      <c r="F1171" s="94"/>
      <c r="G1171" s="94"/>
      <c r="H1171" s="95"/>
      <c r="I1171" s="57"/>
      <c r="J1171" s="93" t="s">
        <v>37</v>
      </c>
      <c r="K1171" s="95"/>
      <c r="M1171" s="10"/>
      <c r="N1171" s="27"/>
      <c r="O1171" s="13"/>
      <c r="P1171" s="13"/>
    </row>
    <row r="1172" spans="2:18" ht="10.35" customHeight="1">
      <c r="B1172" s="60"/>
      <c r="C1172" s="59"/>
      <c r="D1172" s="58"/>
      <c r="E1172" s="93" t="s">
        <v>36</v>
      </c>
      <c r="F1172" s="95"/>
      <c r="G1172" s="93" t="s">
        <v>35</v>
      </c>
      <c r="H1172" s="95"/>
      <c r="I1172" s="57"/>
      <c r="J1172" s="93" t="s">
        <v>34</v>
      </c>
      <c r="K1172" s="95"/>
      <c r="M1172" s="10"/>
      <c r="P1172" s="13"/>
    </row>
    <row r="1173" spans="2:18" ht="10.35" customHeight="1">
      <c r="B1173" s="50" t="s">
        <v>33</v>
      </c>
      <c r="C1173" s="85" t="s">
        <v>32</v>
      </c>
      <c r="D1173" s="86"/>
      <c r="E1173" s="54">
        <v>3288.9890909090905</v>
      </c>
      <c r="F1173" s="45">
        <f>E1173/E1186</f>
        <v>0.94706829050190411</v>
      </c>
      <c r="G1173" s="54">
        <v>2656.2618181818202</v>
      </c>
      <c r="H1173" s="45">
        <f>G1173/G1186</f>
        <v>0.93410741687979559</v>
      </c>
      <c r="I1173" s="47"/>
      <c r="J1173" s="54">
        <v>3309.4078947368421</v>
      </c>
      <c r="K1173" s="45">
        <v>0.92210847785101036</v>
      </c>
      <c r="N1173" s="13"/>
      <c r="O1173" s="13"/>
      <c r="P1173" s="13"/>
    </row>
    <row r="1174" spans="2:18" ht="10.35" customHeight="1">
      <c r="B1174" s="52"/>
      <c r="C1174" s="85" t="s">
        <v>31</v>
      </c>
      <c r="D1174" s="86"/>
      <c r="E1174" s="54">
        <v>88.352727272727222</v>
      </c>
      <c r="F1174" s="45">
        <f>E1174/E1186</f>
        <v>2.5441272095017595E-2</v>
      </c>
      <c r="G1174" s="54">
        <v>81.378181818181815</v>
      </c>
      <c r="H1174" s="45">
        <f>G1174/G1186</f>
        <v>2.8617647058823512E-2</v>
      </c>
      <c r="I1174" s="47"/>
      <c r="J1174" s="54">
        <v>163.05263157894737</v>
      </c>
      <c r="K1174" s="45">
        <v>4.54317565852125E-2</v>
      </c>
      <c r="M1174" s="56"/>
      <c r="N1174" s="13"/>
      <c r="O1174" s="13"/>
      <c r="P1174" s="13"/>
    </row>
    <row r="1175" spans="2:18" ht="10.35" customHeight="1">
      <c r="B1175" s="52"/>
      <c r="C1175" s="85" t="s">
        <v>30</v>
      </c>
      <c r="D1175" s="86"/>
      <c r="E1175" s="54">
        <v>73.538181818181855</v>
      </c>
      <c r="F1175" s="45">
        <f>E1175/E1186</f>
        <v>2.1175406246760561E-2</v>
      </c>
      <c r="G1175" s="54">
        <v>63.658181818181831</v>
      </c>
      <c r="H1175" s="45">
        <f>G1175/G1186</f>
        <v>2.2386189258312011E-2</v>
      </c>
      <c r="I1175" s="47"/>
      <c r="J1175" s="54">
        <v>33.75</v>
      </c>
      <c r="K1175" s="45">
        <v>9.4038456779430325E-3</v>
      </c>
      <c r="M1175" s="55"/>
      <c r="N1175" s="13"/>
      <c r="O1175" s="13"/>
      <c r="P1175" s="13"/>
    </row>
    <row r="1176" spans="2:18" ht="10.35" customHeight="1">
      <c r="B1176" s="51"/>
      <c r="C1176" s="85" t="s">
        <v>29</v>
      </c>
      <c r="D1176" s="86"/>
      <c r="E1176" s="54">
        <v>18.549090909090911</v>
      </c>
      <c r="F1176" s="45">
        <f>E1176/E1186</f>
        <v>5.3412326195285357E-3</v>
      </c>
      <c r="G1176" s="54">
        <v>35.225454545454546</v>
      </c>
      <c r="H1176" s="45">
        <f>G1176/G1186</f>
        <v>1.238746803069053E-2</v>
      </c>
      <c r="I1176" s="47"/>
      <c r="J1176" s="54">
        <v>81.421052631578945</v>
      </c>
      <c r="K1176" s="45">
        <v>2.2686548559497654E-2</v>
      </c>
      <c r="M1176" s="44"/>
      <c r="N1176" s="13"/>
      <c r="O1176" s="13"/>
      <c r="P1176" s="13"/>
    </row>
    <row r="1177" spans="2:18" ht="10.35" customHeight="1">
      <c r="B1177" s="50" t="s">
        <v>28</v>
      </c>
      <c r="C1177" s="85" t="s">
        <v>27</v>
      </c>
      <c r="D1177" s="86"/>
      <c r="E1177" s="54">
        <v>2485.6799999999998</v>
      </c>
      <c r="F1177" s="45">
        <f>E1177/E1186</f>
        <v>0.71575448968244748</v>
      </c>
      <c r="G1177" s="54">
        <v>2044.894545454546</v>
      </c>
      <c r="H1177" s="45">
        <f>G1177/G1186</f>
        <v>0.71911253196930924</v>
      </c>
      <c r="I1177" s="47"/>
      <c r="J1177" s="54">
        <v>2757.4276315789475</v>
      </c>
      <c r="K1177" s="45">
        <v>0.7683088567545</v>
      </c>
      <c r="M1177" s="44"/>
      <c r="N1177" s="13"/>
      <c r="O1177" s="13"/>
      <c r="P1177" s="13"/>
    </row>
    <row r="1178" spans="2:18" ht="10.35" customHeight="1">
      <c r="B1178" s="52"/>
      <c r="C1178" s="85" t="s">
        <v>26</v>
      </c>
      <c r="D1178" s="86"/>
      <c r="E1178" s="54">
        <v>65.381818181818218</v>
      </c>
      <c r="F1178" s="45">
        <f>E1178/E1186</f>
        <v>1.8826771711257229E-2</v>
      </c>
      <c r="G1178" s="54">
        <v>57.319999999999993</v>
      </c>
      <c r="H1178" s="45">
        <f>G1178/G1186</f>
        <v>2.0157289002557529E-2</v>
      </c>
      <c r="I1178" s="47"/>
      <c r="J1178" s="54">
        <v>77.02960526315789</v>
      </c>
      <c r="K1178" s="45">
        <v>2.1462948756373487E-2</v>
      </c>
      <c r="M1178" s="44"/>
      <c r="N1178" s="13"/>
      <c r="O1178" s="13"/>
      <c r="P1178" s="13"/>
    </row>
    <row r="1179" spans="2:18" ht="10.35" customHeight="1">
      <c r="B1179" s="52"/>
      <c r="C1179" s="85" t="s">
        <v>25</v>
      </c>
      <c r="D1179" s="86"/>
      <c r="E1179" s="53">
        <v>-7.6909090909090905</v>
      </c>
      <c r="F1179" s="45">
        <f>E1179/E1186</f>
        <v>-2.2146063497947171E-3</v>
      </c>
      <c r="G1179" s="53">
        <v>-5.3127272727272716</v>
      </c>
      <c r="H1179" s="45">
        <f>G1179/G1186</f>
        <v>-1.8682864450127862E-3</v>
      </c>
      <c r="I1179" s="47"/>
      <c r="J1179" s="53">
        <v>-2.6348684210526314</v>
      </c>
      <c r="K1179" s="45">
        <v>-7.3415988187449982E-4</v>
      </c>
      <c r="M1179" s="44"/>
      <c r="N1179" s="13"/>
      <c r="O1179" s="13"/>
      <c r="P1179" s="13"/>
    </row>
    <row r="1180" spans="2:18" ht="10.35" customHeight="1">
      <c r="B1180" s="52"/>
      <c r="C1180" s="85" t="s">
        <v>24</v>
      </c>
      <c r="D1180" s="86"/>
      <c r="E1180" s="48">
        <v>74.039999999999992</v>
      </c>
      <c r="F1180" s="45">
        <f>E1180/E1186</f>
        <v>2.1319905384477651E-2</v>
      </c>
      <c r="G1180" s="48">
        <v>47.738181818181886</v>
      </c>
      <c r="H1180" s="45">
        <f>G1180/G1186</f>
        <v>1.6787723785166256E-2</v>
      </c>
      <c r="I1180" s="47"/>
      <c r="J1180" s="48">
        <v>122.69736842105263</v>
      </c>
      <c r="K1180" s="45">
        <v>3.4187470154705177E-2</v>
      </c>
      <c r="M1180" s="44"/>
      <c r="N1180" s="13"/>
      <c r="O1180" s="13"/>
      <c r="P1180" s="13"/>
    </row>
    <row r="1181" spans="2:18" ht="10.35" customHeight="1">
      <c r="B1181" s="51"/>
      <c r="C1181" s="85" t="s">
        <v>23</v>
      </c>
      <c r="D1181" s="86"/>
      <c r="E1181" s="48">
        <v>620.73090909090968</v>
      </c>
      <c r="F1181" s="45">
        <f>E1181/E1186</f>
        <v>0.17874019788005124</v>
      </c>
      <c r="G1181" s="48">
        <v>498.96727272727259</v>
      </c>
      <c r="H1181" s="45">
        <f>G1181/G1186</f>
        <v>0.17546803069053693</v>
      </c>
      <c r="I1181" s="47"/>
      <c r="J1181" s="48">
        <v>617.84868421052636</v>
      </c>
      <c r="K1181" s="45">
        <v>0.17215270158921325</v>
      </c>
      <c r="M1181" s="44"/>
      <c r="N1181" s="13"/>
      <c r="O1181" s="13"/>
      <c r="P1181" s="13"/>
    </row>
    <row r="1182" spans="2:18" ht="10.35" customHeight="1">
      <c r="B1182" s="50" t="s">
        <v>22</v>
      </c>
      <c r="C1182" s="85" t="s">
        <v>21</v>
      </c>
      <c r="D1182" s="86"/>
      <c r="E1182" s="48">
        <v>4.3636363636363668E-2</v>
      </c>
      <c r="F1182" s="45">
        <f>E1182/E1186</f>
        <v>1.2565142410182802E-5</v>
      </c>
      <c r="G1182" s="48">
        <v>1.8181818181818177E-2</v>
      </c>
      <c r="H1182" s="45">
        <f>G1182/G1186</f>
        <v>6.3938618925831146E-6</v>
      </c>
      <c r="I1182" s="47"/>
      <c r="J1182" s="48">
        <v>5.5921052631578948E-2</v>
      </c>
      <c r="K1182" s="45">
        <v>1.5581420713940698E-5</v>
      </c>
      <c r="M1182" s="44"/>
      <c r="N1182" s="13"/>
      <c r="O1182" s="13"/>
      <c r="P1182" s="13"/>
    </row>
    <row r="1183" spans="2:18" ht="10.35" customHeight="1">
      <c r="B1183" s="49" t="s">
        <v>20</v>
      </c>
      <c r="C1183" s="85" t="s">
        <v>19</v>
      </c>
      <c r="D1183" s="86"/>
      <c r="E1183" s="48">
        <v>2.396363636363636</v>
      </c>
      <c r="F1183" s="45">
        <f>E1183/E1186</f>
        <v>6.9003573735920492E-4</v>
      </c>
      <c r="G1183" s="48">
        <v>3.229090909090909</v>
      </c>
      <c r="H1183" s="45">
        <f>G1183/G1186</f>
        <v>1.1355498721227614E-3</v>
      </c>
      <c r="I1183" s="47"/>
      <c r="J1183" s="48">
        <v>7.8026315789473681</v>
      </c>
      <c r="K1183" s="45">
        <v>2.1740664666745489E-3</v>
      </c>
      <c r="M1183" s="44"/>
      <c r="N1183" s="13"/>
      <c r="O1183" s="13"/>
      <c r="P1183" s="13"/>
      <c r="R1183" s="17"/>
    </row>
    <row r="1184" spans="2:18" ht="10.35" customHeight="1">
      <c r="B1184" s="50" t="s">
        <v>18</v>
      </c>
      <c r="C1184" s="85" t="s">
        <v>17</v>
      </c>
      <c r="D1184" s="86"/>
      <c r="E1184" s="48">
        <v>3.338181818181817</v>
      </c>
      <c r="F1184" s="45">
        <f>E1184/E1186</f>
        <v>9.6123339437898328E-4</v>
      </c>
      <c r="G1184" s="48">
        <v>7.0945454545454494</v>
      </c>
      <c r="H1184" s="45">
        <f>G1184/G1186</f>
        <v>2.4948849104859303E-3</v>
      </c>
      <c r="I1184" s="47"/>
      <c r="J1184" s="48">
        <v>1.2697368421052631</v>
      </c>
      <c r="K1184" s="45">
        <v>3.5378990562241812E-4</v>
      </c>
      <c r="M1184" s="44"/>
      <c r="N1184" s="13"/>
      <c r="O1184" s="13"/>
      <c r="P1184" s="13"/>
      <c r="R1184" s="17"/>
    </row>
    <row r="1185" spans="2:17" ht="10.35" customHeight="1">
      <c r="B1185" s="49" t="s">
        <v>16</v>
      </c>
      <c r="C1185" s="85" t="s">
        <v>15</v>
      </c>
      <c r="D1185" s="86"/>
      <c r="E1185" s="48">
        <v>13.079999999999997</v>
      </c>
      <c r="F1185" s="45">
        <f>E1185/E1186</f>
        <v>3.7664014374522909E-3</v>
      </c>
      <c r="G1185" s="48">
        <v>11.705454545454549</v>
      </c>
      <c r="H1185" s="45">
        <f>G1185/G1186</f>
        <v>4.1163682864450114E-3</v>
      </c>
      <c r="I1185" s="47"/>
      <c r="J1185" s="48">
        <v>21.667763157894736</v>
      </c>
      <c r="K1185" s="45">
        <v>6.0373422495721982E-3</v>
      </c>
      <c r="L1185" s="16"/>
      <c r="M1185" s="44"/>
      <c r="N1185" s="13"/>
      <c r="O1185" s="13"/>
      <c r="P1185" s="13"/>
      <c r="Q1185" s="15"/>
    </row>
    <row r="1186" spans="2:17" ht="10.35" customHeight="1">
      <c r="B1186" s="87" t="s">
        <v>14</v>
      </c>
      <c r="C1186" s="88"/>
      <c r="D1186" s="89"/>
      <c r="E1186" s="46">
        <f>SUM(E1173:E1176,E1182,E1184)</f>
        <v>3472.8109090909088</v>
      </c>
      <c r="F1186" s="45">
        <f>E1186/E1186</f>
        <v>1</v>
      </c>
      <c r="G1186" s="46">
        <f>SUM(G1173:G1176,G1182,G1184)</f>
        <v>2843.6363636363653</v>
      </c>
      <c r="H1186" s="45">
        <f>G1186/G1186</f>
        <v>1</v>
      </c>
      <c r="I1186" s="47"/>
      <c r="J1186" s="46">
        <v>3588.9572368421054</v>
      </c>
      <c r="K1186" s="45">
        <v>1</v>
      </c>
      <c r="L1186" s="14"/>
      <c r="M1186" s="44"/>
      <c r="N1186" s="13"/>
      <c r="O1186" s="13"/>
      <c r="P1186" s="13"/>
      <c r="Q1186" s="10"/>
    </row>
    <row r="1187" spans="2:17" ht="10.35" customHeight="1">
      <c r="B1187" s="87" t="s">
        <v>13</v>
      </c>
      <c r="C1187" s="88"/>
      <c r="D1187" s="89"/>
      <c r="E1187" s="46">
        <f>SUM(E1177:E1181,E1183,E1185)</f>
        <v>3253.6181818181826</v>
      </c>
      <c r="F1187" s="45">
        <f>E1187/E1186</f>
        <v>0.9368831954832505</v>
      </c>
      <c r="G1187" s="46">
        <f>SUM(G1177:G1181,G1183,G1185)</f>
        <v>2658.5418181818186</v>
      </c>
      <c r="H1187" s="45">
        <f>G1187/G1186</f>
        <v>0.93490920716112491</v>
      </c>
      <c r="I1187" s="47"/>
      <c r="J1187" s="46">
        <v>3601.8388157894738</v>
      </c>
      <c r="K1187" s="45">
        <v>1.0035892260891641</v>
      </c>
      <c r="M1187" s="44"/>
      <c r="N1187" s="13"/>
      <c r="O1187" s="13"/>
      <c r="P1187" s="13"/>
      <c r="Q1187" s="10"/>
    </row>
    <row r="1188" spans="2:17" ht="10.35" customHeight="1">
      <c r="B1188" s="87" t="s">
        <v>12</v>
      </c>
      <c r="C1188" s="88"/>
      <c r="D1188" s="89"/>
      <c r="E1188" s="46">
        <f>E1186-E1187</f>
        <v>219.19272727272619</v>
      </c>
      <c r="F1188" s="45">
        <f>E1188/E1186</f>
        <v>6.3116804516749545E-2</v>
      </c>
      <c r="G1188" s="46">
        <f>G1186-G1187</f>
        <v>185.09454545454673</v>
      </c>
      <c r="H1188" s="45">
        <f>G1188/G1186</f>
        <v>6.5090792838875089E-2</v>
      </c>
      <c r="I1188" s="47"/>
      <c r="J1188" s="46">
        <v>-12.881578947368325</v>
      </c>
      <c r="K1188" s="45">
        <v>-3.5892260891641947E-3</v>
      </c>
      <c r="L1188" s="12"/>
      <c r="M1188" s="44"/>
      <c r="N1188" s="13"/>
      <c r="O1188" s="13"/>
      <c r="Q1188" s="10"/>
    </row>
    <row r="1189" spans="2:17" ht="10.35" customHeight="1">
      <c r="B1189" s="82" t="s">
        <v>11</v>
      </c>
      <c r="C1189" s="83"/>
      <c r="D1189" s="84"/>
      <c r="E1189" s="42">
        <v>7.7200000000000015</v>
      </c>
      <c r="F1189" s="41">
        <f>E1189/E1186</f>
        <v>2.2229831114015061E-3</v>
      </c>
      <c r="G1189" s="42">
        <v>9.7345454545454526</v>
      </c>
      <c r="H1189" s="41">
        <f>G1189/G1186</f>
        <v>3.4232736572889998E-3</v>
      </c>
      <c r="I1189" s="43"/>
      <c r="J1189" s="42">
        <v>14.105263157894736</v>
      </c>
      <c r="K1189" s="41">
        <v>3.9301842365516296E-3</v>
      </c>
      <c r="L1189" s="12"/>
      <c r="M1189" s="44"/>
      <c r="N1189" s="13"/>
      <c r="O1189" s="13"/>
      <c r="P1189" s="8"/>
      <c r="Q1189" s="10"/>
    </row>
    <row r="1190" spans="2:17" ht="10.35" customHeight="1">
      <c r="B1190" s="82" t="s">
        <v>10</v>
      </c>
      <c r="C1190" s="83"/>
      <c r="D1190" s="84"/>
      <c r="E1190" s="42">
        <f>E1188+E1189</f>
        <v>226.91272727272619</v>
      </c>
      <c r="F1190" s="41">
        <f>E1190/(E1186+E1189)</f>
        <v>6.5194860554188924E-2</v>
      </c>
      <c r="G1190" s="42">
        <f>G1188+G1189</f>
        <v>194.82909090909217</v>
      </c>
      <c r="H1190" s="41">
        <f>G1190/(G1186+G1189)</f>
        <v>6.8280324260810904E-2</v>
      </c>
      <c r="I1190" s="43"/>
      <c r="J1190" s="42">
        <v>1.223684210526411</v>
      </c>
      <c r="K1190" s="41">
        <v>3.3962336499197864E-4</v>
      </c>
      <c r="L1190" s="11"/>
      <c r="N1190" s="13"/>
      <c r="O1190" s="13"/>
      <c r="P1190" s="10"/>
      <c r="Q1190" s="10"/>
    </row>
    <row r="1191" spans="2:17" ht="10.35" customHeight="1">
      <c r="B1191" s="87" t="s">
        <v>9</v>
      </c>
      <c r="C1191" s="88"/>
      <c r="D1191" s="89"/>
      <c r="E1191" s="40">
        <v>275</v>
      </c>
      <c r="F1191" s="31"/>
      <c r="G1191" s="40">
        <v>275</v>
      </c>
      <c r="H1191" s="31"/>
      <c r="I1191" s="30"/>
      <c r="J1191" s="40">
        <v>304</v>
      </c>
      <c r="K1191" s="31"/>
      <c r="L1191" s="7"/>
      <c r="M1191" s="19"/>
      <c r="N1191" s="13"/>
      <c r="O1191" s="13"/>
      <c r="Q1191" s="10"/>
    </row>
    <row r="1192" spans="2:17" ht="10.35" customHeight="1">
      <c r="C1192" s="23"/>
      <c r="D1192" s="21"/>
      <c r="E1192" s="21"/>
      <c r="F1192" s="21"/>
      <c r="G1192" s="21"/>
      <c r="H1192" s="21"/>
      <c r="I1192" s="21"/>
      <c r="J1192" s="21"/>
      <c r="K1192" s="25"/>
      <c r="L1192" s="7"/>
      <c r="M1192" s="19"/>
      <c r="N1192" s="13"/>
      <c r="O1192" s="13"/>
      <c r="P1192" s="13"/>
      <c r="Q1192" s="10"/>
    </row>
    <row r="1193" spans="2:17" ht="10.35" customHeight="1">
      <c r="B1193" s="34" t="s">
        <v>44</v>
      </c>
      <c r="C1193" s="33"/>
      <c r="D1193" s="32"/>
      <c r="E1193" s="29">
        <v>13.334545454545456</v>
      </c>
      <c r="F1193" s="31"/>
      <c r="G1193" s="29" t="s">
        <v>1</v>
      </c>
      <c r="H1193" s="31"/>
      <c r="I1193" s="30"/>
      <c r="J1193" s="39">
        <v>13.276859504132231</v>
      </c>
      <c r="K1193" s="28"/>
      <c r="L1193" s="7"/>
      <c r="M1193" s="19"/>
      <c r="N1193" s="13"/>
      <c r="O1193" s="13"/>
      <c r="P1193" s="13"/>
      <c r="Q1193" s="10"/>
    </row>
    <row r="1194" spans="2:17" ht="10.35" customHeight="1">
      <c r="B1194" s="34" t="s">
        <v>43</v>
      </c>
      <c r="C1194" s="33"/>
      <c r="D1194" s="32"/>
      <c r="E1194" s="29">
        <f>E1186/E1193</f>
        <v>260.43714207799286</v>
      </c>
      <c r="F1194" s="31"/>
      <c r="G1194" s="29" t="s">
        <v>1</v>
      </c>
      <c r="H1194" s="31"/>
      <c r="I1194" s="30"/>
      <c r="J1194" s="29">
        <v>270.31672932330827</v>
      </c>
      <c r="K1194" s="28"/>
      <c r="L1194" s="7"/>
      <c r="M1194" s="19"/>
      <c r="N1194" s="13"/>
      <c r="O1194" s="13"/>
      <c r="P1194" s="13"/>
      <c r="Q1194" s="10"/>
    </row>
    <row r="1195" spans="2:17" ht="10.35" customHeight="1">
      <c r="B1195" s="90" t="s">
        <v>42</v>
      </c>
      <c r="C1195" s="91"/>
      <c r="D1195" s="92"/>
      <c r="E1195" s="36">
        <f>(E1186+E1189)/E1193</f>
        <v>261.0160894464139</v>
      </c>
      <c r="F1195" s="38"/>
      <c r="G1195" s="36" t="s">
        <v>5</v>
      </c>
      <c r="H1195" s="38"/>
      <c r="I1195" s="37"/>
      <c r="J1195" s="36">
        <v>271.37912387177096</v>
      </c>
      <c r="K1195" s="35"/>
      <c r="L1195" s="7"/>
      <c r="M1195" s="19"/>
      <c r="N1195" s="13"/>
      <c r="O1195" s="13"/>
      <c r="P1195" s="13"/>
      <c r="Q1195" s="10"/>
    </row>
    <row r="1196" spans="2:17" ht="10.35" customHeight="1">
      <c r="B1196" s="34" t="s">
        <v>41</v>
      </c>
      <c r="C1196" s="33"/>
      <c r="D1196" s="32"/>
      <c r="E1196" s="29">
        <f>E1187/E1193</f>
        <v>243.99918189255527</v>
      </c>
      <c r="F1196" s="31"/>
      <c r="G1196" s="29" t="s">
        <v>1</v>
      </c>
      <c r="H1196" s="31"/>
      <c r="I1196" s="30"/>
      <c r="J1196" s="29">
        <v>271.28695718053302</v>
      </c>
      <c r="K1196" s="28"/>
      <c r="L1196" s="7"/>
      <c r="M1196" s="19"/>
      <c r="N1196" s="13"/>
      <c r="O1196" s="13"/>
      <c r="P1196" s="13"/>
      <c r="Q1196" s="10"/>
    </row>
    <row r="1197" spans="2:17" ht="10.35" customHeight="1">
      <c r="B1197" s="34" t="s">
        <v>3</v>
      </c>
      <c r="C1197" s="33"/>
      <c r="D1197" s="32"/>
      <c r="E1197" s="29">
        <v>1.2510132158590308</v>
      </c>
      <c r="F1197" s="31"/>
      <c r="G1197" s="29" t="s">
        <v>1</v>
      </c>
      <c r="H1197" s="31"/>
      <c r="I1197" s="30"/>
      <c r="J1197" s="29">
        <v>1.3539999999999999</v>
      </c>
      <c r="K1197" s="28"/>
      <c r="L1197" s="7"/>
      <c r="M1197" s="19"/>
      <c r="N1197" s="13"/>
      <c r="O1197" s="13"/>
      <c r="P1197" s="13"/>
      <c r="Q1197" s="10"/>
    </row>
    <row r="1198" spans="2:17" ht="10.35" customHeight="1">
      <c r="B1198" s="34" t="s">
        <v>2</v>
      </c>
      <c r="C1198" s="33"/>
      <c r="D1198" s="32"/>
      <c r="E1198" s="29">
        <f>E1177/E1197</f>
        <v>1986.9334460173252</v>
      </c>
      <c r="F1198" s="31"/>
      <c r="G1198" s="29" t="s">
        <v>1</v>
      </c>
      <c r="H1198" s="31"/>
      <c r="I1198" s="30"/>
      <c r="J1198" s="29">
        <v>2036.5048977687945</v>
      </c>
      <c r="K1198" s="28"/>
      <c r="L1198" s="7"/>
      <c r="M1198" s="19"/>
      <c r="N1198" s="13"/>
      <c r="O1198" s="13"/>
      <c r="P1198" s="13"/>
      <c r="Q1198" s="10"/>
    </row>
    <row r="1199" spans="2:17" ht="9" customHeight="1">
      <c r="B1199" s="24" t="s">
        <v>0</v>
      </c>
      <c r="C1199" s="23"/>
      <c r="D1199" s="21"/>
      <c r="E1199" s="21"/>
      <c r="F1199" s="21"/>
      <c r="G1199" s="21"/>
      <c r="H1199" s="21"/>
      <c r="I1199" s="21"/>
      <c r="J1199" s="21"/>
      <c r="K1199" s="25"/>
      <c r="L1199" s="7"/>
      <c r="M1199" s="18"/>
      <c r="N1199" s="13"/>
      <c r="O1199" s="13"/>
      <c r="P1199" s="13"/>
      <c r="Q1199" s="10"/>
    </row>
    <row r="1200" spans="2:17" ht="9" customHeight="1">
      <c r="B1200" s="24" t="s">
        <v>40</v>
      </c>
      <c r="C1200" s="23"/>
      <c r="D1200" s="21"/>
      <c r="E1200" s="21"/>
      <c r="F1200" s="21"/>
      <c r="G1200" s="21"/>
      <c r="H1200" s="21"/>
      <c r="I1200" s="21"/>
      <c r="J1200" s="21"/>
      <c r="K1200" s="25"/>
      <c r="L1200" s="25"/>
      <c r="N1200" s="13"/>
      <c r="O1200" s="13"/>
      <c r="P1200" s="13"/>
      <c r="Q1200" s="10"/>
    </row>
    <row r="1201" spans="2:48" ht="10.35" customHeight="1">
      <c r="B1201" s="24"/>
      <c r="C1201" s="23"/>
      <c r="D1201" s="21"/>
      <c r="E1201" s="21"/>
      <c r="F1201" s="21"/>
      <c r="G1201" s="21"/>
      <c r="H1201" s="21"/>
      <c r="I1201" s="21"/>
      <c r="J1201" s="21"/>
      <c r="K1201" s="25"/>
      <c r="L1201" s="25"/>
      <c r="M1201" s="9"/>
      <c r="N1201" s="13"/>
      <c r="O1201" s="13"/>
      <c r="P1201" s="13"/>
      <c r="Q1201" s="10"/>
    </row>
    <row r="1202" spans="2:48" ht="10.35" customHeight="1">
      <c r="B1202" s="24"/>
      <c r="C1202" s="23"/>
      <c r="D1202" s="21"/>
      <c r="E1202" s="21"/>
      <c r="F1202" s="21"/>
      <c r="G1202" s="21"/>
      <c r="H1202" s="21"/>
      <c r="I1202" s="21"/>
      <c r="J1202" s="21"/>
      <c r="K1202" s="25"/>
      <c r="L1202" s="25"/>
      <c r="M1202" s="9"/>
      <c r="N1202" s="13"/>
      <c r="O1202" s="13"/>
      <c r="P1202" s="13"/>
      <c r="Q1202" s="10"/>
    </row>
    <row r="1203" spans="2:48" ht="10.35" customHeight="1">
      <c r="B1203" s="24"/>
      <c r="C1203" s="23"/>
      <c r="D1203" s="21"/>
      <c r="E1203" s="21"/>
      <c r="F1203" s="21"/>
      <c r="G1203" s="21"/>
      <c r="H1203" s="21"/>
      <c r="I1203" s="21"/>
      <c r="J1203" s="21"/>
      <c r="K1203" s="25"/>
      <c r="L1203" s="25"/>
      <c r="M1203" s="9"/>
      <c r="N1203" s="13"/>
      <c r="O1203" s="13"/>
      <c r="P1203" s="13"/>
      <c r="Q1203" s="10"/>
    </row>
    <row r="1204" spans="2:48" ht="10.35" customHeight="1">
      <c r="B1204" s="24"/>
      <c r="C1204" s="23"/>
      <c r="D1204" s="21"/>
      <c r="E1204" s="21"/>
      <c r="F1204" s="21"/>
      <c r="G1204" s="21"/>
      <c r="H1204" s="21"/>
      <c r="I1204" s="21"/>
      <c r="J1204" s="21"/>
      <c r="K1204" s="25"/>
      <c r="L1204" s="25"/>
      <c r="M1204" s="9"/>
      <c r="N1204" s="13"/>
      <c r="O1204" s="13"/>
      <c r="P1204" s="13"/>
      <c r="Q1204" s="26"/>
    </row>
    <row r="1205" spans="2:48" ht="10.35" customHeight="1">
      <c r="B1205" s="24"/>
      <c r="C1205" s="23"/>
      <c r="D1205" s="21"/>
      <c r="E1205" s="21"/>
      <c r="F1205" s="21"/>
      <c r="G1205" s="21"/>
      <c r="H1205" s="21"/>
      <c r="I1205" s="21"/>
      <c r="J1205" s="21"/>
      <c r="K1205" s="25"/>
      <c r="L1205" s="25"/>
      <c r="M1205" s="9"/>
      <c r="N1205" s="13"/>
      <c r="O1205" s="13"/>
      <c r="P1205" s="13"/>
    </row>
    <row r="1206" spans="2:48" ht="10.35" customHeight="1">
      <c r="B1206" s="24"/>
      <c r="C1206" s="23"/>
      <c r="D1206" s="21"/>
      <c r="E1206" s="21"/>
      <c r="F1206" s="21"/>
      <c r="G1206" s="21"/>
      <c r="H1206" s="21"/>
      <c r="I1206" s="21"/>
      <c r="J1206" s="21"/>
      <c r="K1206" s="25"/>
      <c r="L1206" s="7"/>
      <c r="M1206" s="9"/>
      <c r="N1206" s="13"/>
      <c r="O1206" s="13"/>
      <c r="P1206" s="13"/>
    </row>
    <row r="1207" spans="2:48" ht="10.35" customHeight="1">
      <c r="B1207" s="24"/>
      <c r="C1207" s="23"/>
      <c r="D1207" s="21"/>
      <c r="E1207" s="21"/>
      <c r="F1207" s="21"/>
      <c r="G1207" s="21"/>
      <c r="H1207" s="21"/>
      <c r="I1207" s="21"/>
      <c r="J1207" s="21"/>
      <c r="K1207" s="25"/>
      <c r="L1207" s="7"/>
      <c r="M1207" s="9"/>
      <c r="N1207" s="13"/>
      <c r="O1207" s="13"/>
      <c r="P1207" s="13"/>
    </row>
    <row r="1208" spans="2:48" ht="10.35" customHeight="1">
      <c r="B1208" s="24"/>
      <c r="C1208" s="23"/>
      <c r="D1208" s="21"/>
      <c r="E1208" s="21"/>
      <c r="F1208" s="21"/>
      <c r="G1208" s="21"/>
      <c r="H1208" s="21"/>
      <c r="I1208" s="21"/>
      <c r="J1208" s="21"/>
      <c r="K1208" s="25"/>
      <c r="L1208" s="7"/>
      <c r="M1208" s="9"/>
      <c r="O1208" s="8"/>
      <c r="P1208" s="13"/>
      <c r="Q1208" s="27"/>
      <c r="R1208" s="27"/>
      <c r="S1208" s="27"/>
      <c r="T1208" s="27"/>
      <c r="U1208" s="27"/>
      <c r="V1208" s="3"/>
      <c r="W1208" s="3"/>
      <c r="X1208" s="3"/>
      <c r="Y1208" s="3"/>
      <c r="Z1208" s="3"/>
      <c r="AA1208" s="3"/>
      <c r="AB1208" s="3"/>
      <c r="AC1208" s="3"/>
      <c r="AD1208" s="3"/>
      <c r="AE1208" s="3"/>
      <c r="AF1208" s="3"/>
      <c r="AG1208" s="3"/>
      <c r="AH1208" s="3"/>
      <c r="AI1208" s="3"/>
      <c r="AJ1208" s="3"/>
      <c r="AK1208" s="3"/>
      <c r="AL1208" s="3"/>
      <c r="AM1208" s="3"/>
      <c r="AN1208" s="3"/>
      <c r="AO1208" s="3"/>
      <c r="AP1208" s="3"/>
      <c r="AQ1208" s="3"/>
      <c r="AR1208" s="3"/>
      <c r="AS1208" s="3"/>
      <c r="AT1208" s="3"/>
    </row>
    <row r="1209" spans="2:48" ht="10.35" customHeight="1">
      <c r="B1209" s="24"/>
      <c r="C1209" s="23"/>
      <c r="D1209" s="21"/>
      <c r="E1209" s="21"/>
      <c r="F1209" s="21"/>
      <c r="G1209" s="21"/>
      <c r="H1209" s="21"/>
      <c r="I1209" s="21"/>
      <c r="J1209" s="21"/>
      <c r="K1209" s="25"/>
      <c r="L1209" s="20"/>
      <c r="O1209" s="8"/>
      <c r="P1209" s="13"/>
      <c r="Q1209" s="27"/>
      <c r="R1209" s="27"/>
      <c r="S1209" s="27"/>
      <c r="T1209" s="27"/>
      <c r="U1209" s="27"/>
      <c r="V1209" s="3"/>
      <c r="W1209" s="3"/>
      <c r="X1209" s="3"/>
      <c r="Y1209" s="3"/>
      <c r="Z1209" s="3"/>
      <c r="AA1209" s="3"/>
      <c r="AB1209" s="3"/>
      <c r="AC1209" s="3"/>
      <c r="AD1209" s="3"/>
      <c r="AE1209" s="3"/>
      <c r="AF1209" s="3"/>
      <c r="AG1209" s="3"/>
      <c r="AH1209" s="3"/>
      <c r="AI1209" s="3"/>
      <c r="AJ1209" s="3"/>
      <c r="AK1209" s="3"/>
      <c r="AL1209" s="3"/>
      <c r="AM1209" s="3"/>
      <c r="AN1209" s="3"/>
      <c r="AO1209" s="3"/>
      <c r="AP1209" s="3"/>
      <c r="AQ1209" s="3"/>
      <c r="AR1209" s="3"/>
      <c r="AS1209" s="3"/>
      <c r="AT1209" s="3"/>
    </row>
    <row r="1210" spans="2:48" ht="10.35" customHeight="1">
      <c r="B1210" s="24"/>
      <c r="C1210" s="23"/>
      <c r="D1210" s="21"/>
      <c r="E1210" s="21"/>
      <c r="F1210" s="21"/>
      <c r="G1210" s="21"/>
      <c r="H1210" s="21"/>
      <c r="I1210" s="21"/>
      <c r="J1210" s="21"/>
      <c r="K1210" s="25"/>
      <c r="L1210" s="6"/>
      <c r="N1210" s="8"/>
      <c r="O1210" s="8"/>
      <c r="P1210" s="13"/>
      <c r="AU1210" s="3"/>
      <c r="AV1210" s="3"/>
    </row>
    <row r="1211" spans="2:48" ht="10.35" customHeight="1">
      <c r="B1211" s="24"/>
      <c r="C1211" s="23"/>
      <c r="D1211" s="21"/>
      <c r="E1211" s="21"/>
      <c r="F1211" s="21"/>
      <c r="G1211" s="21"/>
      <c r="H1211" s="21"/>
      <c r="I1211" s="21"/>
      <c r="J1211" s="21"/>
      <c r="K1211" s="25"/>
      <c r="L1211" s="6"/>
      <c r="M1211" s="19"/>
      <c r="N1211" s="13"/>
      <c r="O1211" s="13"/>
      <c r="P1211" s="13"/>
      <c r="AU1211" s="3"/>
      <c r="AV1211" s="3"/>
    </row>
    <row r="1212" spans="2:48" ht="10.35" customHeight="1">
      <c r="B1212" s="24"/>
      <c r="C1212" s="23"/>
      <c r="D1212" s="21"/>
      <c r="E1212" s="21"/>
      <c r="F1212" s="21"/>
      <c r="G1212" s="21"/>
      <c r="H1212" s="21"/>
      <c r="I1212" s="21"/>
      <c r="J1212" s="21"/>
      <c r="K1212" s="25"/>
      <c r="L1212" s="6"/>
      <c r="M1212" s="18"/>
      <c r="N1212" s="13"/>
      <c r="O1212" s="13"/>
      <c r="P1212" s="13"/>
    </row>
    <row r="1213" spans="2:48" ht="7.5" customHeight="1">
      <c r="B1213" s="24"/>
      <c r="C1213" s="23"/>
      <c r="D1213" s="21"/>
      <c r="E1213" s="21"/>
      <c r="F1213" s="21"/>
      <c r="G1213" s="21"/>
      <c r="H1213" s="21"/>
      <c r="I1213" s="21"/>
      <c r="J1213" s="21"/>
      <c r="K1213" s="25"/>
      <c r="L1213" s="14"/>
      <c r="N1213" s="13"/>
      <c r="O1213" s="13"/>
      <c r="P1213" s="13"/>
    </row>
    <row r="1214" spans="2:48" ht="16.5" customHeight="1">
      <c r="B1214" s="66" t="str">
        <f>"第28表　福祉型障害児入所施設　１施設・事業所当たりの収支額，収支等の科目"</f>
        <v>第28表　福祉型障害児入所施設　１施設・事業所当たりの収支額，収支等の科目</v>
      </c>
      <c r="C1214" s="23"/>
      <c r="D1214" s="21"/>
      <c r="E1214" s="21"/>
      <c r="F1214" s="21"/>
      <c r="G1214" s="21"/>
      <c r="H1214" s="21"/>
      <c r="I1214" s="21"/>
      <c r="J1214" s="21"/>
      <c r="K1214" s="25"/>
      <c r="L1214" s="14"/>
      <c r="M1214" s="19"/>
      <c r="N1214" s="13"/>
      <c r="O1214" s="13"/>
      <c r="P1214" s="13"/>
    </row>
    <row r="1215" spans="2:48" ht="10.35" customHeight="1">
      <c r="C1215" s="65"/>
      <c r="D1215" s="12"/>
      <c r="E1215" s="12"/>
      <c r="F1215" s="12"/>
      <c r="G1215" s="12"/>
      <c r="H1215" s="12"/>
      <c r="I1215" s="12"/>
      <c r="J1215" s="12"/>
      <c r="K1215" s="64" t="s">
        <v>39</v>
      </c>
      <c r="L1215" s="6"/>
      <c r="N1215" s="27"/>
      <c r="P1215" s="13"/>
    </row>
    <row r="1216" spans="2:48" ht="10.35" customHeight="1">
      <c r="B1216" s="63"/>
      <c r="C1216" s="62"/>
      <c r="D1216" s="61"/>
      <c r="E1216" s="93" t="s">
        <v>38</v>
      </c>
      <c r="F1216" s="94"/>
      <c r="G1216" s="94"/>
      <c r="H1216" s="95"/>
      <c r="I1216" s="57"/>
      <c r="J1216" s="93" t="s">
        <v>37</v>
      </c>
      <c r="K1216" s="95"/>
      <c r="L1216" s="6"/>
      <c r="M1216" s="10"/>
      <c r="N1216" s="27"/>
      <c r="O1216" s="13"/>
      <c r="P1216" s="13"/>
    </row>
    <row r="1217" spans="2:18" ht="10.35" customHeight="1">
      <c r="B1217" s="60"/>
      <c r="C1217" s="59"/>
      <c r="D1217" s="58"/>
      <c r="E1217" s="93" t="s">
        <v>36</v>
      </c>
      <c r="F1217" s="95"/>
      <c r="G1217" s="93" t="s">
        <v>35</v>
      </c>
      <c r="H1217" s="95"/>
      <c r="I1217" s="57"/>
      <c r="J1217" s="93" t="s">
        <v>34</v>
      </c>
      <c r="K1217" s="95"/>
      <c r="L1217" s="6"/>
      <c r="M1217" s="10"/>
      <c r="P1217" s="13"/>
    </row>
    <row r="1218" spans="2:18" ht="10.35" customHeight="1">
      <c r="B1218" s="50" t="s">
        <v>33</v>
      </c>
      <c r="C1218" s="85" t="s">
        <v>32</v>
      </c>
      <c r="D1218" s="86"/>
      <c r="E1218" s="54">
        <v>31362.10344827584</v>
      </c>
      <c r="F1218" s="45">
        <f>E1218/E1231</f>
        <v>0.93285923554244132</v>
      </c>
      <c r="G1218" s="54">
        <v>30863.068965517228</v>
      </c>
      <c r="H1218" s="45">
        <f>G1218/G1231</f>
        <v>0.93921355009329921</v>
      </c>
      <c r="I1218" s="47"/>
      <c r="J1218" s="54">
        <v>136623.53284671533</v>
      </c>
      <c r="K1218" s="45">
        <v>0.96165272489329956</v>
      </c>
      <c r="L1218" s="6"/>
      <c r="N1218" s="13"/>
      <c r="O1218" s="13"/>
      <c r="P1218" s="13"/>
    </row>
    <row r="1219" spans="2:18" ht="10.35" customHeight="1">
      <c r="B1219" s="52"/>
      <c r="C1219" s="85" t="s">
        <v>31</v>
      </c>
      <c r="D1219" s="86"/>
      <c r="E1219" s="54">
        <v>545.3862068965517</v>
      </c>
      <c r="F1219" s="45">
        <f>E1219/E1231</f>
        <v>1.6222399141052477E-2</v>
      </c>
      <c r="G1219" s="54">
        <v>524.73793103448259</v>
      </c>
      <c r="H1219" s="45">
        <f>G1219/G1231</f>
        <v>1.596863149371671E-2</v>
      </c>
      <c r="I1219" s="47"/>
      <c r="J1219" s="54">
        <v>1572.2481751824816</v>
      </c>
      <c r="K1219" s="45">
        <v>1.1066590874714753E-2</v>
      </c>
      <c r="M1219" s="56"/>
      <c r="N1219" s="13"/>
      <c r="O1219" s="13"/>
      <c r="P1219" s="13"/>
    </row>
    <row r="1220" spans="2:18" ht="10.35" customHeight="1">
      <c r="B1220" s="52"/>
      <c r="C1220" s="85" t="s">
        <v>30</v>
      </c>
      <c r="D1220" s="86"/>
      <c r="E1220" s="54">
        <v>358.52413793103437</v>
      </c>
      <c r="F1220" s="45">
        <f>E1220/E1231</f>
        <v>1.0664225815894511E-2</v>
      </c>
      <c r="G1220" s="54">
        <v>473.51724137931035</v>
      </c>
      <c r="H1220" s="45">
        <f>G1220/G1231</f>
        <v>1.4409902327054419E-2</v>
      </c>
      <c r="I1220" s="47"/>
      <c r="J1220" s="54">
        <v>762.90510948905114</v>
      </c>
      <c r="K1220" s="45">
        <v>5.3698639033019652E-3</v>
      </c>
      <c r="M1220" s="55"/>
      <c r="N1220" s="13"/>
      <c r="O1220" s="13"/>
      <c r="P1220" s="13"/>
    </row>
    <row r="1221" spans="2:18" ht="10.35" customHeight="1">
      <c r="B1221" s="51"/>
      <c r="C1221" s="85" t="s">
        <v>29</v>
      </c>
      <c r="D1221" s="86"/>
      <c r="E1221" s="54">
        <v>1189.1448275862069</v>
      </c>
      <c r="F1221" s="45">
        <f>E1221/E1231</f>
        <v>3.5370865243169847E-2</v>
      </c>
      <c r="G1221" s="54">
        <v>695.82758620689629</v>
      </c>
      <c r="H1221" s="45">
        <f>G1221/G1231</f>
        <v>2.1175168879815832E-2</v>
      </c>
      <c r="I1221" s="47"/>
      <c r="J1221" s="54">
        <v>1420.6569343065694</v>
      </c>
      <c r="K1221" s="45">
        <v>9.999584870545376E-3</v>
      </c>
      <c r="M1221" s="44"/>
      <c r="N1221" s="13"/>
      <c r="O1221" s="13"/>
      <c r="P1221" s="13"/>
    </row>
    <row r="1222" spans="2:18" ht="10.35" customHeight="1">
      <c r="B1222" s="50" t="s">
        <v>28</v>
      </c>
      <c r="C1222" s="85" t="s">
        <v>27</v>
      </c>
      <c r="D1222" s="86"/>
      <c r="E1222" s="54">
        <v>22215.275862068964</v>
      </c>
      <c r="F1222" s="45">
        <f>E1222/E1231</f>
        <v>0.66078875392503067</v>
      </c>
      <c r="G1222" s="54">
        <v>21799.186206896531</v>
      </c>
      <c r="H1222" s="45">
        <f>G1222/G1231</f>
        <v>0.66338480756400209</v>
      </c>
      <c r="I1222" s="47"/>
      <c r="J1222" s="54">
        <v>91756.357664233583</v>
      </c>
      <c r="K1222" s="45">
        <v>0.64584592079823244</v>
      </c>
      <c r="M1222" s="44"/>
      <c r="N1222" s="13"/>
      <c r="O1222" s="13"/>
      <c r="P1222" s="13"/>
    </row>
    <row r="1223" spans="2:18" ht="10.35" customHeight="1">
      <c r="B1223" s="52"/>
      <c r="C1223" s="85" t="s">
        <v>26</v>
      </c>
      <c r="D1223" s="86"/>
      <c r="E1223" s="54">
        <v>1577.3172413793109</v>
      </c>
      <c r="F1223" s="45">
        <f>E1223/E1231</f>
        <v>4.6916972849979824E-2</v>
      </c>
      <c r="G1223" s="54">
        <v>2319.9103448275869</v>
      </c>
      <c r="H1223" s="45">
        <f>G1223/G1231</f>
        <v>7.0598657356406302E-2</v>
      </c>
      <c r="I1223" s="47"/>
      <c r="J1223" s="54">
        <v>8278.109489051094</v>
      </c>
      <c r="K1223" s="45">
        <v>5.8267169507631812E-2</v>
      </c>
      <c r="M1223" s="44"/>
      <c r="N1223" s="13"/>
      <c r="O1223" s="13"/>
      <c r="P1223" s="13"/>
      <c r="R1223" s="17"/>
    </row>
    <row r="1224" spans="2:18" ht="10.35" customHeight="1">
      <c r="B1224" s="52"/>
      <c r="C1224" s="85" t="s">
        <v>25</v>
      </c>
      <c r="D1224" s="86"/>
      <c r="E1224" s="53">
        <v>-1232.5103448275866</v>
      </c>
      <c r="F1224" s="45">
        <f>E1224/E1231</f>
        <v>-3.6660763522136208E-2</v>
      </c>
      <c r="G1224" s="53">
        <v>-1222.6620689655176</v>
      </c>
      <c r="H1224" s="45">
        <f>G1224/G1231</f>
        <v>-3.7207601863591185E-2</v>
      </c>
      <c r="I1224" s="47"/>
      <c r="J1224" s="53">
        <v>-4588.8905109489051</v>
      </c>
      <c r="K1224" s="45">
        <v>-3.2299845949980609E-2</v>
      </c>
      <c r="M1224" s="44"/>
      <c r="N1224" s="13"/>
      <c r="O1224" s="13"/>
      <c r="P1224" s="13"/>
    </row>
    <row r="1225" spans="2:18" ht="10.35" customHeight="1">
      <c r="B1225" s="52"/>
      <c r="C1225" s="85" t="s">
        <v>24</v>
      </c>
      <c r="D1225" s="86"/>
      <c r="E1225" s="48">
        <v>1675.3862068965514</v>
      </c>
      <c r="F1225" s="45">
        <f>E1225/E1231</f>
        <v>4.9834013805275842E-2</v>
      </c>
      <c r="G1225" s="48">
        <v>1600.7379310344829</v>
      </c>
      <c r="H1225" s="45">
        <f>G1225/G1231</f>
        <v>4.8713067279720662E-2</v>
      </c>
      <c r="I1225" s="47"/>
      <c r="J1225" s="48">
        <v>5173.3357664233581</v>
      </c>
      <c r="K1225" s="45">
        <v>3.6413583611182361E-2</v>
      </c>
      <c r="M1225" s="44"/>
      <c r="N1225" s="13"/>
      <c r="O1225" s="13"/>
      <c r="P1225" s="13"/>
    </row>
    <row r="1226" spans="2:18" ht="10.35" customHeight="1">
      <c r="B1226" s="51"/>
      <c r="C1226" s="85" t="s">
        <v>23</v>
      </c>
      <c r="D1226" s="86"/>
      <c r="E1226" s="48">
        <v>5876.5793103448286</v>
      </c>
      <c r="F1226" s="45">
        <f>E1226/E1231</f>
        <v>0.17479762771952029</v>
      </c>
      <c r="G1226" s="48">
        <v>6437.2000000000035</v>
      </c>
      <c r="H1226" s="45">
        <f>G1226/G1231</f>
        <v>0.19589450003872183</v>
      </c>
      <c r="I1226" s="47"/>
      <c r="J1226" s="48">
        <v>30578.4598540146</v>
      </c>
      <c r="K1226" s="45">
        <v>0.2152327540427855</v>
      </c>
      <c r="M1226" s="44"/>
      <c r="N1226" s="13"/>
      <c r="O1226" s="13"/>
      <c r="P1226" s="13"/>
    </row>
    <row r="1227" spans="2:18" ht="10.35" customHeight="1">
      <c r="B1227" s="50" t="s">
        <v>22</v>
      </c>
      <c r="C1227" s="85" t="s">
        <v>21</v>
      </c>
      <c r="D1227" s="86"/>
      <c r="E1227" s="48">
        <v>7.7862068965517244</v>
      </c>
      <c r="F1227" s="45">
        <f>E1227/E1231</f>
        <v>2.3159910256886291E-4</v>
      </c>
      <c r="G1227" s="48">
        <v>7.0137931034482772</v>
      </c>
      <c r="H1227" s="45">
        <f>G1227/G1231</f>
        <v>2.1344116904477639E-4</v>
      </c>
      <c r="I1227" s="47"/>
      <c r="J1227" s="48">
        <v>16.386861313868614</v>
      </c>
      <c r="K1227" s="45">
        <v>1.1534228040062872E-4</v>
      </c>
      <c r="M1227" s="44"/>
      <c r="N1227" s="13"/>
      <c r="O1227" s="13"/>
      <c r="P1227" s="13"/>
      <c r="R1227" s="17"/>
    </row>
    <row r="1228" spans="2:18" ht="10.35" customHeight="1">
      <c r="B1228" s="49" t="s">
        <v>20</v>
      </c>
      <c r="C1228" s="85" t="s">
        <v>19</v>
      </c>
      <c r="D1228" s="86"/>
      <c r="E1228" s="48">
        <v>34.234482758620672</v>
      </c>
      <c r="F1228" s="45">
        <f>E1228/E1231</f>
        <v>1.0182975599219086E-3</v>
      </c>
      <c r="G1228" s="48">
        <v>26.199999999999992</v>
      </c>
      <c r="H1228" s="45">
        <f>G1228/G1231</f>
        <v>7.9730875241013283E-4</v>
      </c>
      <c r="I1228" s="47"/>
      <c r="J1228" s="48">
        <v>167.22627737226279</v>
      </c>
      <c r="K1228" s="45">
        <v>1.1770564115716723E-3</v>
      </c>
      <c r="L1228" s="12"/>
      <c r="M1228" s="44"/>
      <c r="N1228" s="13"/>
      <c r="O1228" s="13"/>
      <c r="P1228" s="13"/>
      <c r="R1228" s="17"/>
    </row>
    <row r="1229" spans="2:18" ht="10.35" customHeight="1">
      <c r="B1229" s="50" t="s">
        <v>18</v>
      </c>
      <c r="C1229" s="85" t="s">
        <v>17</v>
      </c>
      <c r="D1229" s="86"/>
      <c r="E1229" s="48">
        <v>156.38620689655178</v>
      </c>
      <c r="F1229" s="45">
        <f>E1229/E1231</f>
        <v>4.6516751548729297E-3</v>
      </c>
      <c r="G1229" s="48">
        <v>296.37931034482762</v>
      </c>
      <c r="H1229" s="45">
        <f>G1229/G1231</f>
        <v>9.0193060370690904E-3</v>
      </c>
      <c r="I1229" s="47"/>
      <c r="J1229" s="48">
        <v>1675.8613138686133</v>
      </c>
      <c r="K1229" s="45">
        <v>1.1795893177737883E-2</v>
      </c>
      <c r="L1229" s="16"/>
      <c r="M1229" s="44"/>
      <c r="N1229" s="13"/>
      <c r="O1229" s="13"/>
      <c r="P1229" s="13"/>
      <c r="Q1229" s="15"/>
    </row>
    <row r="1230" spans="2:18" ht="10.35" customHeight="1">
      <c r="B1230" s="49" t="s">
        <v>16</v>
      </c>
      <c r="C1230" s="85" t="s">
        <v>15</v>
      </c>
      <c r="D1230" s="86"/>
      <c r="E1230" s="48">
        <v>741.18620689655177</v>
      </c>
      <c r="F1230" s="45">
        <f>E1230/E1231</f>
        <v>2.2046429363401981E-2</v>
      </c>
      <c r="G1230" s="48">
        <v>696.55172413793093</v>
      </c>
      <c r="H1230" s="45">
        <f>G1230/G1231</f>
        <v>2.1197205578684767E-2</v>
      </c>
      <c r="I1230" s="47"/>
      <c r="J1230" s="48">
        <v>2787.4963503649633</v>
      </c>
      <c r="K1230" s="45">
        <v>1.9620364113743828E-2</v>
      </c>
      <c r="L1230" s="14"/>
      <c r="M1230" s="44"/>
      <c r="N1230" s="13"/>
      <c r="O1230" s="13"/>
      <c r="P1230" s="13"/>
      <c r="Q1230" s="10"/>
    </row>
    <row r="1231" spans="2:18" ht="10.35" customHeight="1">
      <c r="B1231" s="87" t="s">
        <v>14</v>
      </c>
      <c r="C1231" s="88"/>
      <c r="D1231" s="89"/>
      <c r="E1231" s="46">
        <f>SUM(E1218:E1221,E1227,E1229)</f>
        <v>33619.331034482741</v>
      </c>
      <c r="F1231" s="45">
        <f>E1231/E1231</f>
        <v>1</v>
      </c>
      <c r="G1231" s="46">
        <f>SUM(G1218:G1221,G1227,G1229)</f>
        <v>32860.544827586193</v>
      </c>
      <c r="H1231" s="45">
        <f>G1231/G1231</f>
        <v>1</v>
      </c>
      <c r="I1231" s="47"/>
      <c r="J1231" s="46">
        <v>142071.59124087589</v>
      </c>
      <c r="K1231" s="45">
        <v>1</v>
      </c>
      <c r="M1231" s="44"/>
      <c r="N1231" s="13"/>
      <c r="O1231" s="13"/>
      <c r="P1231" s="13"/>
      <c r="Q1231" s="10"/>
    </row>
    <row r="1232" spans="2:18" ht="10.35" customHeight="1">
      <c r="B1232" s="87" t="s">
        <v>13</v>
      </c>
      <c r="C1232" s="88"/>
      <c r="D1232" s="89"/>
      <c r="E1232" s="46">
        <f>SUM(E1222:E1226,E1228,E1230)</f>
        <v>30887.468965517237</v>
      </c>
      <c r="F1232" s="45">
        <f>E1232/E1231</f>
        <v>0.91874133170099426</v>
      </c>
      <c r="G1232" s="46">
        <f>SUM(G1222:G1226,G1228,G1230)</f>
        <v>31657.12413793102</v>
      </c>
      <c r="H1232" s="45">
        <f>G1232/G1231</f>
        <v>0.96337794470635463</v>
      </c>
      <c r="I1232" s="47"/>
      <c r="J1232" s="46">
        <v>134152.09489051098</v>
      </c>
      <c r="K1232" s="45">
        <v>0.9442570025351672</v>
      </c>
      <c r="L1232" s="12"/>
      <c r="M1232" s="44"/>
      <c r="N1232" s="13"/>
      <c r="O1232" s="13"/>
      <c r="Q1232" s="10"/>
    </row>
    <row r="1233" spans="2:17" ht="10.35" customHeight="1">
      <c r="B1233" s="87" t="s">
        <v>12</v>
      </c>
      <c r="C1233" s="88"/>
      <c r="D1233" s="89"/>
      <c r="E1233" s="46">
        <f>E1231-E1232</f>
        <v>2731.8620689655036</v>
      </c>
      <c r="F1233" s="45">
        <f>E1233/E1231</f>
        <v>8.1258668299005771E-2</v>
      </c>
      <c r="G1233" s="46">
        <f>G1231-G1232</f>
        <v>1203.4206896551732</v>
      </c>
      <c r="H1233" s="45">
        <f>G1233/G1231</f>
        <v>3.6622055293645345E-2</v>
      </c>
      <c r="I1233" s="47"/>
      <c r="J1233" s="46">
        <v>7919.4963503649051</v>
      </c>
      <c r="K1233" s="45">
        <v>5.5742997464832793E-2</v>
      </c>
      <c r="L1233" s="12"/>
      <c r="M1233" s="44"/>
      <c r="N1233" s="13"/>
      <c r="O1233" s="13"/>
      <c r="Q1233" s="10"/>
    </row>
    <row r="1234" spans="2:17" ht="10.35" customHeight="1">
      <c r="B1234" s="82" t="s">
        <v>11</v>
      </c>
      <c r="C1234" s="83"/>
      <c r="D1234" s="84"/>
      <c r="E1234" s="42">
        <v>327.00689655172391</v>
      </c>
      <c r="F1234" s="41">
        <f>E1234/E1231</f>
        <v>9.7267520349027421E-3</v>
      </c>
      <c r="G1234" s="42">
        <v>570.46896551724137</v>
      </c>
      <c r="H1234" s="41">
        <f>G1234/G1231</f>
        <v>1.7360301495620265E-2</v>
      </c>
      <c r="I1234" s="43"/>
      <c r="J1234" s="42">
        <v>238.97810218978103</v>
      </c>
      <c r="K1234" s="41">
        <v>1.6820963297623983E-3</v>
      </c>
      <c r="L1234" s="11"/>
      <c r="M1234" s="44"/>
      <c r="N1234" s="13"/>
      <c r="O1234" s="13"/>
      <c r="P1234" s="10"/>
      <c r="Q1234" s="10"/>
    </row>
    <row r="1235" spans="2:17" ht="10.35" customHeight="1">
      <c r="B1235" s="82" t="s">
        <v>10</v>
      </c>
      <c r="C1235" s="83"/>
      <c r="D1235" s="84"/>
      <c r="E1235" s="42">
        <f>E1233+E1234</f>
        <v>3058.8689655172275</v>
      </c>
      <c r="F1235" s="41">
        <f>E1235/(E1231+E1234)</f>
        <v>9.0108952892993643E-2</v>
      </c>
      <c r="G1235" s="42">
        <f>G1233+G1234</f>
        <v>1773.8896551724147</v>
      </c>
      <c r="H1235" s="41">
        <f>G1235/(G1231+G1234)</f>
        <v>5.3061198387539019E-2</v>
      </c>
      <c r="I1235" s="43"/>
      <c r="J1235" s="42">
        <v>8158.4744525546857</v>
      </c>
      <c r="K1235" s="41">
        <v>5.7328661463557147E-2</v>
      </c>
      <c r="L1235" s="7"/>
      <c r="N1235" s="13"/>
      <c r="O1235" s="13"/>
      <c r="Q1235" s="10"/>
    </row>
    <row r="1236" spans="2:17" ht="10.35" customHeight="1">
      <c r="B1236" s="87" t="s">
        <v>9</v>
      </c>
      <c r="C1236" s="88"/>
      <c r="D1236" s="89"/>
      <c r="E1236" s="40">
        <v>145</v>
      </c>
      <c r="F1236" s="31"/>
      <c r="G1236" s="40">
        <v>145</v>
      </c>
      <c r="H1236" s="31"/>
      <c r="I1236" s="30"/>
      <c r="J1236" s="40">
        <v>137</v>
      </c>
      <c r="K1236" s="31"/>
      <c r="L1236" s="7"/>
      <c r="M1236" s="19"/>
      <c r="N1236" s="13"/>
      <c r="O1236" s="13"/>
      <c r="P1236" s="13"/>
      <c r="Q1236" s="10"/>
    </row>
    <row r="1237" spans="2:17" ht="10.35" customHeight="1">
      <c r="C1237" s="23"/>
      <c r="D1237" s="21"/>
      <c r="E1237" s="21"/>
      <c r="F1237" s="21"/>
      <c r="G1237" s="21"/>
      <c r="H1237" s="21"/>
      <c r="I1237" s="21"/>
      <c r="J1237" s="21"/>
      <c r="K1237" s="25"/>
      <c r="L1237" s="7"/>
      <c r="M1237" s="19"/>
      <c r="N1237" s="13"/>
      <c r="O1237" s="13"/>
      <c r="P1237" s="13"/>
      <c r="Q1237" s="10"/>
    </row>
    <row r="1238" spans="2:17" ht="10.35" customHeight="1">
      <c r="B1238" s="34" t="s">
        <v>8</v>
      </c>
      <c r="C1238" s="33"/>
      <c r="D1238" s="32"/>
      <c r="E1238" s="29">
        <v>30.593103448275858</v>
      </c>
      <c r="F1238" s="31"/>
      <c r="G1238" s="29" t="s">
        <v>1</v>
      </c>
      <c r="H1238" s="31"/>
      <c r="I1238" s="30"/>
      <c r="J1238" s="39">
        <v>31.795620437956206</v>
      </c>
      <c r="K1238" s="28"/>
      <c r="L1238" s="7"/>
      <c r="M1238" s="19"/>
      <c r="N1238" s="13"/>
      <c r="O1238" s="13"/>
      <c r="P1238" s="13"/>
      <c r="Q1238" s="10"/>
    </row>
    <row r="1239" spans="2:17" ht="10.35" customHeight="1">
      <c r="B1239" s="34" t="s">
        <v>7</v>
      </c>
      <c r="C1239" s="33"/>
      <c r="D1239" s="32"/>
      <c r="E1239" s="29">
        <f>E1231/E1238</f>
        <v>1098.9186203787192</v>
      </c>
      <c r="F1239" s="31"/>
      <c r="G1239" s="29" t="s">
        <v>1</v>
      </c>
      <c r="H1239" s="31"/>
      <c r="I1239" s="30"/>
      <c r="J1239" s="29">
        <v>4468.2754820936625</v>
      </c>
      <c r="K1239" s="28"/>
      <c r="L1239" s="7"/>
      <c r="M1239" s="19"/>
      <c r="N1239" s="13"/>
      <c r="O1239" s="13"/>
      <c r="P1239" s="13"/>
      <c r="Q1239" s="10"/>
    </row>
    <row r="1240" spans="2:17" ht="10.35" customHeight="1">
      <c r="B1240" s="90" t="s">
        <v>6</v>
      </c>
      <c r="C1240" s="91"/>
      <c r="D1240" s="92"/>
      <c r="E1240" s="36">
        <f>(E1231+E1234)/E1238</f>
        <v>1109.6075293056801</v>
      </c>
      <c r="F1240" s="38"/>
      <c r="G1240" s="36" t="s">
        <v>5</v>
      </c>
      <c r="H1240" s="38"/>
      <c r="I1240" s="37"/>
      <c r="J1240" s="36">
        <v>4475.7915518824602</v>
      </c>
      <c r="K1240" s="35"/>
      <c r="L1240" s="7"/>
      <c r="M1240" s="19"/>
      <c r="N1240" s="13"/>
      <c r="O1240" s="13"/>
      <c r="P1240" s="13"/>
      <c r="Q1240" s="10"/>
    </row>
    <row r="1241" spans="2:17" ht="10.35" customHeight="1">
      <c r="B1241" s="34" t="s">
        <v>4</v>
      </c>
      <c r="C1241" s="33"/>
      <c r="D1241" s="32"/>
      <c r="E1241" s="29">
        <f>E1232/E1238</f>
        <v>1009.6219567177637</v>
      </c>
      <c r="F1241" s="31"/>
      <c r="G1241" s="29" t="s">
        <v>1</v>
      </c>
      <c r="H1241" s="31"/>
      <c r="I1241" s="30"/>
      <c r="J1241" s="29">
        <v>4219.2004132231414</v>
      </c>
      <c r="K1241" s="28"/>
      <c r="L1241" s="7"/>
      <c r="M1241" s="19"/>
      <c r="N1241" s="13"/>
      <c r="O1241" s="13"/>
      <c r="P1241" s="13"/>
      <c r="Q1241" s="10"/>
    </row>
    <row r="1242" spans="2:17" ht="10.35" customHeight="1">
      <c r="B1242" s="34" t="s">
        <v>3</v>
      </c>
      <c r="C1242" s="33"/>
      <c r="D1242" s="32"/>
      <c r="E1242" s="29">
        <v>13.839930555555551</v>
      </c>
      <c r="F1242" s="31"/>
      <c r="G1242" s="29" t="s">
        <v>1</v>
      </c>
      <c r="H1242" s="31"/>
      <c r="I1242" s="30"/>
      <c r="J1242" s="29">
        <v>15.44087591240876</v>
      </c>
      <c r="K1242" s="28"/>
      <c r="L1242" s="7"/>
      <c r="M1242" s="19"/>
      <c r="N1242" s="13"/>
      <c r="O1242" s="13"/>
      <c r="P1242" s="13"/>
      <c r="Q1242" s="10"/>
    </row>
    <row r="1243" spans="2:17" ht="10.35" customHeight="1">
      <c r="B1243" s="34" t="s">
        <v>2</v>
      </c>
      <c r="C1243" s="33"/>
      <c r="D1243" s="32"/>
      <c r="E1243" s="29">
        <f>E1222/E1242</f>
        <v>1605.1580441746817</v>
      </c>
      <c r="F1243" s="31"/>
      <c r="G1243" s="29" t="s">
        <v>1</v>
      </c>
      <c r="H1243" s="31"/>
      <c r="I1243" s="30"/>
      <c r="J1243" s="29">
        <v>5942.4321641297156</v>
      </c>
      <c r="K1243" s="28"/>
      <c r="L1243" s="7"/>
      <c r="M1243" s="19"/>
      <c r="N1243" s="13"/>
      <c r="O1243" s="13"/>
      <c r="P1243" s="13"/>
      <c r="Q1243" s="10"/>
    </row>
    <row r="1244" spans="2:17" ht="9" customHeight="1">
      <c r="B1244" s="24" t="s">
        <v>0</v>
      </c>
      <c r="C1244" s="23"/>
      <c r="D1244" s="21"/>
      <c r="E1244" s="21"/>
      <c r="F1244" s="21"/>
      <c r="G1244" s="21"/>
      <c r="H1244" s="21"/>
      <c r="I1244" s="21"/>
      <c r="J1244" s="21"/>
      <c r="K1244" s="25"/>
      <c r="L1244" s="25"/>
      <c r="M1244" s="18"/>
      <c r="N1244" s="13"/>
      <c r="O1244" s="13"/>
      <c r="P1244" s="13"/>
      <c r="Q1244" s="10"/>
    </row>
    <row r="1245" spans="2:17" ht="9" customHeight="1">
      <c r="B1245" s="24"/>
      <c r="C1245" s="23"/>
      <c r="D1245" s="21"/>
      <c r="E1245" s="21"/>
      <c r="F1245" s="21"/>
      <c r="G1245" s="21"/>
      <c r="H1245" s="21"/>
      <c r="I1245" s="21"/>
      <c r="J1245" s="21"/>
      <c r="K1245" s="25"/>
      <c r="L1245" s="25"/>
      <c r="N1245" s="13"/>
      <c r="O1245" s="13"/>
      <c r="P1245" s="13"/>
      <c r="Q1245" s="10"/>
    </row>
    <row r="1246" spans="2:17" ht="10.35" customHeight="1">
      <c r="B1246" s="24"/>
      <c r="C1246" s="23"/>
      <c r="D1246" s="21"/>
      <c r="E1246" s="21"/>
      <c r="F1246" s="21"/>
      <c r="G1246" s="21"/>
      <c r="H1246" s="21"/>
      <c r="I1246" s="21"/>
      <c r="J1246" s="21"/>
      <c r="K1246" s="25"/>
      <c r="L1246" s="25"/>
      <c r="M1246" s="9"/>
      <c r="N1246" s="13"/>
      <c r="O1246" s="13"/>
      <c r="P1246" s="13"/>
      <c r="Q1246" s="10"/>
    </row>
    <row r="1247" spans="2:17" ht="10.35" customHeight="1">
      <c r="B1247" s="24"/>
      <c r="C1247" s="23"/>
      <c r="D1247" s="21"/>
      <c r="E1247" s="21"/>
      <c r="F1247" s="21"/>
      <c r="G1247" s="21"/>
      <c r="H1247" s="21"/>
      <c r="I1247" s="21"/>
      <c r="J1247" s="21"/>
      <c r="K1247" s="25"/>
      <c r="L1247" s="25"/>
      <c r="M1247" s="9"/>
      <c r="N1247" s="13"/>
      <c r="O1247" s="13"/>
      <c r="P1247" s="13"/>
      <c r="Q1247" s="10"/>
    </row>
    <row r="1248" spans="2:17" ht="10.35" customHeight="1">
      <c r="B1248" s="24"/>
      <c r="C1248" s="23"/>
      <c r="D1248" s="21"/>
      <c r="E1248" s="21"/>
      <c r="F1248" s="21"/>
      <c r="G1248" s="21"/>
      <c r="H1248" s="21"/>
      <c r="I1248" s="21"/>
      <c r="J1248" s="21"/>
      <c r="K1248" s="25"/>
      <c r="L1248" s="25"/>
      <c r="M1248" s="9"/>
      <c r="N1248" s="13"/>
      <c r="O1248" s="13"/>
      <c r="P1248" s="13"/>
      <c r="Q1248" s="26"/>
    </row>
    <row r="1249" spans="2:48" ht="10.35" customHeight="1">
      <c r="B1249" s="24"/>
      <c r="C1249" s="23"/>
      <c r="D1249" s="21"/>
      <c r="E1249" s="21"/>
      <c r="F1249" s="21"/>
      <c r="G1249" s="21"/>
      <c r="H1249" s="21"/>
      <c r="I1249" s="21"/>
      <c r="J1249" s="21"/>
      <c r="K1249" s="25"/>
      <c r="L1249" s="25"/>
      <c r="M1249" s="9"/>
      <c r="N1249" s="13"/>
      <c r="O1249" s="13"/>
      <c r="P1249" s="13"/>
    </row>
    <row r="1250" spans="2:48" ht="10.35" customHeight="1">
      <c r="B1250" s="24"/>
      <c r="C1250" s="23"/>
      <c r="D1250" s="21"/>
      <c r="E1250" s="21"/>
      <c r="F1250" s="21"/>
      <c r="G1250" s="21"/>
      <c r="H1250" s="21"/>
      <c r="I1250" s="21"/>
      <c r="J1250" s="21"/>
      <c r="K1250" s="25"/>
      <c r="L1250" s="7"/>
      <c r="M1250" s="9"/>
      <c r="N1250" s="13"/>
      <c r="O1250" s="13"/>
      <c r="P1250" s="13"/>
    </row>
    <row r="1251" spans="2:48" ht="10.35" customHeight="1">
      <c r="B1251" s="24"/>
      <c r="C1251" s="23"/>
      <c r="D1251" s="21"/>
      <c r="E1251" s="21"/>
      <c r="F1251" s="21"/>
      <c r="G1251" s="21"/>
      <c r="H1251" s="21"/>
      <c r="I1251" s="21"/>
      <c r="J1251" s="21"/>
      <c r="K1251" s="25"/>
      <c r="L1251" s="7"/>
      <c r="M1251" s="9"/>
      <c r="N1251" s="13"/>
      <c r="O1251" s="13"/>
      <c r="P1251" s="13"/>
    </row>
    <row r="1252" spans="2:48" ht="10.35" customHeight="1">
      <c r="B1252" s="24"/>
      <c r="C1252" s="23"/>
      <c r="D1252" s="21"/>
      <c r="E1252" s="21"/>
      <c r="F1252" s="21"/>
      <c r="G1252" s="21"/>
      <c r="H1252" s="21"/>
      <c r="I1252" s="21"/>
      <c r="J1252" s="21"/>
      <c r="K1252" s="25"/>
      <c r="L1252" s="7"/>
      <c r="M1252" s="9"/>
      <c r="N1252" s="13"/>
      <c r="O1252" s="13"/>
      <c r="P1252" s="13"/>
      <c r="Q1252" s="27"/>
      <c r="R1252" s="27"/>
      <c r="S1252" s="27"/>
      <c r="T1252" s="27"/>
      <c r="U1252" s="27"/>
      <c r="V1252" s="3"/>
      <c r="W1252" s="3"/>
      <c r="X1252" s="3"/>
      <c r="Y1252" s="3"/>
      <c r="Z1252" s="3"/>
      <c r="AA1252" s="3"/>
      <c r="AB1252" s="3"/>
      <c r="AC1252" s="3"/>
      <c r="AD1252" s="3"/>
      <c r="AE1252" s="3"/>
      <c r="AF1252" s="3"/>
      <c r="AG1252" s="3"/>
      <c r="AH1252" s="3"/>
      <c r="AI1252" s="3"/>
      <c r="AJ1252" s="3"/>
      <c r="AK1252" s="3"/>
      <c r="AL1252" s="3"/>
      <c r="AM1252" s="3"/>
      <c r="AN1252" s="3"/>
      <c r="AO1252" s="3"/>
      <c r="AP1252" s="3"/>
      <c r="AQ1252" s="3"/>
      <c r="AR1252" s="3"/>
      <c r="AS1252" s="3"/>
      <c r="AT1252" s="3"/>
    </row>
    <row r="1253" spans="2:48" ht="10.35" customHeight="1">
      <c r="B1253" s="24"/>
      <c r="C1253" s="23"/>
      <c r="D1253" s="21"/>
      <c r="E1253" s="21"/>
      <c r="F1253" s="21"/>
      <c r="G1253" s="21"/>
      <c r="H1253" s="21"/>
      <c r="I1253" s="21"/>
      <c r="J1253" s="21"/>
      <c r="K1253" s="25"/>
      <c r="L1253" s="20"/>
      <c r="M1253" s="9"/>
      <c r="O1253" s="8"/>
      <c r="P1253" s="13"/>
      <c r="Q1253" s="27"/>
      <c r="R1253" s="27"/>
      <c r="S1253" s="27"/>
      <c r="T1253" s="27"/>
      <c r="U1253" s="27"/>
      <c r="V1253" s="3"/>
      <c r="W1253" s="3"/>
      <c r="X1253" s="3"/>
      <c r="Y1253" s="3"/>
      <c r="Z1253" s="3"/>
      <c r="AA1253" s="3"/>
      <c r="AB1253" s="3"/>
      <c r="AC1253" s="3"/>
      <c r="AD1253" s="3"/>
      <c r="AE1253" s="3"/>
      <c r="AF1253" s="3"/>
      <c r="AG1253" s="3"/>
      <c r="AH1253" s="3"/>
      <c r="AI1253" s="3"/>
      <c r="AJ1253" s="3"/>
      <c r="AK1253" s="3"/>
      <c r="AL1253" s="3"/>
      <c r="AM1253" s="3"/>
      <c r="AN1253" s="3"/>
      <c r="AO1253" s="3"/>
      <c r="AP1253" s="3"/>
      <c r="AQ1253" s="3"/>
      <c r="AR1253" s="3"/>
      <c r="AS1253" s="3"/>
      <c r="AT1253" s="3"/>
    </row>
    <row r="1254" spans="2:48" ht="10.35" customHeight="1">
      <c r="B1254" s="24"/>
      <c r="C1254" s="23"/>
      <c r="D1254" s="21"/>
      <c r="E1254" s="21"/>
      <c r="F1254" s="21"/>
      <c r="G1254" s="21"/>
      <c r="H1254" s="21"/>
      <c r="I1254" s="21"/>
      <c r="J1254" s="21"/>
      <c r="K1254" s="25"/>
      <c r="L1254" s="6"/>
      <c r="O1254" s="8"/>
      <c r="P1254" s="13"/>
      <c r="AU1254" s="3"/>
      <c r="AV1254" s="3"/>
    </row>
    <row r="1255" spans="2:48" ht="10.35" customHeight="1">
      <c r="B1255" s="24"/>
      <c r="C1255" s="23"/>
      <c r="D1255" s="21"/>
      <c r="E1255" s="21"/>
      <c r="F1255" s="21"/>
      <c r="G1255" s="21"/>
      <c r="H1255" s="21"/>
      <c r="I1255" s="21"/>
      <c r="J1255" s="21"/>
      <c r="K1255" s="25"/>
      <c r="L1255" s="6"/>
      <c r="N1255" s="8"/>
      <c r="O1255" s="8"/>
      <c r="P1255" s="13"/>
      <c r="AU1255" s="3"/>
      <c r="AV1255" s="3"/>
    </row>
    <row r="1256" spans="2:48" ht="10.35" customHeight="1">
      <c r="B1256" s="24"/>
      <c r="C1256" s="23"/>
      <c r="D1256" s="21"/>
      <c r="E1256" s="21"/>
      <c r="F1256" s="21"/>
      <c r="G1256" s="21"/>
      <c r="H1256" s="21"/>
      <c r="I1256" s="21"/>
      <c r="J1256" s="21"/>
      <c r="K1256" s="25"/>
      <c r="L1256" s="6"/>
      <c r="M1256" s="18"/>
      <c r="N1256" s="13"/>
      <c r="O1256" s="13"/>
      <c r="P1256" s="13"/>
    </row>
    <row r="1257" spans="2:48" ht="10.35" customHeight="1">
      <c r="B1257" s="24"/>
      <c r="C1257" s="23"/>
      <c r="D1257" s="21"/>
      <c r="E1257" s="21"/>
      <c r="F1257" s="21"/>
      <c r="G1257" s="21"/>
      <c r="H1257" s="21"/>
      <c r="I1257" s="21"/>
      <c r="J1257" s="21"/>
      <c r="K1257" s="25"/>
      <c r="L1257" s="14"/>
      <c r="N1257" s="13"/>
      <c r="O1257" s="13"/>
      <c r="P1257" s="13"/>
    </row>
    <row r="1258" spans="2:48" ht="6.4" customHeight="1">
      <c r="B1258" s="24"/>
      <c r="C1258" s="23"/>
      <c r="D1258" s="21"/>
      <c r="E1258" s="21"/>
      <c r="F1258" s="21"/>
      <c r="G1258" s="21"/>
      <c r="H1258" s="21"/>
      <c r="I1258" s="21"/>
      <c r="J1258" s="21"/>
      <c r="K1258" s="25"/>
      <c r="L1258" s="14"/>
      <c r="M1258" s="19"/>
      <c r="N1258" s="13"/>
      <c r="O1258" s="13"/>
      <c r="P1258" s="13"/>
    </row>
    <row r="1259" spans="2:48" ht="16.5" customHeight="1">
      <c r="B1259" s="66" t="str">
        <f>"第29表　医療型障害児入所施設　１施設・事業所当たりの収支額，収支等の科目"</f>
        <v>第29表　医療型障害児入所施設　１施設・事業所当たりの収支額，収支等の科目</v>
      </c>
      <c r="C1259" s="23"/>
      <c r="D1259" s="21"/>
      <c r="E1259" s="21"/>
      <c r="F1259" s="21"/>
      <c r="G1259" s="21"/>
      <c r="H1259" s="21"/>
      <c r="I1259" s="21"/>
      <c r="J1259" s="21"/>
      <c r="K1259" s="25"/>
      <c r="L1259" s="6"/>
      <c r="M1259" s="19"/>
      <c r="N1259" s="13"/>
      <c r="O1259" s="13"/>
      <c r="P1259" s="13"/>
    </row>
    <row r="1260" spans="2:48" ht="10.35" customHeight="1">
      <c r="C1260" s="65"/>
      <c r="D1260" s="12"/>
      <c r="E1260" s="12"/>
      <c r="F1260" s="12"/>
      <c r="G1260" s="12"/>
      <c r="H1260" s="12"/>
      <c r="I1260" s="12"/>
      <c r="J1260" s="12"/>
      <c r="K1260" s="64" t="s">
        <v>39</v>
      </c>
      <c r="L1260" s="6"/>
      <c r="N1260" s="27"/>
      <c r="P1260" s="13"/>
    </row>
    <row r="1261" spans="2:48" ht="10.35" customHeight="1">
      <c r="B1261" s="63"/>
      <c r="C1261" s="62"/>
      <c r="D1261" s="61"/>
      <c r="E1261" s="93" t="s">
        <v>38</v>
      </c>
      <c r="F1261" s="94"/>
      <c r="G1261" s="94"/>
      <c r="H1261" s="95"/>
      <c r="I1261" s="57"/>
      <c r="J1261" s="93" t="s">
        <v>37</v>
      </c>
      <c r="K1261" s="95"/>
      <c r="L1261" s="6"/>
      <c r="M1261" s="10"/>
      <c r="N1261" s="27"/>
      <c r="O1261" s="13"/>
      <c r="P1261" s="13"/>
    </row>
    <row r="1262" spans="2:48" ht="10.35" customHeight="1">
      <c r="B1262" s="60"/>
      <c r="C1262" s="59"/>
      <c r="D1262" s="58"/>
      <c r="E1262" s="93" t="s">
        <v>36</v>
      </c>
      <c r="F1262" s="95"/>
      <c r="G1262" s="93" t="s">
        <v>35</v>
      </c>
      <c r="H1262" s="95"/>
      <c r="I1262" s="57"/>
      <c r="J1262" s="93" t="s">
        <v>34</v>
      </c>
      <c r="K1262" s="95"/>
      <c r="L1262" s="6"/>
      <c r="M1262" s="10"/>
      <c r="P1262" s="13"/>
    </row>
    <row r="1263" spans="2:48" ht="10.35" customHeight="1">
      <c r="B1263" s="50" t="s">
        <v>33</v>
      </c>
      <c r="C1263" s="85" t="s">
        <v>32</v>
      </c>
      <c r="D1263" s="86"/>
      <c r="E1263" s="54">
        <v>29387.474576271183</v>
      </c>
      <c r="F1263" s="45">
        <f>E1263/E1276</f>
        <v>0.9103881037285062</v>
      </c>
      <c r="G1263" s="54">
        <v>27341.516949152538</v>
      </c>
      <c r="H1263" s="45">
        <f>G1263/G1276</f>
        <v>0.93957978523883956</v>
      </c>
      <c r="I1263" s="47"/>
      <c r="J1263" s="54">
        <v>67978.834862385324</v>
      </c>
      <c r="K1263" s="45">
        <v>0.94809508162656364</v>
      </c>
      <c r="N1263" s="13"/>
      <c r="O1263" s="13"/>
      <c r="P1263" s="13"/>
    </row>
    <row r="1264" spans="2:48" ht="10.35" customHeight="1">
      <c r="B1264" s="52"/>
      <c r="C1264" s="85" t="s">
        <v>31</v>
      </c>
      <c r="D1264" s="86"/>
      <c r="E1264" s="54">
        <v>1378.4576271186436</v>
      </c>
      <c r="F1264" s="45">
        <f>E1264/E1276</f>
        <v>4.2702935291892292E-2</v>
      </c>
      <c r="G1264" s="54">
        <v>1041.6355932203389</v>
      </c>
      <c r="H1264" s="45">
        <f>G1264/G1276</f>
        <v>3.5795371149128306E-2</v>
      </c>
      <c r="I1264" s="47"/>
      <c r="J1264" s="54">
        <v>2406.8990825688074</v>
      </c>
      <c r="K1264" s="45">
        <v>3.3568818688560001E-2</v>
      </c>
      <c r="M1264" s="56"/>
      <c r="N1264" s="13"/>
      <c r="O1264" s="13"/>
      <c r="P1264" s="13"/>
    </row>
    <row r="1265" spans="2:18" ht="10.35" customHeight="1">
      <c r="B1265" s="52"/>
      <c r="C1265" s="85" t="s">
        <v>30</v>
      </c>
      <c r="D1265" s="86"/>
      <c r="E1265" s="54">
        <v>693.36440677966084</v>
      </c>
      <c r="F1265" s="45">
        <f>E1265/E1276</f>
        <v>2.1479583277654663E-2</v>
      </c>
      <c r="G1265" s="54">
        <v>288.2033898305084</v>
      </c>
      <c r="H1265" s="45">
        <f>G1265/G1276</f>
        <v>9.9039888542266086E-3</v>
      </c>
      <c r="I1265" s="47"/>
      <c r="J1265" s="54">
        <v>310.18348623853211</v>
      </c>
      <c r="K1265" s="45">
        <v>4.3261029451279716E-3</v>
      </c>
      <c r="M1265" s="55"/>
      <c r="N1265" s="13"/>
      <c r="O1265" s="13"/>
      <c r="P1265" s="13"/>
    </row>
    <row r="1266" spans="2:18" ht="10.35" customHeight="1">
      <c r="B1266" s="51"/>
      <c r="C1266" s="85" t="s">
        <v>29</v>
      </c>
      <c r="D1266" s="86"/>
      <c r="E1266" s="54">
        <v>686.02542372881362</v>
      </c>
      <c r="F1266" s="45">
        <f>E1266/E1276</f>
        <v>2.1252230537778496E-2</v>
      </c>
      <c r="G1266" s="54">
        <v>347.34745762711873</v>
      </c>
      <c r="H1266" s="45">
        <f>G1266/G1276</f>
        <v>1.1936449987302582E-2</v>
      </c>
      <c r="I1266" s="47"/>
      <c r="J1266" s="54">
        <v>977.72477064220186</v>
      </c>
      <c r="K1266" s="45">
        <v>1.3636244988706839E-2</v>
      </c>
      <c r="M1266" s="44"/>
      <c r="N1266" s="13"/>
      <c r="O1266" s="13"/>
      <c r="P1266" s="13"/>
    </row>
    <row r="1267" spans="2:18" ht="10.35" customHeight="1">
      <c r="B1267" s="50" t="s">
        <v>28</v>
      </c>
      <c r="C1267" s="85" t="s">
        <v>27</v>
      </c>
      <c r="D1267" s="86"/>
      <c r="E1267" s="54">
        <v>21949.338983050853</v>
      </c>
      <c r="F1267" s="45">
        <f>E1267/E1276</f>
        <v>0.67996373907571428</v>
      </c>
      <c r="G1267" s="54">
        <v>18414.415254237298</v>
      </c>
      <c r="H1267" s="45">
        <f>G1267/G1276</f>
        <v>0.6328036722341176</v>
      </c>
      <c r="I1267" s="47"/>
      <c r="J1267" s="54">
        <v>48249.614678899081</v>
      </c>
      <c r="K1267" s="45">
        <v>0.67293331019936675</v>
      </c>
      <c r="M1267" s="44"/>
      <c r="N1267" s="13"/>
      <c r="O1267" s="13"/>
      <c r="P1267" s="13"/>
    </row>
    <row r="1268" spans="2:18" ht="10.35" customHeight="1">
      <c r="B1268" s="52"/>
      <c r="C1268" s="85" t="s">
        <v>26</v>
      </c>
      <c r="D1268" s="86"/>
      <c r="E1268" s="54">
        <v>1631.0593220338978</v>
      </c>
      <c r="F1268" s="45">
        <f>E1268/E1276</f>
        <v>5.0528227575367034E-2</v>
      </c>
      <c r="G1268" s="54">
        <v>1597.4152542372879</v>
      </c>
      <c r="H1268" s="45">
        <f>G1268/G1276</f>
        <v>5.4894506559557896E-2</v>
      </c>
      <c r="I1268" s="47"/>
      <c r="J1268" s="54">
        <v>2806.9816513761466</v>
      </c>
      <c r="K1268" s="45">
        <v>3.914873656297839E-2</v>
      </c>
      <c r="M1268" s="44"/>
      <c r="N1268" s="13"/>
      <c r="O1268" s="13"/>
      <c r="P1268" s="13"/>
    </row>
    <row r="1269" spans="2:18" ht="10.35" customHeight="1">
      <c r="B1269" s="52"/>
      <c r="C1269" s="85" t="s">
        <v>25</v>
      </c>
      <c r="D1269" s="86"/>
      <c r="E1269" s="53">
        <v>-499.52542372881328</v>
      </c>
      <c r="F1269" s="45">
        <f>E1269/E1276</f>
        <v>-1.5474688105382451E-2</v>
      </c>
      <c r="G1269" s="53">
        <v>-399.41525423728814</v>
      </c>
      <c r="H1269" s="45">
        <f>G1269/G1276</f>
        <v>-1.3725738023069702E-2</v>
      </c>
      <c r="I1269" s="47"/>
      <c r="J1269" s="53">
        <v>-956.65137614678895</v>
      </c>
      <c r="K1269" s="45">
        <v>-1.3342336131417309E-2</v>
      </c>
      <c r="M1269" s="44"/>
      <c r="N1269" s="13"/>
      <c r="O1269" s="13"/>
      <c r="P1269" s="13"/>
    </row>
    <row r="1270" spans="2:18" ht="10.35" customHeight="1">
      <c r="B1270" s="52"/>
      <c r="C1270" s="85" t="s">
        <v>24</v>
      </c>
      <c r="D1270" s="86"/>
      <c r="E1270" s="48">
        <v>1843.7542372881358</v>
      </c>
      <c r="F1270" s="45">
        <f>E1270/E1276</f>
        <v>5.711725651926107E-2</v>
      </c>
      <c r="G1270" s="48">
        <v>1331.2796610169491</v>
      </c>
      <c r="H1270" s="45">
        <f>G1270/G1276</f>
        <v>4.5748868298615401E-2</v>
      </c>
      <c r="I1270" s="47"/>
      <c r="J1270" s="48">
        <v>3431.9816513761466</v>
      </c>
      <c r="K1270" s="45">
        <v>4.7865558897697197E-2</v>
      </c>
      <c r="M1270" s="44"/>
      <c r="N1270" s="13"/>
      <c r="O1270" s="13"/>
      <c r="P1270" s="13"/>
      <c r="R1270" s="17"/>
    </row>
    <row r="1271" spans="2:18" ht="10.35" customHeight="1">
      <c r="B1271" s="51"/>
      <c r="C1271" s="85" t="s">
        <v>23</v>
      </c>
      <c r="D1271" s="86"/>
      <c r="E1271" s="48">
        <v>6335.0932203389839</v>
      </c>
      <c r="F1271" s="45">
        <f>E1271/E1276</f>
        <v>0.19625345787502904</v>
      </c>
      <c r="G1271" s="48">
        <v>6110.2033898305108</v>
      </c>
      <c r="H1271" s="45">
        <f>G1271/G1276</f>
        <v>0.20997458185876283</v>
      </c>
      <c r="I1271" s="47"/>
      <c r="J1271" s="48">
        <v>12280.825688073395</v>
      </c>
      <c r="K1271" s="45">
        <v>0.17127964103453874</v>
      </c>
      <c r="M1271" s="44"/>
      <c r="N1271" s="13"/>
      <c r="O1271" s="13"/>
      <c r="P1271" s="13"/>
      <c r="R1271" s="17"/>
    </row>
    <row r="1272" spans="2:18" ht="10.35" customHeight="1">
      <c r="B1272" s="50" t="s">
        <v>22</v>
      </c>
      <c r="C1272" s="85" t="s">
        <v>21</v>
      </c>
      <c r="D1272" s="86"/>
      <c r="E1272" s="48">
        <v>9.1949152542372854</v>
      </c>
      <c r="F1272" s="45">
        <f>E1272/E1276</f>
        <v>2.8484725492569158E-4</v>
      </c>
      <c r="G1272" s="48">
        <v>6.3389830508474567</v>
      </c>
      <c r="H1272" s="45">
        <f>G1272/G1276</f>
        <v>2.1783649914612751E-4</v>
      </c>
      <c r="I1272" s="47"/>
      <c r="J1272" s="48">
        <v>2.4311926605504586</v>
      </c>
      <c r="K1272" s="45">
        <v>3.3907639173585105E-5</v>
      </c>
      <c r="L1272" s="16"/>
      <c r="M1272" s="44"/>
      <c r="N1272" s="13"/>
      <c r="O1272" s="13"/>
      <c r="P1272" s="13"/>
      <c r="Q1272" s="15"/>
    </row>
    <row r="1273" spans="2:18" ht="10.35" customHeight="1">
      <c r="B1273" s="49" t="s">
        <v>20</v>
      </c>
      <c r="C1273" s="85" t="s">
        <v>19</v>
      </c>
      <c r="D1273" s="86"/>
      <c r="E1273" s="48">
        <v>35.677966101694913</v>
      </c>
      <c r="F1273" s="45">
        <f>E1273/E1276</f>
        <v>1.1052598555181216E-3</v>
      </c>
      <c r="G1273" s="48">
        <v>31.101694915254257</v>
      </c>
      <c r="H1273" s="45">
        <f>G1273/G1276</f>
        <v>1.0687967270939687E-3</v>
      </c>
      <c r="I1273" s="47"/>
      <c r="J1273" s="48">
        <v>90.623853211009177</v>
      </c>
      <c r="K1273" s="45">
        <v>1.2639232443648065E-3</v>
      </c>
      <c r="L1273" s="14"/>
      <c r="M1273" s="44"/>
      <c r="N1273" s="13"/>
      <c r="O1273" s="13"/>
      <c r="P1273" s="13"/>
      <c r="Q1273" s="10"/>
    </row>
    <row r="1274" spans="2:18" ht="10.35" customHeight="1">
      <c r="B1274" s="50" t="s">
        <v>18</v>
      </c>
      <c r="C1274" s="85" t="s">
        <v>17</v>
      </c>
      <c r="D1274" s="86"/>
      <c r="E1274" s="48">
        <v>125.6440677966102</v>
      </c>
      <c r="F1274" s="45">
        <f>E1274/E1276</f>
        <v>3.8922999092426782E-3</v>
      </c>
      <c r="G1274" s="48">
        <v>74.686440677966132</v>
      </c>
      <c r="H1274" s="45">
        <f>G1274/G1276</f>
        <v>2.5665682713567149E-3</v>
      </c>
      <c r="I1274" s="47"/>
      <c r="J1274" s="48">
        <v>24.36697247706422</v>
      </c>
      <c r="K1274" s="45">
        <v>3.3984411186808316E-4</v>
      </c>
      <c r="M1274" s="44"/>
      <c r="N1274" s="13"/>
      <c r="O1274" s="13"/>
      <c r="P1274" s="13"/>
      <c r="Q1274" s="10"/>
    </row>
    <row r="1275" spans="2:18" ht="10.35" customHeight="1">
      <c r="B1275" s="49" t="s">
        <v>16</v>
      </c>
      <c r="C1275" s="85" t="s">
        <v>15</v>
      </c>
      <c r="D1275" s="86"/>
      <c r="E1275" s="48">
        <v>318.2881355932202</v>
      </c>
      <c r="F1275" s="45">
        <f>E1275/E1276</f>
        <v>9.8601780649761502E-3</v>
      </c>
      <c r="G1275" s="48">
        <v>432.02542372881356</v>
      </c>
      <c r="H1275" s="45">
        <f>G1275/G1276</f>
        <v>1.4846372847554058E-2</v>
      </c>
      <c r="I1275" s="47"/>
      <c r="J1275" s="48">
        <v>1527.211009174312</v>
      </c>
      <c r="K1275" s="45">
        <v>2.1299883255358563E-2</v>
      </c>
      <c r="L1275" s="12"/>
      <c r="M1275" s="44"/>
      <c r="N1275" s="13"/>
      <c r="O1275" s="13"/>
      <c r="P1275" s="13"/>
      <c r="Q1275" s="10"/>
    </row>
    <row r="1276" spans="2:18" ht="10.35" customHeight="1">
      <c r="B1276" s="87" t="s">
        <v>14</v>
      </c>
      <c r="C1276" s="88"/>
      <c r="D1276" s="89"/>
      <c r="E1276" s="46">
        <f>SUM(E1263:E1266,E1272,E1274)</f>
        <v>32280.161016949147</v>
      </c>
      <c r="F1276" s="45">
        <f>E1276/E1276</f>
        <v>1</v>
      </c>
      <c r="G1276" s="46">
        <f>SUM(G1263:G1266,G1272,G1274)</f>
        <v>29099.728813559319</v>
      </c>
      <c r="H1276" s="45">
        <f>G1276/G1276</f>
        <v>1</v>
      </c>
      <c r="I1276" s="47"/>
      <c r="J1276" s="46">
        <v>71700.440366972471</v>
      </c>
      <c r="K1276" s="45">
        <v>1</v>
      </c>
      <c r="L1276" s="12"/>
      <c r="M1276" s="44"/>
      <c r="N1276" s="13"/>
      <c r="O1276" s="13"/>
      <c r="Q1276" s="10"/>
    </row>
    <row r="1277" spans="2:18" ht="10.35" customHeight="1">
      <c r="B1277" s="87" t="s">
        <v>13</v>
      </c>
      <c r="C1277" s="88"/>
      <c r="D1277" s="89"/>
      <c r="E1277" s="46">
        <f>SUM(E1267:E1271,E1273,E1275)</f>
        <v>31613.686440677975</v>
      </c>
      <c r="F1277" s="45">
        <f>E1277/E1276</f>
        <v>0.97935343086048332</v>
      </c>
      <c r="G1277" s="46">
        <f>SUM(G1267:G1271,G1273,G1275)</f>
        <v>27517.025423728828</v>
      </c>
      <c r="H1277" s="45">
        <f>G1277/G1276</f>
        <v>0.94561106050263211</v>
      </c>
      <c r="I1277" s="47"/>
      <c r="J1277" s="46">
        <v>67430.587155963309</v>
      </c>
      <c r="K1277" s="45">
        <v>0.94044871706288724</v>
      </c>
      <c r="L1277" s="11"/>
      <c r="M1277" s="44"/>
      <c r="N1277" s="13"/>
      <c r="O1277" s="13"/>
      <c r="Q1277" s="10"/>
    </row>
    <row r="1278" spans="2:18" ht="10.35" customHeight="1">
      <c r="B1278" s="87" t="s">
        <v>12</v>
      </c>
      <c r="C1278" s="88"/>
      <c r="D1278" s="89"/>
      <c r="E1278" s="46">
        <f>E1276-E1277</f>
        <v>666.47457627117183</v>
      </c>
      <c r="F1278" s="45">
        <f>E1278/E1276</f>
        <v>2.0646569139516686E-2</v>
      </c>
      <c r="G1278" s="46">
        <f>G1276-G1277</f>
        <v>1582.7033898304908</v>
      </c>
      <c r="H1278" s="45">
        <f>G1278/G1276</f>
        <v>5.4388939497367887E-2</v>
      </c>
      <c r="I1278" s="47"/>
      <c r="J1278" s="46">
        <v>4269.8532110091619</v>
      </c>
      <c r="K1278" s="45">
        <v>5.9551282937112808E-2</v>
      </c>
      <c r="L1278" s="7"/>
      <c r="M1278" s="44"/>
      <c r="N1278" s="13"/>
      <c r="O1278" s="13"/>
      <c r="P1278" s="8"/>
      <c r="Q1278" s="10"/>
    </row>
    <row r="1279" spans="2:18" ht="10.35" customHeight="1">
      <c r="B1279" s="82" t="s">
        <v>11</v>
      </c>
      <c r="C1279" s="83"/>
      <c r="D1279" s="84"/>
      <c r="E1279" s="42">
        <v>87.059322033898297</v>
      </c>
      <c r="F1279" s="41">
        <f>E1279/E1276</f>
        <v>2.6969915666835301E-3</v>
      </c>
      <c r="G1279" s="42">
        <v>123.55932203389828</v>
      </c>
      <c r="H1279" s="41">
        <f>G1279/G1276</f>
        <v>4.2460643817520578E-3</v>
      </c>
      <c r="I1279" s="43"/>
      <c r="J1279" s="42">
        <v>91.495412844036693</v>
      </c>
      <c r="K1279" s="41">
        <v>1.2760788131251481E-3</v>
      </c>
      <c r="L1279" s="7"/>
      <c r="M1279" s="44"/>
      <c r="N1279" s="13"/>
      <c r="O1279" s="13"/>
      <c r="Q1279" s="10"/>
    </row>
    <row r="1280" spans="2:18" ht="10.35" customHeight="1">
      <c r="B1280" s="82" t="s">
        <v>10</v>
      </c>
      <c r="C1280" s="83"/>
      <c r="D1280" s="84"/>
      <c r="E1280" s="42">
        <f>E1278+E1279</f>
        <v>753.53389830507012</v>
      </c>
      <c r="F1280" s="41">
        <f>E1280/(E1276+E1279)</f>
        <v>2.3280772658673895E-2</v>
      </c>
      <c r="G1280" s="42">
        <f>G1278+G1279</f>
        <v>1706.2627118643891</v>
      </c>
      <c r="H1280" s="41">
        <f>G1280/(G1276+G1279)</f>
        <v>5.8387088542107099E-2</v>
      </c>
      <c r="I1280" s="43"/>
      <c r="J1280" s="42">
        <v>4361.3486238531987</v>
      </c>
      <c r="K1280" s="41">
        <v>6.0749840166301007E-2</v>
      </c>
      <c r="L1280" s="7"/>
      <c r="N1280" s="13"/>
      <c r="O1280" s="13"/>
      <c r="P1280" s="13"/>
      <c r="Q1280" s="10"/>
    </row>
    <row r="1281" spans="2:46" ht="10.35" customHeight="1">
      <c r="B1281" s="87" t="s">
        <v>9</v>
      </c>
      <c r="C1281" s="88"/>
      <c r="D1281" s="89"/>
      <c r="E1281" s="40">
        <v>118</v>
      </c>
      <c r="F1281" s="31"/>
      <c r="G1281" s="40">
        <v>118</v>
      </c>
      <c r="H1281" s="31"/>
      <c r="I1281" s="30"/>
      <c r="J1281" s="40">
        <v>109</v>
      </c>
      <c r="K1281" s="31"/>
      <c r="L1281" s="7"/>
      <c r="M1281" s="19"/>
      <c r="N1281" s="13"/>
      <c r="O1281" s="13"/>
      <c r="P1281" s="13"/>
      <c r="Q1281" s="10"/>
    </row>
    <row r="1282" spans="2:46" ht="10.35" customHeight="1">
      <c r="C1282" s="23"/>
      <c r="D1282" s="21"/>
      <c r="E1282" s="21"/>
      <c r="F1282" s="21"/>
      <c r="G1282" s="21"/>
      <c r="H1282" s="21"/>
      <c r="I1282" s="21"/>
      <c r="J1282" s="21"/>
      <c r="K1282" s="25"/>
      <c r="L1282" s="7"/>
      <c r="M1282" s="19"/>
      <c r="N1282" s="13"/>
      <c r="O1282" s="13"/>
      <c r="P1282" s="13"/>
      <c r="Q1282" s="10"/>
    </row>
    <row r="1283" spans="2:46" ht="10.35" customHeight="1">
      <c r="B1283" s="34" t="s">
        <v>8</v>
      </c>
      <c r="C1283" s="33"/>
      <c r="D1283" s="32"/>
      <c r="E1283" s="29">
        <v>89.601694915254313</v>
      </c>
      <c r="F1283" s="31"/>
      <c r="G1283" s="29" t="s">
        <v>1</v>
      </c>
      <c r="H1283" s="31"/>
      <c r="I1283" s="30"/>
      <c r="J1283" s="39">
        <v>102.875</v>
      </c>
      <c r="K1283" s="28"/>
      <c r="L1283" s="7"/>
      <c r="M1283" s="19"/>
      <c r="N1283" s="13"/>
      <c r="O1283" s="13"/>
      <c r="P1283" s="13"/>
      <c r="Q1283" s="10"/>
    </row>
    <row r="1284" spans="2:46" ht="10.35" customHeight="1">
      <c r="B1284" s="34" t="s">
        <v>7</v>
      </c>
      <c r="C1284" s="33"/>
      <c r="D1284" s="32"/>
      <c r="E1284" s="29">
        <f>E1276/E1283</f>
        <v>360.26283930767011</v>
      </c>
      <c r="F1284" s="31"/>
      <c r="G1284" s="29" t="s">
        <v>1</v>
      </c>
      <c r="H1284" s="31"/>
      <c r="I1284" s="30"/>
      <c r="J1284" s="29">
        <v>696.96661353071659</v>
      </c>
      <c r="K1284" s="28"/>
      <c r="L1284" s="7"/>
      <c r="M1284" s="19"/>
      <c r="N1284" s="13"/>
      <c r="O1284" s="13"/>
      <c r="P1284" s="13"/>
      <c r="Q1284" s="10"/>
    </row>
    <row r="1285" spans="2:46" ht="10.35" customHeight="1">
      <c r="B1285" s="90" t="s">
        <v>6</v>
      </c>
      <c r="C1285" s="91"/>
      <c r="D1285" s="92"/>
      <c r="E1285" s="36">
        <f>(E1276+E1279)/E1283</f>
        <v>361.2344651470724</v>
      </c>
      <c r="F1285" s="38"/>
      <c r="G1285" s="36" t="s">
        <v>5</v>
      </c>
      <c r="H1285" s="38"/>
      <c r="I1285" s="37"/>
      <c r="J1285" s="36">
        <v>697.85599785969862</v>
      </c>
      <c r="K1285" s="35"/>
      <c r="L1285" s="7"/>
      <c r="M1285" s="19"/>
      <c r="N1285" s="13"/>
      <c r="O1285" s="13"/>
      <c r="P1285" s="13"/>
      <c r="Q1285" s="10"/>
    </row>
    <row r="1286" spans="2:46" ht="10.35" customHeight="1">
      <c r="B1286" s="34" t="s">
        <v>4</v>
      </c>
      <c r="C1286" s="33"/>
      <c r="D1286" s="32"/>
      <c r="E1286" s="29">
        <f>E1277/E1283</f>
        <v>352.82464768750572</v>
      </c>
      <c r="F1286" s="31"/>
      <c r="G1286" s="29" t="s">
        <v>1</v>
      </c>
      <c r="H1286" s="31"/>
      <c r="I1286" s="30"/>
      <c r="J1286" s="29">
        <v>655.46135753062754</v>
      </c>
      <c r="K1286" s="28"/>
      <c r="L1286" s="7"/>
      <c r="M1286" s="19"/>
      <c r="N1286" s="13"/>
      <c r="O1286" s="13"/>
      <c r="P1286" s="13"/>
      <c r="Q1286" s="10"/>
    </row>
    <row r="1287" spans="2:46" ht="10.35" customHeight="1">
      <c r="B1287" s="34" t="s">
        <v>3</v>
      </c>
      <c r="C1287" s="33"/>
      <c r="D1287" s="32"/>
      <c r="E1287" s="29">
        <v>31.68716814159291</v>
      </c>
      <c r="F1287" s="31"/>
      <c r="G1287" s="29" t="s">
        <v>1</v>
      </c>
      <c r="H1287" s="31"/>
      <c r="I1287" s="30"/>
      <c r="J1287" s="29">
        <v>33.464220183486233</v>
      </c>
      <c r="K1287" s="28"/>
      <c r="L1287" s="7"/>
      <c r="M1287" s="19"/>
      <c r="N1287" s="13"/>
      <c r="O1287" s="13"/>
      <c r="P1287" s="13"/>
      <c r="Q1287" s="10"/>
    </row>
    <row r="1288" spans="2:46" ht="10.35" customHeight="1">
      <c r="B1288" s="34" t="s">
        <v>2</v>
      </c>
      <c r="C1288" s="33"/>
      <c r="D1288" s="32"/>
      <c r="E1288" s="29">
        <f>E1267/E1287</f>
        <v>692.68856355263631</v>
      </c>
      <c r="F1288" s="31"/>
      <c r="G1288" s="29" t="s">
        <v>1</v>
      </c>
      <c r="H1288" s="31"/>
      <c r="I1288" s="30"/>
      <c r="J1288" s="29">
        <v>1441.8269547099464</v>
      </c>
      <c r="K1288" s="28"/>
      <c r="L1288" s="25"/>
      <c r="M1288" s="19"/>
      <c r="N1288" s="13"/>
      <c r="O1288" s="13"/>
      <c r="P1288" s="13"/>
      <c r="Q1288" s="10"/>
    </row>
    <row r="1289" spans="2:46" ht="10.35" customHeight="1">
      <c r="B1289" s="24" t="s">
        <v>0</v>
      </c>
      <c r="C1289" s="23"/>
      <c r="D1289" s="21"/>
      <c r="E1289" s="21"/>
      <c r="F1289" s="21"/>
      <c r="G1289" s="21"/>
      <c r="H1289" s="21"/>
      <c r="I1289" s="21"/>
      <c r="J1289" s="21"/>
      <c r="K1289" s="25"/>
      <c r="L1289" s="25"/>
      <c r="M1289" s="18"/>
      <c r="N1289" s="13"/>
      <c r="O1289" s="13"/>
      <c r="P1289" s="13"/>
      <c r="Q1289" s="10"/>
    </row>
    <row r="1290" spans="2:46" ht="10.35" customHeight="1">
      <c r="B1290" s="24"/>
      <c r="C1290" s="23"/>
      <c r="D1290" s="21"/>
      <c r="E1290" s="21"/>
      <c r="F1290" s="21"/>
      <c r="G1290" s="21"/>
      <c r="H1290" s="21"/>
      <c r="I1290" s="21"/>
      <c r="J1290" s="21"/>
      <c r="K1290" s="25"/>
      <c r="L1290" s="25"/>
      <c r="N1290" s="13"/>
      <c r="O1290" s="13"/>
      <c r="P1290" s="13"/>
      <c r="R1290" s="17"/>
    </row>
    <row r="1291" spans="2:46" ht="10.35" customHeight="1">
      <c r="B1291" s="24"/>
      <c r="C1291" s="23"/>
      <c r="D1291" s="21"/>
      <c r="E1291" s="21"/>
      <c r="F1291" s="21"/>
      <c r="G1291" s="21"/>
      <c r="H1291" s="21"/>
      <c r="I1291" s="21"/>
      <c r="J1291" s="21"/>
      <c r="K1291" s="25"/>
      <c r="L1291" s="25"/>
      <c r="M1291" s="9"/>
      <c r="N1291" s="13"/>
      <c r="O1291" s="13"/>
      <c r="P1291" s="13"/>
      <c r="Q1291" s="15"/>
    </row>
    <row r="1292" spans="2:46" ht="10.35" customHeight="1">
      <c r="B1292" s="24"/>
      <c r="C1292" s="23"/>
      <c r="D1292" s="21"/>
      <c r="E1292" s="21"/>
      <c r="F1292" s="21"/>
      <c r="G1292" s="21"/>
      <c r="H1292" s="21"/>
      <c r="I1292" s="21"/>
      <c r="J1292" s="21"/>
      <c r="K1292" s="25"/>
      <c r="L1292" s="25"/>
      <c r="M1292" s="9"/>
      <c r="N1292" s="13"/>
      <c r="O1292" s="13"/>
      <c r="P1292" s="13"/>
      <c r="Q1292" s="10"/>
    </row>
    <row r="1293" spans="2:46" ht="10.35" customHeight="1">
      <c r="B1293" s="24"/>
      <c r="C1293" s="23"/>
      <c r="D1293" s="21"/>
      <c r="E1293" s="21"/>
      <c r="F1293" s="21"/>
      <c r="G1293" s="21"/>
      <c r="H1293" s="21"/>
      <c r="I1293" s="21"/>
      <c r="J1293" s="21"/>
      <c r="K1293" s="25"/>
      <c r="L1293" s="25"/>
      <c r="M1293" s="9"/>
      <c r="N1293" s="13"/>
      <c r="O1293" s="13"/>
      <c r="P1293" s="13"/>
    </row>
    <row r="1294" spans="2:46" ht="10.35" customHeight="1">
      <c r="B1294" s="24"/>
      <c r="C1294" s="23"/>
      <c r="D1294" s="21"/>
      <c r="E1294" s="21"/>
      <c r="F1294" s="21"/>
      <c r="G1294" s="21"/>
      <c r="H1294" s="21"/>
      <c r="I1294" s="21"/>
      <c r="J1294" s="21"/>
      <c r="K1294" s="25"/>
      <c r="L1294" s="7"/>
      <c r="M1294" s="9"/>
      <c r="N1294" s="13"/>
      <c r="O1294" s="13"/>
      <c r="P1294" s="13"/>
    </row>
    <row r="1295" spans="2:46" ht="10.35" customHeight="1">
      <c r="B1295" s="24"/>
      <c r="C1295" s="23"/>
      <c r="D1295" s="21"/>
      <c r="E1295" s="21"/>
      <c r="F1295" s="21"/>
      <c r="G1295" s="21"/>
      <c r="H1295" s="21"/>
      <c r="I1295" s="21"/>
      <c r="J1295" s="21"/>
      <c r="K1295" s="25"/>
      <c r="L1295" s="12"/>
      <c r="M1295" s="9"/>
      <c r="N1295" s="13"/>
      <c r="O1295" s="13"/>
      <c r="P1295" s="13"/>
      <c r="R1295" s="17"/>
    </row>
    <row r="1296" spans="2:46" ht="10.35" customHeight="1">
      <c r="B1296" s="24"/>
      <c r="C1296" s="23"/>
      <c r="D1296" s="21"/>
      <c r="E1296" s="21"/>
      <c r="F1296" s="21"/>
      <c r="G1296" s="21"/>
      <c r="H1296" s="21"/>
      <c r="I1296" s="21"/>
      <c r="J1296" s="21"/>
      <c r="K1296" s="25"/>
      <c r="L1296" s="11"/>
      <c r="M1296" s="9"/>
      <c r="N1296" s="13"/>
      <c r="O1296" s="13"/>
      <c r="P1296" s="13"/>
      <c r="Q1296" s="27"/>
      <c r="R1296" s="27"/>
      <c r="S1296" s="27"/>
      <c r="T1296" s="27"/>
      <c r="U1296" s="27"/>
      <c r="V1296" s="3"/>
      <c r="W1296" s="3"/>
      <c r="X1296" s="3"/>
      <c r="Y1296" s="3"/>
      <c r="Z1296" s="3"/>
      <c r="AA1296" s="3"/>
      <c r="AB1296" s="3"/>
      <c r="AC1296" s="3"/>
      <c r="AD1296" s="3"/>
      <c r="AE1296" s="3"/>
      <c r="AF1296" s="3"/>
      <c r="AG1296" s="3"/>
      <c r="AH1296" s="3"/>
      <c r="AI1296" s="3"/>
      <c r="AJ1296" s="3"/>
      <c r="AK1296" s="3"/>
      <c r="AL1296" s="3"/>
      <c r="AM1296" s="3"/>
      <c r="AN1296" s="3"/>
      <c r="AO1296" s="3"/>
      <c r="AP1296" s="3"/>
      <c r="AQ1296" s="3"/>
      <c r="AR1296" s="3"/>
      <c r="AS1296" s="3"/>
      <c r="AT1296" s="3"/>
    </row>
    <row r="1297" spans="2:48" ht="10.35" customHeight="1">
      <c r="B1297" s="24"/>
      <c r="C1297" s="23"/>
      <c r="D1297" s="21"/>
      <c r="E1297" s="21"/>
      <c r="F1297" s="21"/>
      <c r="G1297" s="21"/>
      <c r="H1297" s="21"/>
      <c r="I1297" s="21"/>
      <c r="J1297" s="21"/>
      <c r="K1297" s="25"/>
      <c r="L1297" s="7"/>
      <c r="M1297" s="9"/>
      <c r="N1297" s="13"/>
      <c r="O1297" s="13"/>
      <c r="P1297" s="13"/>
      <c r="Q1297" s="27"/>
      <c r="R1297" s="27"/>
      <c r="S1297" s="27"/>
      <c r="T1297" s="27"/>
      <c r="U1297" s="27"/>
      <c r="V1297" s="3"/>
      <c r="W1297" s="3"/>
      <c r="X1297" s="3"/>
      <c r="Y1297" s="3"/>
      <c r="Z1297" s="3"/>
      <c r="AA1297" s="3"/>
      <c r="AB1297" s="3"/>
      <c r="AC1297" s="3"/>
      <c r="AD1297" s="3"/>
      <c r="AE1297" s="3"/>
      <c r="AF1297" s="3"/>
      <c r="AG1297" s="3"/>
      <c r="AH1297" s="3"/>
      <c r="AI1297" s="3"/>
      <c r="AJ1297" s="3"/>
      <c r="AK1297" s="3"/>
      <c r="AL1297" s="3"/>
      <c r="AM1297" s="3"/>
      <c r="AN1297" s="3"/>
      <c r="AO1297" s="3"/>
      <c r="AP1297" s="3"/>
      <c r="AQ1297" s="3"/>
      <c r="AR1297" s="3"/>
      <c r="AS1297" s="3"/>
      <c r="AT1297" s="3"/>
    </row>
    <row r="1298" spans="2:48" ht="10.35" customHeight="1">
      <c r="B1298" s="24"/>
      <c r="C1298" s="23"/>
      <c r="D1298" s="21"/>
      <c r="E1298" s="21"/>
      <c r="F1298" s="21"/>
      <c r="G1298" s="21"/>
      <c r="H1298" s="21"/>
      <c r="I1298" s="21"/>
      <c r="J1298" s="21"/>
      <c r="K1298" s="25"/>
      <c r="L1298" s="14"/>
      <c r="M1298" s="9"/>
      <c r="O1298" s="8"/>
      <c r="P1298" s="13"/>
      <c r="Q1298" s="10"/>
      <c r="AU1298" s="3"/>
      <c r="AV1298" s="3"/>
    </row>
    <row r="1299" spans="2:48" ht="10.35" customHeight="1">
      <c r="B1299" s="24"/>
      <c r="C1299" s="23"/>
      <c r="D1299" s="21"/>
      <c r="E1299" s="21"/>
      <c r="F1299" s="21"/>
      <c r="G1299" s="21"/>
      <c r="H1299" s="21"/>
      <c r="I1299" s="21"/>
      <c r="J1299" s="21"/>
      <c r="K1299" s="25"/>
      <c r="L1299" s="14"/>
      <c r="O1299" s="8"/>
      <c r="P1299" s="13"/>
      <c r="Q1299" s="26"/>
      <c r="AU1299" s="3"/>
      <c r="AV1299" s="3"/>
    </row>
    <row r="1300" spans="2:48" ht="10.35" customHeight="1">
      <c r="B1300" s="24"/>
      <c r="C1300" s="23"/>
      <c r="D1300" s="21"/>
      <c r="E1300" s="21"/>
      <c r="F1300" s="21"/>
      <c r="G1300" s="21"/>
      <c r="H1300" s="21"/>
      <c r="I1300" s="21"/>
      <c r="J1300" s="21"/>
      <c r="K1300" s="25"/>
      <c r="L1300" s="12"/>
      <c r="N1300" s="8"/>
      <c r="O1300" s="8"/>
      <c r="P1300" s="13"/>
    </row>
    <row r="1301" spans="2:48" ht="10.35" customHeight="1">
      <c r="B1301" s="24"/>
      <c r="C1301" s="23"/>
      <c r="D1301" s="21"/>
      <c r="E1301" s="21"/>
      <c r="F1301" s="21"/>
      <c r="G1301" s="21"/>
      <c r="H1301" s="21"/>
      <c r="I1301" s="21"/>
      <c r="J1301" s="21"/>
      <c r="K1301" s="25"/>
      <c r="L1301" s="14"/>
      <c r="N1301" s="13"/>
      <c r="O1301" s="13"/>
      <c r="P1301" s="13"/>
    </row>
    <row r="1302" spans="2:48" ht="7.5" customHeight="1">
      <c r="B1302" s="24"/>
      <c r="C1302" s="23"/>
      <c r="D1302" s="21"/>
      <c r="E1302" s="21"/>
      <c r="F1302" s="21"/>
      <c r="G1302" s="21"/>
      <c r="H1302" s="21"/>
      <c r="I1302" s="21"/>
      <c r="J1302" s="21"/>
      <c r="K1302" s="25"/>
      <c r="L1302" s="14"/>
      <c r="M1302" s="19"/>
      <c r="N1302" s="13"/>
      <c r="O1302" s="13"/>
      <c r="P1302" s="13"/>
    </row>
    <row r="1303" spans="2:48" ht="7.5" customHeight="1">
      <c r="B1303" s="24"/>
      <c r="C1303" s="23"/>
      <c r="D1303" s="21"/>
      <c r="E1303" s="21"/>
      <c r="F1303" s="21"/>
      <c r="G1303" s="21"/>
      <c r="H1303" s="21"/>
      <c r="I1303" s="21"/>
      <c r="J1303" s="22"/>
      <c r="K1303" s="21"/>
      <c r="L1303" s="7"/>
      <c r="M1303" s="19"/>
      <c r="N1303" s="13"/>
      <c r="O1303" s="13"/>
      <c r="P1303" s="13"/>
    </row>
    <row r="1304" spans="2:48" ht="16.5" customHeight="1">
      <c r="L1304" s="20"/>
      <c r="M1304" s="19"/>
      <c r="N1304" s="13"/>
      <c r="O1304" s="13"/>
      <c r="P1304" s="13"/>
    </row>
    <row r="1305" spans="2:48" ht="10.35" customHeight="1">
      <c r="L1305" s="6"/>
      <c r="M1305" s="19"/>
      <c r="N1305" s="13"/>
      <c r="O1305" s="13"/>
      <c r="P1305" s="13"/>
    </row>
    <row r="1306" spans="2:48" ht="10.35" customHeight="1">
      <c r="L1306" s="6"/>
      <c r="M1306" s="19"/>
      <c r="N1306" s="13"/>
      <c r="O1306" s="13"/>
      <c r="P1306" s="13"/>
    </row>
    <row r="1307" spans="2:48" ht="10.35" customHeight="1">
      <c r="L1307" s="6"/>
      <c r="M1307" s="19"/>
      <c r="N1307" s="13"/>
      <c r="O1307" s="13"/>
      <c r="P1307" s="13"/>
    </row>
    <row r="1308" spans="2:48" ht="10.35" customHeight="1">
      <c r="L1308" s="6"/>
      <c r="M1308" s="19"/>
      <c r="N1308" s="13"/>
      <c r="O1308" s="13"/>
      <c r="P1308" s="13"/>
    </row>
    <row r="1309" spans="2:48" ht="10.35" customHeight="1">
      <c r="L1309" s="6"/>
      <c r="M1309" s="19"/>
      <c r="N1309" s="13"/>
      <c r="O1309" s="13"/>
      <c r="P1309" s="13"/>
    </row>
    <row r="1310" spans="2:48" ht="10.35" customHeight="1">
      <c r="L1310" s="6"/>
      <c r="M1310" s="18"/>
      <c r="N1310" s="13"/>
      <c r="O1310" s="13"/>
      <c r="P1310" s="13"/>
    </row>
    <row r="1311" spans="2:48" ht="10.35" customHeight="1">
      <c r="L1311" s="6"/>
      <c r="N1311" s="13"/>
      <c r="O1311" s="13"/>
      <c r="P1311" s="13"/>
    </row>
    <row r="1312" spans="2:48" ht="10.35" customHeight="1">
      <c r="L1312" s="6"/>
      <c r="M1312" s="9"/>
      <c r="N1312" s="13"/>
      <c r="O1312" s="13"/>
      <c r="P1312" s="13"/>
    </row>
    <row r="1313" spans="12:18" ht="10.35" customHeight="1">
      <c r="L1313" s="6"/>
      <c r="M1313" s="9"/>
      <c r="N1313" s="13"/>
      <c r="O1313" s="13"/>
      <c r="P1313" s="13"/>
    </row>
    <row r="1314" spans="12:18" ht="10.35" customHeight="1">
      <c r="L1314" s="6"/>
      <c r="M1314" s="9"/>
      <c r="N1314" s="13"/>
      <c r="O1314" s="13"/>
      <c r="P1314" s="13"/>
      <c r="R1314" s="17"/>
    </row>
    <row r="1315" spans="12:18" ht="10.35" customHeight="1">
      <c r="L1315" s="6"/>
      <c r="M1315" s="9"/>
      <c r="N1315" s="13"/>
      <c r="O1315" s="13"/>
      <c r="P1315" s="13"/>
      <c r="R1315" s="17"/>
    </row>
    <row r="1316" spans="12:18" ht="10.35" customHeight="1">
      <c r="L1316" s="16"/>
      <c r="M1316" s="9"/>
      <c r="N1316" s="13"/>
      <c r="O1316" s="13"/>
      <c r="P1316" s="13"/>
      <c r="Q1316" s="15"/>
    </row>
    <row r="1317" spans="12:18" ht="10.35" customHeight="1">
      <c r="L1317" s="14"/>
      <c r="M1317" s="9"/>
      <c r="N1317" s="13"/>
      <c r="O1317" s="13"/>
      <c r="P1317" s="13"/>
      <c r="Q1317" s="10"/>
    </row>
    <row r="1318" spans="12:18" ht="10.35" customHeight="1">
      <c r="M1318" s="9"/>
      <c r="N1318" s="13"/>
      <c r="O1318" s="13"/>
      <c r="P1318" s="13"/>
      <c r="Q1318" s="10"/>
    </row>
    <row r="1319" spans="12:18" ht="10.35" customHeight="1">
      <c r="L1319" s="12"/>
      <c r="M1319" s="9"/>
      <c r="N1319" s="13"/>
      <c r="O1319" s="13"/>
      <c r="P1319" s="13"/>
      <c r="Q1319" s="10"/>
    </row>
    <row r="1320" spans="12:18" ht="10.35" customHeight="1">
      <c r="L1320" s="12"/>
      <c r="O1320" s="8"/>
      <c r="P1320" s="8"/>
      <c r="Q1320" s="10"/>
    </row>
    <row r="1321" spans="12:18" ht="10.35" customHeight="1">
      <c r="L1321" s="11"/>
      <c r="O1321" s="8"/>
      <c r="P1321" s="8"/>
      <c r="Q1321" s="10"/>
    </row>
    <row r="1322" spans="12:18" ht="10.35" customHeight="1">
      <c r="L1322" s="7"/>
      <c r="M1322" s="9"/>
      <c r="N1322" s="8"/>
      <c r="O1322" s="8"/>
      <c r="P1322" s="8"/>
      <c r="Q1322" s="10"/>
    </row>
    <row r="1323" spans="12:18" ht="10.35" customHeight="1">
      <c r="L1323" s="7"/>
      <c r="M1323" s="9"/>
      <c r="N1323" s="8"/>
    </row>
    <row r="1324" spans="12:18" ht="10.35" customHeight="1">
      <c r="L1324" s="7"/>
      <c r="M1324" s="9"/>
      <c r="N1324" s="8"/>
    </row>
    <row r="1325" spans="12:18" ht="10.35" customHeight="1">
      <c r="L1325" s="7"/>
    </row>
    <row r="1326" spans="12:18" ht="10.35" customHeight="1">
      <c r="L1326" s="7"/>
    </row>
    <row r="1327" spans="12:18" ht="10.35" customHeight="1">
      <c r="L1327" s="7"/>
    </row>
    <row r="1328" spans="12:18" ht="10.35" customHeight="1">
      <c r="L1328" s="6"/>
    </row>
    <row r="1329" ht="10.35" customHeight="1"/>
    <row r="1330" ht="10.35" customHeight="1"/>
    <row r="1331" ht="10.35" customHeight="1"/>
    <row r="1332" ht="10.35" customHeight="1"/>
    <row r="1333" ht="10.35" customHeight="1"/>
    <row r="1334" ht="10.35" customHeight="1"/>
    <row r="1335" ht="10.35" customHeight="1"/>
    <row r="1336" ht="10.35" customHeight="1"/>
    <row r="1337" ht="10.35" customHeight="1"/>
    <row r="1338" ht="10.35" customHeight="1"/>
    <row r="1339" ht="10.35" customHeight="1"/>
    <row r="1340" ht="10.35" customHeight="1"/>
    <row r="1341" ht="10.35" customHeight="1"/>
    <row r="1342" ht="10.35" customHeight="1"/>
    <row r="1343" ht="10.35" customHeight="1"/>
    <row r="1344" ht="10.35" customHeight="1"/>
    <row r="1345" ht="10.35" customHeight="1"/>
    <row r="1346" ht="10.35" customHeight="1"/>
    <row r="1347" ht="10.35" customHeight="1"/>
    <row r="1348" ht="10.35" customHeight="1"/>
    <row r="1349" ht="10.35" customHeight="1"/>
    <row r="1350" ht="10.35" customHeight="1"/>
    <row r="1351" ht="10.35" customHeight="1"/>
    <row r="1352" ht="10.35" customHeight="1"/>
  </sheetData>
  <mergeCells count="725">
    <mergeCell ref="A1:K1"/>
    <mergeCell ref="E5:H5"/>
    <mergeCell ref="J5:K5"/>
    <mergeCell ref="E6:F6"/>
    <mergeCell ref="G6:H6"/>
    <mergeCell ref="J6:K6"/>
    <mergeCell ref="E48:F48"/>
    <mergeCell ref="G48:H48"/>
    <mergeCell ref="J48:K48"/>
    <mergeCell ref="C7:D7"/>
    <mergeCell ref="C8:D8"/>
    <mergeCell ref="C9:D9"/>
    <mergeCell ref="C10:D10"/>
    <mergeCell ref="C11:D11"/>
    <mergeCell ref="C12:D12"/>
    <mergeCell ref="C13:D13"/>
    <mergeCell ref="C14:D14"/>
    <mergeCell ref="C15:D15"/>
    <mergeCell ref="C16:D16"/>
    <mergeCell ref="C17:D17"/>
    <mergeCell ref="C18:D18"/>
    <mergeCell ref="C19:D19"/>
    <mergeCell ref="B20:D20"/>
    <mergeCell ref="B21:D21"/>
    <mergeCell ref="B22:D22"/>
    <mergeCell ref="B23:D23"/>
    <mergeCell ref="B24:D24"/>
    <mergeCell ref="B25:D25"/>
    <mergeCell ref="E47:H47"/>
    <mergeCell ref="J47:K47"/>
    <mergeCell ref="J92:K92"/>
    <mergeCell ref="E93:F93"/>
    <mergeCell ref="G93:H93"/>
    <mergeCell ref="J93:K93"/>
    <mergeCell ref="C49:D49"/>
    <mergeCell ref="C50:D50"/>
    <mergeCell ref="C51:D51"/>
    <mergeCell ref="C52:D52"/>
    <mergeCell ref="C53:D53"/>
    <mergeCell ref="C54:D54"/>
    <mergeCell ref="C55:D55"/>
    <mergeCell ref="C56:D56"/>
    <mergeCell ref="C57:D57"/>
    <mergeCell ref="C58:D58"/>
    <mergeCell ref="C59:D59"/>
    <mergeCell ref="C60:D60"/>
    <mergeCell ref="C61:D61"/>
    <mergeCell ref="B62:D62"/>
    <mergeCell ref="B63:D63"/>
    <mergeCell ref="B64:D64"/>
    <mergeCell ref="B65:D65"/>
    <mergeCell ref="B66:D66"/>
    <mergeCell ref="B67:D67"/>
    <mergeCell ref="B71:D71"/>
    <mergeCell ref="E92:H92"/>
    <mergeCell ref="J137:K137"/>
    <mergeCell ref="E138:F138"/>
    <mergeCell ref="G138:H138"/>
    <mergeCell ref="J138:K138"/>
    <mergeCell ref="C94:D94"/>
    <mergeCell ref="C95:D95"/>
    <mergeCell ref="C96:D96"/>
    <mergeCell ref="C97:D97"/>
    <mergeCell ref="C98:D98"/>
    <mergeCell ref="C99:D99"/>
    <mergeCell ref="C100:D100"/>
    <mergeCell ref="C101:D101"/>
    <mergeCell ref="C102:D102"/>
    <mergeCell ref="C103:D103"/>
    <mergeCell ref="C104:D104"/>
    <mergeCell ref="C105:D105"/>
    <mergeCell ref="C106:D106"/>
    <mergeCell ref="B107:D107"/>
    <mergeCell ref="B108:D108"/>
    <mergeCell ref="B109:D109"/>
    <mergeCell ref="B110:D110"/>
    <mergeCell ref="B111:D111"/>
    <mergeCell ref="B112:D112"/>
    <mergeCell ref="B116:D116"/>
    <mergeCell ref="E137:H137"/>
    <mergeCell ref="J182:K182"/>
    <mergeCell ref="E183:F183"/>
    <mergeCell ref="G183:H183"/>
    <mergeCell ref="J183:K183"/>
    <mergeCell ref="C139:D139"/>
    <mergeCell ref="C140:D140"/>
    <mergeCell ref="C141:D141"/>
    <mergeCell ref="C142:D142"/>
    <mergeCell ref="C143:D143"/>
    <mergeCell ref="C144:D144"/>
    <mergeCell ref="C145:D145"/>
    <mergeCell ref="C146:D146"/>
    <mergeCell ref="C147:D147"/>
    <mergeCell ref="C148:D148"/>
    <mergeCell ref="C149:D149"/>
    <mergeCell ref="C150:D150"/>
    <mergeCell ref="C151:D151"/>
    <mergeCell ref="B152:D152"/>
    <mergeCell ref="B153:D153"/>
    <mergeCell ref="B154:D154"/>
    <mergeCell ref="B155:D155"/>
    <mergeCell ref="B156:D156"/>
    <mergeCell ref="B157:D157"/>
    <mergeCell ref="B161:D161"/>
    <mergeCell ref="E182:H182"/>
    <mergeCell ref="J227:K227"/>
    <mergeCell ref="E228:F228"/>
    <mergeCell ref="G228:H228"/>
    <mergeCell ref="J228:K228"/>
    <mergeCell ref="C184:D184"/>
    <mergeCell ref="C185:D185"/>
    <mergeCell ref="C186:D186"/>
    <mergeCell ref="C187:D187"/>
    <mergeCell ref="C188:D188"/>
    <mergeCell ref="C189:D189"/>
    <mergeCell ref="C190:D190"/>
    <mergeCell ref="C191:D191"/>
    <mergeCell ref="C192:D192"/>
    <mergeCell ref="C193:D193"/>
    <mergeCell ref="C194:D194"/>
    <mergeCell ref="C195:D195"/>
    <mergeCell ref="C196:D196"/>
    <mergeCell ref="B197:D197"/>
    <mergeCell ref="B198:D198"/>
    <mergeCell ref="B199:D199"/>
    <mergeCell ref="B200:D200"/>
    <mergeCell ref="B201:D201"/>
    <mergeCell ref="B202:D202"/>
    <mergeCell ref="B206:D206"/>
    <mergeCell ref="E227:H227"/>
    <mergeCell ref="J272:K272"/>
    <mergeCell ref="E273:F273"/>
    <mergeCell ref="G273:H273"/>
    <mergeCell ref="J273:K273"/>
    <mergeCell ref="C229:D229"/>
    <mergeCell ref="C230:D230"/>
    <mergeCell ref="C231:D231"/>
    <mergeCell ref="C232:D232"/>
    <mergeCell ref="C233:D233"/>
    <mergeCell ref="C234:D234"/>
    <mergeCell ref="C235:D235"/>
    <mergeCell ref="C236:D236"/>
    <mergeCell ref="C237:D237"/>
    <mergeCell ref="C238:D238"/>
    <mergeCell ref="C239:D239"/>
    <mergeCell ref="C240:D240"/>
    <mergeCell ref="C241:D241"/>
    <mergeCell ref="B242:D242"/>
    <mergeCell ref="B243:D243"/>
    <mergeCell ref="B244:D244"/>
    <mergeCell ref="B245:D245"/>
    <mergeCell ref="B246:D246"/>
    <mergeCell ref="B247:D247"/>
    <mergeCell ref="B251:D251"/>
    <mergeCell ref="E272:H272"/>
    <mergeCell ref="J317:K317"/>
    <mergeCell ref="E318:F318"/>
    <mergeCell ref="G318:H318"/>
    <mergeCell ref="J318:K318"/>
    <mergeCell ref="C274:D274"/>
    <mergeCell ref="C275:D275"/>
    <mergeCell ref="C276:D276"/>
    <mergeCell ref="C277:D277"/>
    <mergeCell ref="C278:D278"/>
    <mergeCell ref="C279:D279"/>
    <mergeCell ref="C280:D280"/>
    <mergeCell ref="C281:D281"/>
    <mergeCell ref="C282:D282"/>
    <mergeCell ref="C283:D283"/>
    <mergeCell ref="C284:D284"/>
    <mergeCell ref="C285:D285"/>
    <mergeCell ref="C286:D286"/>
    <mergeCell ref="B287:D287"/>
    <mergeCell ref="B288:D288"/>
    <mergeCell ref="B289:D289"/>
    <mergeCell ref="B290:D290"/>
    <mergeCell ref="B291:D291"/>
    <mergeCell ref="B292:D292"/>
    <mergeCell ref="B296:D296"/>
    <mergeCell ref="E317:H317"/>
    <mergeCell ref="J362:K362"/>
    <mergeCell ref="E363:F363"/>
    <mergeCell ref="G363:H363"/>
    <mergeCell ref="J363:K363"/>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B332:D332"/>
    <mergeCell ref="B333:D333"/>
    <mergeCell ref="B334:D334"/>
    <mergeCell ref="B335:D335"/>
    <mergeCell ref="B336:D336"/>
    <mergeCell ref="B337:D337"/>
    <mergeCell ref="B341:D341"/>
    <mergeCell ref="E362:H362"/>
    <mergeCell ref="J407:K407"/>
    <mergeCell ref="E408:F408"/>
    <mergeCell ref="G408:H408"/>
    <mergeCell ref="J408:K408"/>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B377:D377"/>
    <mergeCell ref="B378:D378"/>
    <mergeCell ref="B379:D379"/>
    <mergeCell ref="B380:D380"/>
    <mergeCell ref="B381:D381"/>
    <mergeCell ref="B382:D382"/>
    <mergeCell ref="B386:D386"/>
    <mergeCell ref="E407:H407"/>
    <mergeCell ref="J452:K452"/>
    <mergeCell ref="E453:F453"/>
    <mergeCell ref="G453:H453"/>
    <mergeCell ref="J453:K453"/>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B422:D422"/>
    <mergeCell ref="B423:D423"/>
    <mergeCell ref="B424:D424"/>
    <mergeCell ref="B425:D425"/>
    <mergeCell ref="B426:D426"/>
    <mergeCell ref="B427:D427"/>
    <mergeCell ref="B431:D431"/>
    <mergeCell ref="E452:H452"/>
    <mergeCell ref="J497:K497"/>
    <mergeCell ref="E498:F498"/>
    <mergeCell ref="G498:H498"/>
    <mergeCell ref="J498:K498"/>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B467:D467"/>
    <mergeCell ref="B468:D468"/>
    <mergeCell ref="B469:D469"/>
    <mergeCell ref="B470:D470"/>
    <mergeCell ref="B471:D471"/>
    <mergeCell ref="B472:D472"/>
    <mergeCell ref="B476:D476"/>
    <mergeCell ref="E497:H497"/>
    <mergeCell ref="J542:K542"/>
    <mergeCell ref="E543:F543"/>
    <mergeCell ref="G543:H543"/>
    <mergeCell ref="J543:K543"/>
    <mergeCell ref="C499:D499"/>
    <mergeCell ref="C500:D500"/>
    <mergeCell ref="C501:D501"/>
    <mergeCell ref="C502:D502"/>
    <mergeCell ref="C503:D503"/>
    <mergeCell ref="C504:D504"/>
    <mergeCell ref="C505:D505"/>
    <mergeCell ref="C506:D506"/>
    <mergeCell ref="C507:D507"/>
    <mergeCell ref="C508:D508"/>
    <mergeCell ref="C509:D509"/>
    <mergeCell ref="C510:D510"/>
    <mergeCell ref="C511:D511"/>
    <mergeCell ref="B512:D512"/>
    <mergeCell ref="B513:D513"/>
    <mergeCell ref="B514:D514"/>
    <mergeCell ref="B515:D515"/>
    <mergeCell ref="B516:D516"/>
    <mergeCell ref="B517:D517"/>
    <mergeCell ref="B521:D521"/>
    <mergeCell ref="E542:H542"/>
    <mergeCell ref="J587:K587"/>
    <mergeCell ref="E588:F588"/>
    <mergeCell ref="G588:H588"/>
    <mergeCell ref="J588:K588"/>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B557:D557"/>
    <mergeCell ref="B558:D558"/>
    <mergeCell ref="B559:D559"/>
    <mergeCell ref="B560:D560"/>
    <mergeCell ref="B561:D561"/>
    <mergeCell ref="B562:D562"/>
    <mergeCell ref="B566:D566"/>
    <mergeCell ref="E587:H587"/>
    <mergeCell ref="J632:K632"/>
    <mergeCell ref="E633:F633"/>
    <mergeCell ref="G633:H633"/>
    <mergeCell ref="J633:K633"/>
    <mergeCell ref="C589:D589"/>
    <mergeCell ref="C590:D590"/>
    <mergeCell ref="C591:D591"/>
    <mergeCell ref="C592:D592"/>
    <mergeCell ref="C593:D593"/>
    <mergeCell ref="C594:D594"/>
    <mergeCell ref="C595:D595"/>
    <mergeCell ref="C596:D596"/>
    <mergeCell ref="C597:D597"/>
    <mergeCell ref="C598:D598"/>
    <mergeCell ref="C599:D599"/>
    <mergeCell ref="C600:D600"/>
    <mergeCell ref="C601:D601"/>
    <mergeCell ref="B602:D602"/>
    <mergeCell ref="B603:D603"/>
    <mergeCell ref="B604:D604"/>
    <mergeCell ref="B605:D605"/>
    <mergeCell ref="B606:D606"/>
    <mergeCell ref="B607:D607"/>
    <mergeCell ref="B611:D611"/>
    <mergeCell ref="E632:H632"/>
    <mergeCell ref="J677:K677"/>
    <mergeCell ref="E678:F678"/>
    <mergeCell ref="G678:H678"/>
    <mergeCell ref="J678:K678"/>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B647:D647"/>
    <mergeCell ref="B648:D648"/>
    <mergeCell ref="B649:D649"/>
    <mergeCell ref="B650:D650"/>
    <mergeCell ref="B651:D651"/>
    <mergeCell ref="B652:D652"/>
    <mergeCell ref="B656:D656"/>
    <mergeCell ref="E677:H677"/>
    <mergeCell ref="J722:K722"/>
    <mergeCell ref="E723:F723"/>
    <mergeCell ref="G723:H723"/>
    <mergeCell ref="J723:K723"/>
    <mergeCell ref="C679:D679"/>
    <mergeCell ref="C680:D680"/>
    <mergeCell ref="C681:D681"/>
    <mergeCell ref="C682:D682"/>
    <mergeCell ref="C683:D683"/>
    <mergeCell ref="C684:D684"/>
    <mergeCell ref="C685:D685"/>
    <mergeCell ref="C686:D686"/>
    <mergeCell ref="C687:D687"/>
    <mergeCell ref="C688:D688"/>
    <mergeCell ref="C689:D689"/>
    <mergeCell ref="C690:D690"/>
    <mergeCell ref="C691:D691"/>
    <mergeCell ref="B692:D692"/>
    <mergeCell ref="B693:D693"/>
    <mergeCell ref="B694:D694"/>
    <mergeCell ref="B695:D695"/>
    <mergeCell ref="B696:D696"/>
    <mergeCell ref="B697:D697"/>
    <mergeCell ref="B701:D701"/>
    <mergeCell ref="E722:H722"/>
    <mergeCell ref="J767:K767"/>
    <mergeCell ref="E768:F768"/>
    <mergeCell ref="G768:H768"/>
    <mergeCell ref="J768:K768"/>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B737:D737"/>
    <mergeCell ref="B738:D738"/>
    <mergeCell ref="B739:D739"/>
    <mergeCell ref="B740:D740"/>
    <mergeCell ref="B741:D741"/>
    <mergeCell ref="B742:D742"/>
    <mergeCell ref="B746:D746"/>
    <mergeCell ref="E767:H767"/>
    <mergeCell ref="J811:K811"/>
    <mergeCell ref="E812:F812"/>
    <mergeCell ref="G812:H812"/>
    <mergeCell ref="J812:K812"/>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B782:D782"/>
    <mergeCell ref="B783:D783"/>
    <mergeCell ref="B784:D784"/>
    <mergeCell ref="B785:D785"/>
    <mergeCell ref="B786:D786"/>
    <mergeCell ref="B787:D787"/>
    <mergeCell ref="B791:D791"/>
    <mergeCell ref="E811:H811"/>
    <mergeCell ref="J856:K856"/>
    <mergeCell ref="E857:F857"/>
    <mergeCell ref="G857:H857"/>
    <mergeCell ref="J857:K857"/>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B826:D826"/>
    <mergeCell ref="B827:D827"/>
    <mergeCell ref="B828:D828"/>
    <mergeCell ref="B829:D829"/>
    <mergeCell ref="B830:D830"/>
    <mergeCell ref="B831:D831"/>
    <mergeCell ref="B835:D835"/>
    <mergeCell ref="E856:H856"/>
    <mergeCell ref="J901:K901"/>
    <mergeCell ref="E902:F902"/>
    <mergeCell ref="G902:H902"/>
    <mergeCell ref="J902:K902"/>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B871:D871"/>
    <mergeCell ref="B872:D872"/>
    <mergeCell ref="B873:D873"/>
    <mergeCell ref="B874:D874"/>
    <mergeCell ref="B875:D875"/>
    <mergeCell ref="B876:D876"/>
    <mergeCell ref="B880:D880"/>
    <mergeCell ref="E901:H901"/>
    <mergeCell ref="J946:K946"/>
    <mergeCell ref="E947:F947"/>
    <mergeCell ref="G947:H947"/>
    <mergeCell ref="J947:K947"/>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B916:D916"/>
    <mergeCell ref="B917:D917"/>
    <mergeCell ref="B918:D918"/>
    <mergeCell ref="B919:D919"/>
    <mergeCell ref="B920:D920"/>
    <mergeCell ref="B921:D921"/>
    <mergeCell ref="B925:D925"/>
    <mergeCell ref="E946:H946"/>
    <mergeCell ref="J991:K991"/>
    <mergeCell ref="E992:F992"/>
    <mergeCell ref="G992:H992"/>
    <mergeCell ref="J992:K992"/>
    <mergeCell ref="C948:D948"/>
    <mergeCell ref="C949:D949"/>
    <mergeCell ref="C950:D950"/>
    <mergeCell ref="C951:D951"/>
    <mergeCell ref="C952:D952"/>
    <mergeCell ref="C953:D953"/>
    <mergeCell ref="C954:D954"/>
    <mergeCell ref="C955:D955"/>
    <mergeCell ref="C956:D956"/>
    <mergeCell ref="C957:D957"/>
    <mergeCell ref="C958:D958"/>
    <mergeCell ref="C959:D959"/>
    <mergeCell ref="C960:D960"/>
    <mergeCell ref="B961:D961"/>
    <mergeCell ref="B962:D962"/>
    <mergeCell ref="B963:D963"/>
    <mergeCell ref="B964:D964"/>
    <mergeCell ref="B965:D965"/>
    <mergeCell ref="B966:D966"/>
    <mergeCell ref="B970:D970"/>
    <mergeCell ref="E991:H991"/>
    <mergeCell ref="J1036:K1036"/>
    <mergeCell ref="E1037:F1037"/>
    <mergeCell ref="G1037:H1037"/>
    <mergeCell ref="J1037:K1037"/>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B1006:D1006"/>
    <mergeCell ref="B1007:D1007"/>
    <mergeCell ref="B1008:D1008"/>
    <mergeCell ref="B1009:D1009"/>
    <mergeCell ref="B1010:D1010"/>
    <mergeCell ref="B1011:D1011"/>
    <mergeCell ref="B1015:D1015"/>
    <mergeCell ref="E1036:H1036"/>
    <mergeCell ref="J1081:K1081"/>
    <mergeCell ref="E1082:F1082"/>
    <mergeCell ref="G1082:H1082"/>
    <mergeCell ref="J1082:K1082"/>
    <mergeCell ref="C1038:D1038"/>
    <mergeCell ref="C1039:D1039"/>
    <mergeCell ref="C1040:D1040"/>
    <mergeCell ref="C1041:D1041"/>
    <mergeCell ref="C1042:D1042"/>
    <mergeCell ref="C1043:D1043"/>
    <mergeCell ref="C1044:D1044"/>
    <mergeCell ref="C1045:D1045"/>
    <mergeCell ref="C1046:D1046"/>
    <mergeCell ref="C1047:D1047"/>
    <mergeCell ref="C1048:D1048"/>
    <mergeCell ref="C1049:D1049"/>
    <mergeCell ref="C1050:D1050"/>
    <mergeCell ref="B1051:D1051"/>
    <mergeCell ref="B1052:D1052"/>
    <mergeCell ref="B1053:D1053"/>
    <mergeCell ref="B1054:D1054"/>
    <mergeCell ref="B1055:D1055"/>
    <mergeCell ref="B1056:D1056"/>
    <mergeCell ref="B1060:D1060"/>
    <mergeCell ref="E1081:H1081"/>
    <mergeCell ref="J1126:K1126"/>
    <mergeCell ref="E1127:F1127"/>
    <mergeCell ref="G1127:H1127"/>
    <mergeCell ref="J1127:K1127"/>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B1096:D1096"/>
    <mergeCell ref="B1097:D1097"/>
    <mergeCell ref="B1098:D1098"/>
    <mergeCell ref="B1099:D1099"/>
    <mergeCell ref="B1100:D1100"/>
    <mergeCell ref="B1101:D1101"/>
    <mergeCell ref="B1105:D1105"/>
    <mergeCell ref="E1126:H1126"/>
    <mergeCell ref="J1171:K1171"/>
    <mergeCell ref="E1172:F1172"/>
    <mergeCell ref="G1172:H1172"/>
    <mergeCell ref="J1172:K1172"/>
    <mergeCell ref="C1128:D1128"/>
    <mergeCell ref="C1129:D1129"/>
    <mergeCell ref="C1130:D1130"/>
    <mergeCell ref="C1131:D1131"/>
    <mergeCell ref="C1132:D1132"/>
    <mergeCell ref="C1133:D1133"/>
    <mergeCell ref="C1134:D1134"/>
    <mergeCell ref="C1135:D1135"/>
    <mergeCell ref="C1136:D1136"/>
    <mergeCell ref="C1137:D1137"/>
    <mergeCell ref="C1138:D1138"/>
    <mergeCell ref="C1139:D1139"/>
    <mergeCell ref="C1140:D1140"/>
    <mergeCell ref="B1141:D1141"/>
    <mergeCell ref="B1142:D1142"/>
    <mergeCell ref="B1143:D1143"/>
    <mergeCell ref="B1144:D1144"/>
    <mergeCell ref="B1145:D1145"/>
    <mergeCell ref="B1146:D1146"/>
    <mergeCell ref="B1150:D1150"/>
    <mergeCell ref="E1171:H1171"/>
    <mergeCell ref="E1216:H1216"/>
    <mergeCell ref="J1216:K1216"/>
    <mergeCell ref="E1217:F1217"/>
    <mergeCell ref="G1217:H1217"/>
    <mergeCell ref="J1217:K1217"/>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227:D1227"/>
    <mergeCell ref="C1228:D1228"/>
    <mergeCell ref="C1229:D1229"/>
    <mergeCell ref="C1185:D1185"/>
    <mergeCell ref="B1186:D1186"/>
    <mergeCell ref="B1187:D1187"/>
    <mergeCell ref="B1188:D1188"/>
    <mergeCell ref="B1189:D1189"/>
    <mergeCell ref="B1190:D1190"/>
    <mergeCell ref="B1191:D1191"/>
    <mergeCell ref="B1195:D1195"/>
    <mergeCell ref="C1218:D1218"/>
    <mergeCell ref="C1219:D1219"/>
    <mergeCell ref="C1220:D1220"/>
    <mergeCell ref="C1221:D1221"/>
    <mergeCell ref="C1222:D1222"/>
    <mergeCell ref="C1223:D1223"/>
    <mergeCell ref="C1224:D1224"/>
    <mergeCell ref="C1225:D1225"/>
    <mergeCell ref="C1226:D1226"/>
    <mergeCell ref="J1261:K1261"/>
    <mergeCell ref="E1262:F1262"/>
    <mergeCell ref="G1262:H1262"/>
    <mergeCell ref="J1262:K1262"/>
    <mergeCell ref="C1230:D1230"/>
    <mergeCell ref="B1231:D1231"/>
    <mergeCell ref="B1232:D1232"/>
    <mergeCell ref="B1233:D1233"/>
    <mergeCell ref="B1234:D1234"/>
    <mergeCell ref="B1235:D1235"/>
    <mergeCell ref="E1261:H1261"/>
    <mergeCell ref="B1281:D1281"/>
    <mergeCell ref="B1285:D1285"/>
    <mergeCell ref="C1275:D1275"/>
    <mergeCell ref="B1276:D1276"/>
    <mergeCell ref="B1277:D1277"/>
    <mergeCell ref="B1278:D1278"/>
    <mergeCell ref="B1279:D1279"/>
    <mergeCell ref="C1263:D1263"/>
    <mergeCell ref="C1264:D1264"/>
    <mergeCell ref="C1265:D1265"/>
    <mergeCell ref="C1266:D1266"/>
    <mergeCell ref="C1267:D1267"/>
    <mergeCell ref="C1268:D1268"/>
    <mergeCell ref="B1280:D1280"/>
    <mergeCell ref="C1269:D1269"/>
    <mergeCell ref="C1270:D1270"/>
    <mergeCell ref="C1271:D1271"/>
    <mergeCell ref="C1272:D1272"/>
    <mergeCell ref="C1273:D1273"/>
    <mergeCell ref="C1274:D1274"/>
    <mergeCell ref="B1236:D1236"/>
    <mergeCell ref="B1240:D1240"/>
  </mergeCells>
  <phoneticPr fontId="3"/>
  <printOptions horizontalCentered="1"/>
  <pageMargins left="0.70866141732283472" right="0.70866141732283472" top="0.74803149606299213" bottom="0.74803149606299213" header="0.31496062992125984" footer="0.31496062992125984"/>
  <pageSetup paperSize="9" scale="75" firstPageNumber="2" fitToHeight="0" orientation="portrait" r:id="rId1"/>
  <headerFooter scaleWithDoc="0">
    <oddFooter>&amp;C&amp;P</oddFooter>
  </headerFooter>
  <rowBreaks count="14" manualBreakCount="14">
    <brk id="89" max="16383" man="1"/>
    <brk id="179" max="16383" man="1"/>
    <brk id="269" max="16383" man="1"/>
    <brk id="359" max="16383" man="1"/>
    <brk id="449" max="16383" man="1"/>
    <brk id="539" max="16383" man="1"/>
    <brk id="629" max="16383" man="1"/>
    <brk id="719" max="16383" man="1"/>
    <brk id="808" max="16383" man="1"/>
    <brk id="898" max="16383" man="1"/>
    <brk id="988" max="16383" man="1"/>
    <brk id="1078" max="16383" man="1"/>
    <brk id="1168" max="16383" man="1"/>
    <brk id="1258"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89a38758ab03a3df469da803a981a7bc">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17c9f949478b69d29fbc48a772adbe8c"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3AEEE7-9F51-4D63-BDA8-C566113CA379}"/>
</file>

<file path=customXml/itemProps2.xml><?xml version="1.0" encoding="utf-8"?>
<ds:datastoreItem xmlns:ds="http://schemas.openxmlformats.org/officeDocument/2006/customXml" ds:itemID="{1385ED4D-B2BD-4C70-B202-3259EA82254D}"/>
</file>

<file path=customXml/itemProps3.xml><?xml version="1.0" encoding="utf-8"?>
<ds:datastoreItem xmlns:ds="http://schemas.openxmlformats.org/officeDocument/2006/customXml" ds:itemID="{AAD6C576-DE6C-4F30-8C92-3568502426F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Ⅰ事業活動収支等の状況</vt:lpstr>
      <vt:lpstr>Ⅰ事業活動収支等の状況!Print_Area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2026-04-10T01:58:39Z</dcterms:created>
  <dcterms:modified xsi:type="dcterms:W3CDTF">2026-04-10T01:58:43Z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ies>
</file>